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 activeTab="4"/>
  </bookViews>
  <sheets>
    <sheet name="Operating Hours Paste" sheetId="10" r:id="rId1"/>
    <sheet name="Operating Hours" sheetId="11" r:id="rId2"/>
    <sheet name="Single Day Stats Paste" sheetId="12" r:id="rId3"/>
    <sheet name="Single Day Stats" sheetId="13" r:id="rId4"/>
    <sheet name="Buckets Paste" sheetId="9" r:id="rId5"/>
    <sheet name="Bucket Summary Sheet" sheetId="3" r:id="rId6"/>
    <sheet name="Electric Week by Period" sheetId="8" r:id="rId7"/>
    <sheet name="Steam Week by Period" sheetId="7" r:id="rId8"/>
  </sheet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J2" i="13"/>
  <c r="I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B23" i="3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E2" i="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E2" i="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2" i="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E834" i="11" l="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K73" i="3"/>
  <c r="K69"/>
  <c r="K43"/>
  <c r="K42"/>
  <c r="K39"/>
  <c r="K38"/>
  <c r="K74"/>
  <c r="K72"/>
  <c r="K71"/>
  <c r="K67"/>
  <c r="K66"/>
  <c r="K64"/>
  <c r="K63"/>
  <c r="K60"/>
  <c r="K58"/>
  <c r="K57"/>
  <c r="K55"/>
  <c r="K53"/>
  <c r="K51"/>
  <c r="K50"/>
  <c r="K49"/>
  <c r="K48"/>
  <c r="K47"/>
  <c r="K45"/>
  <c r="K37"/>
  <c r="K36"/>
  <c r="K35"/>
  <c r="K34"/>
  <c r="K30"/>
  <c r="K27"/>
  <c r="K41"/>
  <c r="K54"/>
  <c r="K28"/>
  <c r="K26"/>
  <c r="N834" i="11" l="1"/>
  <c r="H834"/>
  <c r="M834"/>
  <c r="G834"/>
  <c r="K32" i="3"/>
  <c r="K31"/>
  <c r="K33"/>
  <c r="K44"/>
  <c r="K46"/>
  <c r="K52"/>
  <c r="K62"/>
  <c r="K68"/>
  <c r="K70"/>
  <c r="K59"/>
  <c r="K65"/>
  <c r="K29"/>
  <c r="K25"/>
  <c r="K23"/>
  <c r="K40"/>
  <c r="K56"/>
  <c r="K61"/>
  <c r="K24"/>
  <c r="F53" i="7" l="1"/>
  <c r="L74" i="3" s="1"/>
  <c r="F49" i="7"/>
  <c r="L70" i="3" s="1"/>
  <c r="F45" i="7"/>
  <c r="L66" i="3" s="1"/>
  <c r="F41" i="7"/>
  <c r="L62" i="3" s="1"/>
  <c r="F37" i="7"/>
  <c r="L58" i="3" s="1"/>
  <c r="F33" i="7"/>
  <c r="L54" i="3" s="1"/>
  <c r="F29" i="7"/>
  <c r="L50" i="3" s="1"/>
  <c r="F25" i="7"/>
  <c r="L46" i="3" s="1"/>
  <c r="F21" i="7"/>
  <c r="L42" i="3" s="1"/>
  <c r="F15" i="7"/>
  <c r="F11"/>
  <c r="L32" i="3" s="1"/>
  <c r="F7" i="7"/>
  <c r="L28" i="3" s="1"/>
  <c r="F2" i="7"/>
  <c r="F52"/>
  <c r="F48"/>
  <c r="L69" i="3" s="1"/>
  <c r="F44" i="7"/>
  <c r="F40"/>
  <c r="F36"/>
  <c r="L57" i="3" s="1"/>
  <c r="F32" i="7"/>
  <c r="L53" i="3" s="1"/>
  <c r="F28" i="7"/>
  <c r="L49" i="3" s="1"/>
  <c r="F24" i="7"/>
  <c r="F20"/>
  <c r="L41" i="3" s="1"/>
  <c r="F16" i="7"/>
  <c r="F12"/>
  <c r="F8"/>
  <c r="F3"/>
  <c r="L24" i="3" s="1"/>
  <c r="F51" i="7"/>
  <c r="L72" i="3" s="1"/>
  <c r="F47" i="7"/>
  <c r="F43"/>
  <c r="L64" i="3" s="1"/>
  <c r="F39" i="7"/>
  <c r="L60" i="3" s="1"/>
  <c r="F35" i="7"/>
  <c r="L56" i="3" s="1"/>
  <c r="F31" i="7"/>
  <c r="L52" i="3" s="1"/>
  <c r="F27" i="7"/>
  <c r="L48" i="3" s="1"/>
  <c r="F23" i="7"/>
  <c r="L44" i="3" s="1"/>
  <c r="F17" i="7"/>
  <c r="L38" i="3" s="1"/>
  <c r="F13" i="7"/>
  <c r="L34" i="3" s="1"/>
  <c r="F9" i="7"/>
  <c r="L30" i="3" s="1"/>
  <c r="F4" i="7"/>
  <c r="L25" i="3" s="1"/>
  <c r="F50" i="7"/>
  <c r="L71" i="3" s="1"/>
  <c r="F46" i="7"/>
  <c r="L67" i="3" s="1"/>
  <c r="F42" i="7"/>
  <c r="L63" i="3" s="1"/>
  <c r="F38" i="7"/>
  <c r="L59" i="3" s="1"/>
  <c r="F34" i="7"/>
  <c r="L55" i="3" s="1"/>
  <c r="F30" i="7"/>
  <c r="L51" i="3" s="1"/>
  <c r="F26" i="7"/>
  <c r="L47" i="3" s="1"/>
  <c r="F22" i="7"/>
  <c r="L43" i="3" s="1"/>
  <c r="F18" i="7"/>
  <c r="L39" i="3" s="1"/>
  <c r="F14" i="7"/>
  <c r="L35" i="3" s="1"/>
  <c r="F10" i="7"/>
  <c r="L31" i="3" s="1"/>
  <c r="F6" i="7"/>
  <c r="L27" i="3" s="1"/>
  <c r="F5" i="7"/>
  <c r="L26" i="3" s="1"/>
  <c r="F19" i="7"/>
  <c r="G19" s="1"/>
  <c r="M40" i="3" s="1"/>
  <c r="G25" i="7"/>
  <c r="C19"/>
  <c r="G49"/>
  <c r="M70" i="3" s="1"/>
  <c r="C2" i="7"/>
  <c r="I23" i="3" s="1"/>
  <c r="C4" i="7"/>
  <c r="I25" i="3" s="1"/>
  <c r="C6" i="7"/>
  <c r="I27" i="3" s="1"/>
  <c r="C8" i="7"/>
  <c r="I29" i="3" s="1"/>
  <c r="C10" i="7"/>
  <c r="I31" i="3" s="1"/>
  <c r="C12" i="7"/>
  <c r="I33" i="3" s="1"/>
  <c r="C14" i="7"/>
  <c r="I35" i="3" s="1"/>
  <c r="C16" i="7"/>
  <c r="I37" i="3" s="1"/>
  <c r="C18" i="7"/>
  <c r="I39" i="3" s="1"/>
  <c r="C20" i="7"/>
  <c r="I41" i="3" s="1"/>
  <c r="C22" i="7"/>
  <c r="I43" i="3" s="1"/>
  <c r="C24" i="7"/>
  <c r="I45" i="3" s="1"/>
  <c r="C26" i="7"/>
  <c r="I47" i="3" s="1"/>
  <c r="C28" i="7"/>
  <c r="I49" i="3" s="1"/>
  <c r="C30" i="7"/>
  <c r="I51" i="3" s="1"/>
  <c r="C32" i="7"/>
  <c r="I53" i="3" s="1"/>
  <c r="C34" i="7"/>
  <c r="I55" i="3" s="1"/>
  <c r="C36" i="7"/>
  <c r="I57" i="3" s="1"/>
  <c r="C38" i="7"/>
  <c r="I59" i="3" s="1"/>
  <c r="C40" i="7"/>
  <c r="I61" i="3" s="1"/>
  <c r="C42" i="7"/>
  <c r="I63" i="3" s="1"/>
  <c r="C44" i="7"/>
  <c r="I65" i="3" s="1"/>
  <c r="C46" i="7"/>
  <c r="I67" i="3" s="1"/>
  <c r="C48" i="7"/>
  <c r="I69" i="3" s="1"/>
  <c r="C50" i="7"/>
  <c r="I71" i="3" s="1"/>
  <c r="C52" i="7"/>
  <c r="I73" i="3" s="1"/>
  <c r="C3" i="7"/>
  <c r="I24" i="3" s="1"/>
  <c r="C5" i="7"/>
  <c r="I26" i="3" s="1"/>
  <c r="C7" i="7"/>
  <c r="I28" i="3" s="1"/>
  <c r="C9" i="7"/>
  <c r="I30" i="3" s="1"/>
  <c r="C11" i="7"/>
  <c r="I32" i="3" s="1"/>
  <c r="C13" i="7"/>
  <c r="I34" i="3" s="1"/>
  <c r="C15" i="7"/>
  <c r="I36" i="3" s="1"/>
  <c r="C17" i="7"/>
  <c r="I38" i="3" s="1"/>
  <c r="C21" i="7"/>
  <c r="I42" i="3" s="1"/>
  <c r="C23" i="7"/>
  <c r="I44" i="3" s="1"/>
  <c r="C25" i="7"/>
  <c r="I46" i="3" s="1"/>
  <c r="C27" i="7"/>
  <c r="I48" i="3" s="1"/>
  <c r="C29" i="7"/>
  <c r="I50" i="3" s="1"/>
  <c r="C31" i="7"/>
  <c r="I52" i="3" s="1"/>
  <c r="C33" i="7"/>
  <c r="I54" i="3" s="1"/>
  <c r="C35" i="7"/>
  <c r="I56" i="3" s="1"/>
  <c r="C37" i="7"/>
  <c r="I58" i="3" s="1"/>
  <c r="C39" i="7"/>
  <c r="I60" i="3" s="1"/>
  <c r="C41" i="7"/>
  <c r="I62" i="3" s="1"/>
  <c r="C43" i="7"/>
  <c r="I64" i="3" s="1"/>
  <c r="C45" i="7"/>
  <c r="I66" i="3" s="1"/>
  <c r="C47" i="7"/>
  <c r="I68" i="3" s="1"/>
  <c r="C49" i="7"/>
  <c r="I70" i="3" s="1"/>
  <c r="C51" i="7"/>
  <c r="I72" i="3" s="1"/>
  <c r="C53" i="7"/>
  <c r="I74" i="3" s="1"/>
  <c r="G27" i="7"/>
  <c r="G53"/>
  <c r="M74" i="3" s="1"/>
  <c r="G37" i="7"/>
  <c r="M58" i="3" s="1"/>
  <c r="G21" i="7"/>
  <c r="G5"/>
  <c r="M26" i="3" s="1"/>
  <c r="G39" i="7"/>
  <c r="G23"/>
  <c r="G7"/>
  <c r="M28" i="3" s="1"/>
  <c r="G38" i="7"/>
  <c r="G22"/>
  <c r="G6"/>
  <c r="G35"/>
  <c r="M56" i="3" s="1"/>
  <c r="G3" i="7"/>
  <c r="M24" i="3" s="1"/>
  <c r="G45" i="7"/>
  <c r="M66" i="3" s="1"/>
  <c r="G13" i="7"/>
  <c r="G31"/>
  <c r="M52" i="3" s="1"/>
  <c r="G43" i="7"/>
  <c r="M64" i="3" s="1"/>
  <c r="G11" i="7"/>
  <c r="G50"/>
  <c r="M71" i="3" s="1"/>
  <c r="G34" i="7"/>
  <c r="M55" i="3" s="1"/>
  <c r="G18" i="7"/>
  <c r="G48"/>
  <c r="M69" i="3" s="1"/>
  <c r="G32" i="7"/>
  <c r="M53" i="3" s="1"/>
  <c r="G9" i="7"/>
  <c r="G41"/>
  <c r="G33"/>
  <c r="M54" i="3" s="1"/>
  <c r="G17" i="7"/>
  <c r="G4"/>
  <c r="M25" i="3" s="1"/>
  <c r="G42" i="7"/>
  <c r="M63" i="3" s="1"/>
  <c r="G36" i="7"/>
  <c r="M57" i="3" s="1"/>
  <c r="G28" i="7"/>
  <c r="M49" i="3" s="1"/>
  <c r="G26" i="7"/>
  <c r="M47" i="3" s="1"/>
  <c r="G20" i="7"/>
  <c r="G29"/>
  <c r="M50" i="3" s="1"/>
  <c r="G46" i="7"/>
  <c r="M67" i="3" s="1"/>
  <c r="G30" i="7"/>
  <c r="M51" i="3" s="1"/>
  <c r="G14" i="7"/>
  <c r="G51"/>
  <c r="M72" i="3" s="1"/>
  <c r="G10" i="7" l="1"/>
  <c r="M31" i="3" s="1"/>
  <c r="L40"/>
  <c r="L29"/>
  <c r="G8" i="7"/>
  <c r="M29" i="3" s="1"/>
  <c r="L37"/>
  <c r="G16" i="7"/>
  <c r="M37" i="3" s="1"/>
  <c r="L45"/>
  <c r="G24" i="7"/>
  <c r="M45" i="3" s="1"/>
  <c r="L61"/>
  <c r="G40" i="7"/>
  <c r="M61" i="3" s="1"/>
  <c r="L23"/>
  <c r="G2" i="7"/>
  <c r="M23" i="3" s="1"/>
  <c r="L68"/>
  <c r="G47" i="7"/>
  <c r="M68" i="3" s="1"/>
  <c r="L33"/>
  <c r="G12" i="7"/>
  <c r="M33" i="3" s="1"/>
  <c r="L65"/>
  <c r="G44" i="7"/>
  <c r="M65" i="3" s="1"/>
  <c r="L73"/>
  <c r="G52" i="7"/>
  <c r="M73" i="3" s="1"/>
  <c r="L36"/>
  <c r="G15" i="7"/>
  <c r="M36" i="3" s="1"/>
  <c r="M35"/>
  <c r="M41"/>
  <c r="M38"/>
  <c r="M62"/>
  <c r="M30"/>
  <c r="M39"/>
  <c r="M32"/>
  <c r="M34"/>
  <c r="M27"/>
  <c r="M43"/>
  <c r="M59"/>
  <c r="M44"/>
  <c r="M60"/>
  <c r="M42"/>
  <c r="M48"/>
  <c r="D19" i="7"/>
  <c r="J40" i="3" s="1"/>
  <c r="I40"/>
  <c r="M46"/>
  <c r="D53" i="7"/>
  <c r="J74" i="3" s="1"/>
  <c r="D51" i="7"/>
  <c r="J72" i="3" s="1"/>
  <c r="D49" i="7"/>
  <c r="J70" i="3" s="1"/>
  <c r="D47" i="7"/>
  <c r="J68" i="3" s="1"/>
  <c r="D45" i="7"/>
  <c r="J66" i="3" s="1"/>
  <c r="D43" i="7"/>
  <c r="J64" i="3" s="1"/>
  <c r="D41" i="7"/>
  <c r="J62" i="3" s="1"/>
  <c r="D39" i="7"/>
  <c r="J60" i="3" s="1"/>
  <c r="D37" i="7"/>
  <c r="J58" i="3" s="1"/>
  <c r="D35" i="7"/>
  <c r="J56" i="3" s="1"/>
  <c r="D33" i="7"/>
  <c r="J54" i="3" s="1"/>
  <c r="D31" i="7"/>
  <c r="J52" i="3" s="1"/>
  <c r="D29" i="7"/>
  <c r="J50" i="3" s="1"/>
  <c r="D27" i="7"/>
  <c r="J48" i="3" s="1"/>
  <c r="D25" i="7"/>
  <c r="J46" i="3" s="1"/>
  <c r="D23" i="7"/>
  <c r="J44" i="3" s="1"/>
  <c r="D21" i="7"/>
  <c r="J42" i="3" s="1"/>
  <c r="D17" i="7"/>
  <c r="J38" i="3" s="1"/>
  <c r="D15" i="7"/>
  <c r="J36" i="3" s="1"/>
  <c r="D13" i="7"/>
  <c r="J34" i="3" s="1"/>
  <c r="D11" i="7"/>
  <c r="J32" i="3" s="1"/>
  <c r="D9" i="7"/>
  <c r="J30" i="3" s="1"/>
  <c r="D7" i="7"/>
  <c r="J28" i="3" s="1"/>
  <c r="D5" i="7"/>
  <c r="J26" i="3" s="1"/>
  <c r="D3" i="7"/>
  <c r="J24" i="3" s="1"/>
  <c r="D52" i="7"/>
  <c r="J73" i="3" s="1"/>
  <c r="D50" i="7"/>
  <c r="J71" i="3" s="1"/>
  <c r="D48" i="7"/>
  <c r="J69" i="3" s="1"/>
  <c r="D46" i="7"/>
  <c r="J67" i="3" s="1"/>
  <c r="D44" i="7"/>
  <c r="J65" i="3" s="1"/>
  <c r="D42" i="7"/>
  <c r="J63" i="3" s="1"/>
  <c r="D40" i="7"/>
  <c r="J61" i="3" s="1"/>
  <c r="D38" i="7"/>
  <c r="J59" i="3" s="1"/>
  <c r="D36" i="7"/>
  <c r="J57" i="3" s="1"/>
  <c r="D34" i="7"/>
  <c r="J55" i="3" s="1"/>
  <c r="D32" i="7"/>
  <c r="J53" i="3" s="1"/>
  <c r="D30" i="7"/>
  <c r="J51" i="3" s="1"/>
  <c r="D28" i="7"/>
  <c r="J49" i="3" s="1"/>
  <c r="D26" i="7"/>
  <c r="J47" i="3" s="1"/>
  <c r="D24" i="7"/>
  <c r="J45" i="3" s="1"/>
  <c r="D22" i="7"/>
  <c r="J43" i="3" s="1"/>
  <c r="D20" i="7"/>
  <c r="J41" i="3" s="1"/>
  <c r="D18" i="7"/>
  <c r="J39" i="3" s="1"/>
  <c r="D16" i="7"/>
  <c r="J37" i="3" s="1"/>
  <c r="D14" i="7"/>
  <c r="J35" i="3" s="1"/>
  <c r="D12" i="7"/>
  <c r="J33" i="3" s="1"/>
  <c r="D10" i="7"/>
  <c r="J31" i="3" s="1"/>
  <c r="D8" i="7"/>
  <c r="J29" i="3" s="1"/>
  <c r="D6" i="7"/>
  <c r="J27" i="3" s="1"/>
  <c r="D4" i="7"/>
  <c r="J25" i="3" s="1"/>
  <c r="D2" i="7"/>
  <c r="J23" i="3" s="1"/>
  <c r="C52" i="8" l="1"/>
  <c r="C53"/>
  <c r="C51"/>
  <c r="F29"/>
  <c r="E50" i="3" s="1"/>
  <c r="F30" i="8"/>
  <c r="E51" i="3" s="1"/>
  <c r="F40" i="8"/>
  <c r="E61" i="3" s="1"/>
  <c r="F31" i="8"/>
  <c r="E52" i="3" s="1"/>
  <c r="F21" i="8"/>
  <c r="E42" i="3" s="1"/>
  <c r="F11" i="8"/>
  <c r="E32" i="3" s="1"/>
  <c r="F19" i="8"/>
  <c r="E40" i="3" s="1"/>
  <c r="F44" i="8"/>
  <c r="E65" i="3" s="1"/>
  <c r="F26" i="8"/>
  <c r="E47" i="3" s="1"/>
  <c r="F24" i="8"/>
  <c r="E45" i="3" s="1"/>
  <c r="F35" i="8"/>
  <c r="E56" i="3" s="1"/>
  <c r="F33" i="8"/>
  <c r="E54" i="3" s="1"/>
  <c r="F43" i="8"/>
  <c r="E64" i="3" s="1"/>
  <c r="F5" i="8"/>
  <c r="E26" i="3" s="1"/>
  <c r="F2" i="8"/>
  <c r="E23" i="3" s="1"/>
  <c r="F10" i="8"/>
  <c r="E31" i="3" s="1"/>
  <c r="F39" i="8"/>
  <c r="E60" i="3" s="1"/>
  <c r="F18" i="8"/>
  <c r="E39" i="3" s="1"/>
  <c r="F27" i="8"/>
  <c r="E48" i="3" s="1"/>
  <c r="F9" i="8"/>
  <c r="E30" i="3" s="1"/>
  <c r="F6" i="8"/>
  <c r="E27" i="3" s="1"/>
  <c r="F45" i="8"/>
  <c r="E66" i="3" s="1"/>
  <c r="F20" i="8"/>
  <c r="E41" i="3" s="1"/>
  <c r="F38" i="8"/>
  <c r="E59" i="3" s="1"/>
  <c r="F3" i="8"/>
  <c r="E24" i="3" s="1"/>
  <c r="F23" i="8"/>
  <c r="E44" i="3" s="1"/>
  <c r="F28" i="8"/>
  <c r="E49" i="3" s="1"/>
  <c r="F12" i="8"/>
  <c r="E33" i="3" s="1"/>
  <c r="F36" i="8"/>
  <c r="E57" i="3" s="1"/>
  <c r="F8" i="8"/>
  <c r="E29" i="3" s="1"/>
  <c r="F47" i="8"/>
  <c r="E68" i="3" s="1"/>
  <c r="F37" i="8"/>
  <c r="E58" i="3" s="1"/>
  <c r="F34" i="8"/>
  <c r="E55" i="3" s="1"/>
  <c r="F22" i="8"/>
  <c r="E43" i="3" s="1"/>
  <c r="F32" i="8"/>
  <c r="E53" i="3" s="1"/>
  <c r="F4" i="8"/>
  <c r="E25" i="3" s="1"/>
  <c r="F41" i="8"/>
  <c r="E62" i="3" s="1"/>
  <c r="F13" i="8"/>
  <c r="E34" i="3" s="1"/>
  <c r="F46" i="8"/>
  <c r="E67" i="3" s="1"/>
  <c r="F17" i="8"/>
  <c r="E38" i="3" s="1"/>
  <c r="F15" i="8"/>
  <c r="E36" i="3" s="1"/>
  <c r="F25" i="8"/>
  <c r="E46" i="3" s="1"/>
  <c r="F16" i="8"/>
  <c r="E37" i="3" s="1"/>
  <c r="F7" i="8"/>
  <c r="E28" i="3" s="1"/>
  <c r="F42" i="8"/>
  <c r="E63" i="3" s="1"/>
  <c r="C14" i="8"/>
  <c r="C48"/>
  <c r="C21"/>
  <c r="C28"/>
  <c r="C16"/>
  <c r="C7"/>
  <c r="C12"/>
  <c r="C27"/>
  <c r="C34"/>
  <c r="C33"/>
  <c r="C24"/>
  <c r="C5"/>
  <c r="C6"/>
  <c r="C46"/>
  <c r="C36"/>
  <c r="C17"/>
  <c r="C43"/>
  <c r="C23"/>
  <c r="C40"/>
  <c r="C19"/>
  <c r="C22"/>
  <c r="C13"/>
  <c r="C18"/>
  <c r="C8"/>
  <c r="C50"/>
  <c r="C49"/>
  <c r="C2"/>
  <c r="C3"/>
  <c r="C41"/>
  <c r="C35"/>
  <c r="C38"/>
  <c r="C25"/>
  <c r="C4"/>
  <c r="C9"/>
  <c r="C47"/>
  <c r="C26"/>
  <c r="C29"/>
  <c r="C32"/>
  <c r="C10"/>
  <c r="C39"/>
  <c r="C30"/>
  <c r="C20"/>
  <c r="C15"/>
  <c r="C42"/>
  <c r="C45"/>
  <c r="C11"/>
  <c r="C37"/>
  <c r="C44"/>
  <c r="C31"/>
  <c r="D11" l="1"/>
  <c r="D32" i="3" s="1"/>
  <c r="C32"/>
  <c r="D20" i="8"/>
  <c r="D41" i="3" s="1"/>
  <c r="C41"/>
  <c r="D32" i="8"/>
  <c r="D53" i="3" s="1"/>
  <c r="C53"/>
  <c r="D31" i="8"/>
  <c r="D52" i="3" s="1"/>
  <c r="C52"/>
  <c r="D37" i="8"/>
  <c r="D58" i="3" s="1"/>
  <c r="C58"/>
  <c r="D45" i="8"/>
  <c r="D66" i="3" s="1"/>
  <c r="C66"/>
  <c r="D15" i="8"/>
  <c r="D36" i="3" s="1"/>
  <c r="C36"/>
  <c r="D30" i="8"/>
  <c r="D51" i="3" s="1"/>
  <c r="C51"/>
  <c r="D10" i="8"/>
  <c r="D31" i="3" s="1"/>
  <c r="C31"/>
  <c r="D29" i="8"/>
  <c r="D50" i="3" s="1"/>
  <c r="C50"/>
  <c r="D47" i="8"/>
  <c r="D68" i="3" s="1"/>
  <c r="C68"/>
  <c r="D4" i="8"/>
  <c r="D25" i="3" s="1"/>
  <c r="C25"/>
  <c r="D38" i="8"/>
  <c r="D59" i="3" s="1"/>
  <c r="C59"/>
  <c r="D41" i="8"/>
  <c r="D62" i="3" s="1"/>
  <c r="C62"/>
  <c r="D2" i="8"/>
  <c r="D23" i="3" s="1"/>
  <c r="C23"/>
  <c r="D50" i="8"/>
  <c r="D71" i="3" s="1"/>
  <c r="C71"/>
  <c r="D18" i="8"/>
  <c r="D39" i="3" s="1"/>
  <c r="C39"/>
  <c r="D22" i="8"/>
  <c r="D43" i="3" s="1"/>
  <c r="C43"/>
  <c r="D40" i="8"/>
  <c r="D61" i="3" s="1"/>
  <c r="C61"/>
  <c r="D43" i="8"/>
  <c r="D64" i="3" s="1"/>
  <c r="C64"/>
  <c r="D36" i="8"/>
  <c r="D57" i="3" s="1"/>
  <c r="C57"/>
  <c r="D6" i="8"/>
  <c r="D27" i="3" s="1"/>
  <c r="C27"/>
  <c r="D24" i="8"/>
  <c r="D45" i="3" s="1"/>
  <c r="C45"/>
  <c r="D34" i="8"/>
  <c r="D55" i="3" s="1"/>
  <c r="C55"/>
  <c r="D12" i="8"/>
  <c r="D33" i="3" s="1"/>
  <c r="C33"/>
  <c r="D16" i="8"/>
  <c r="D37" i="3" s="1"/>
  <c r="C37"/>
  <c r="D21" i="8"/>
  <c r="D42" i="3" s="1"/>
  <c r="C42"/>
  <c r="D14" i="8"/>
  <c r="D35" i="3" s="1"/>
  <c r="C35"/>
  <c r="D53" i="8"/>
  <c r="D74" i="3" s="1"/>
  <c r="C74"/>
  <c r="F48" i="8"/>
  <c r="F50"/>
  <c r="F51"/>
  <c r="F52"/>
  <c r="F14"/>
  <c r="F49"/>
  <c r="F53"/>
  <c r="D44"/>
  <c r="D65" i="3" s="1"/>
  <c r="C65"/>
  <c r="D42" i="8"/>
  <c r="D63" i="3" s="1"/>
  <c r="C63"/>
  <c r="D39" i="8"/>
  <c r="D60" i="3" s="1"/>
  <c r="C60"/>
  <c r="D26" i="8"/>
  <c r="D47" i="3" s="1"/>
  <c r="C47"/>
  <c r="D9" i="8"/>
  <c r="D30" i="3" s="1"/>
  <c r="C30"/>
  <c r="D25" i="8"/>
  <c r="D46" i="3" s="1"/>
  <c r="C46"/>
  <c r="D35" i="8"/>
  <c r="D56" i="3" s="1"/>
  <c r="C56"/>
  <c r="D3" i="8"/>
  <c r="D24" i="3" s="1"/>
  <c r="C24"/>
  <c r="D49" i="8"/>
  <c r="D70" i="3" s="1"/>
  <c r="C70"/>
  <c r="D8" i="8"/>
  <c r="D29" i="3" s="1"/>
  <c r="C29"/>
  <c r="D13" i="8"/>
  <c r="D34" i="3" s="1"/>
  <c r="C34"/>
  <c r="D19" i="8"/>
  <c r="D40" i="3" s="1"/>
  <c r="C40"/>
  <c r="D23" i="8"/>
  <c r="D44" i="3" s="1"/>
  <c r="C44"/>
  <c r="D17" i="8"/>
  <c r="D38" i="3" s="1"/>
  <c r="C38"/>
  <c r="D46" i="8"/>
  <c r="D67" i="3" s="1"/>
  <c r="C67"/>
  <c r="D5" i="8"/>
  <c r="D26" i="3" s="1"/>
  <c r="C26"/>
  <c r="D33" i="8"/>
  <c r="D54" i="3" s="1"/>
  <c r="C54"/>
  <c r="D27" i="8"/>
  <c r="D48" i="3" s="1"/>
  <c r="C48"/>
  <c r="D7" i="8"/>
  <c r="D28" i="3" s="1"/>
  <c r="C28"/>
  <c r="D28" i="8"/>
  <c r="D49" i="3" s="1"/>
  <c r="C49"/>
  <c r="D48" i="8"/>
  <c r="D69" i="3" s="1"/>
  <c r="C69"/>
  <c r="D51" i="8"/>
  <c r="D72" i="3" s="1"/>
  <c r="C72"/>
  <c r="D52" i="8"/>
  <c r="D73" i="3" s="1"/>
  <c r="C73"/>
  <c r="G7" i="8"/>
  <c r="F28" i="3" s="1"/>
  <c r="G25" i="8"/>
  <c r="F46" i="3" s="1"/>
  <c r="G17" i="8"/>
  <c r="F38" i="3" s="1"/>
  <c r="G46" i="8"/>
  <c r="F67" i="3" s="1"/>
  <c r="G41" i="8"/>
  <c r="F62" i="3" s="1"/>
  <c r="G32" i="8"/>
  <c r="F53" i="3" s="1"/>
  <c r="G34" i="8"/>
  <c r="F55" i="3" s="1"/>
  <c r="G47" i="8"/>
  <c r="F68" i="3" s="1"/>
  <c r="G12" i="8"/>
  <c r="F33" i="3" s="1"/>
  <c r="G23" i="8"/>
  <c r="F44" i="3" s="1"/>
  <c r="G38" i="8"/>
  <c r="F59" i="3" s="1"/>
  <c r="G45" i="8"/>
  <c r="F66" i="3" s="1"/>
  <c r="G9" i="8"/>
  <c r="F30" i="3" s="1"/>
  <c r="G18" i="8"/>
  <c r="F39" i="3" s="1"/>
  <c r="G10" i="8"/>
  <c r="F31" i="3" s="1"/>
  <c r="G5" i="8"/>
  <c r="F26" i="3" s="1"/>
  <c r="G33" i="8"/>
  <c r="F54" i="3" s="1"/>
  <c r="G24" i="8"/>
  <c r="F45" i="3" s="1"/>
  <c r="G44" i="8"/>
  <c r="F65" i="3" s="1"/>
  <c r="G11" i="8"/>
  <c r="F32" i="3" s="1"/>
  <c r="G31" i="8"/>
  <c r="F52" i="3" s="1"/>
  <c r="G30" i="8"/>
  <c r="F51" i="3" s="1"/>
  <c r="G42" i="8"/>
  <c r="F63" i="3" s="1"/>
  <c r="G16" i="8"/>
  <c r="F37" i="3" s="1"/>
  <c r="G15" i="8"/>
  <c r="F36" i="3" s="1"/>
  <c r="G13" i="8"/>
  <c r="F34" i="3" s="1"/>
  <c r="G4" i="8"/>
  <c r="F25" i="3" s="1"/>
  <c r="G22" i="8"/>
  <c r="F43" i="3" s="1"/>
  <c r="G37" i="8"/>
  <c r="F58" i="3" s="1"/>
  <c r="G8" i="8"/>
  <c r="F29" i="3" s="1"/>
  <c r="G36" i="8"/>
  <c r="F57" i="3" s="1"/>
  <c r="G28" i="8"/>
  <c r="F49" i="3" s="1"/>
  <c r="G3" i="8"/>
  <c r="F24" i="3" s="1"/>
  <c r="G20" i="8"/>
  <c r="F41" i="3" s="1"/>
  <c r="G6" i="8"/>
  <c r="F27" i="3" s="1"/>
  <c r="G27" i="8"/>
  <c r="F48" i="3" s="1"/>
  <c r="G39" i="8"/>
  <c r="F60" i="3" s="1"/>
  <c r="G2" i="8"/>
  <c r="F23" i="3" s="1"/>
  <c r="G43" i="8"/>
  <c r="F64" i="3" s="1"/>
  <c r="G35" i="8"/>
  <c r="F56" i="3" s="1"/>
  <c r="G26" i="8"/>
  <c r="F47" i="3" s="1"/>
  <c r="G19" i="8"/>
  <c r="F40" i="3" s="1"/>
  <c r="G21" i="8"/>
  <c r="F42" i="3" s="1"/>
  <c r="G40" i="8"/>
  <c r="F61" i="3" s="1"/>
  <c r="G29" i="8"/>
  <c r="F50" i="3" s="1"/>
  <c r="G28" l="1"/>
  <c r="G54"/>
  <c r="G38"/>
  <c r="G24"/>
  <c r="G30"/>
  <c r="G47"/>
  <c r="G60"/>
  <c r="G63"/>
  <c r="G65"/>
  <c r="E74"/>
  <c r="G53" i="8"/>
  <c r="F74" i="3" s="1"/>
  <c r="G74" s="1"/>
  <c r="G14" i="8"/>
  <c r="F35" i="3" s="1"/>
  <c r="E35"/>
  <c r="G51" i="8"/>
  <c r="F72" i="3" s="1"/>
  <c r="E72"/>
  <c r="G48" i="8"/>
  <c r="F69" i="3" s="1"/>
  <c r="E69"/>
  <c r="G49" i="8"/>
  <c r="F70" i="3" s="1"/>
  <c r="E70"/>
  <c r="G52" i="8"/>
  <c r="F73" i="3" s="1"/>
  <c r="E73"/>
  <c r="G50" i="8"/>
  <c r="F71" i="3" s="1"/>
  <c r="E71"/>
  <c r="G49"/>
  <c r="G48"/>
  <c r="G26"/>
  <c r="G67"/>
  <c r="G44"/>
  <c r="G40"/>
  <c r="G34"/>
  <c r="G29"/>
  <c r="G56"/>
  <c r="G46"/>
  <c r="G42"/>
  <c r="G37"/>
  <c r="G33"/>
  <c r="G55"/>
  <c r="G45"/>
  <c r="G27"/>
  <c r="G57"/>
  <c r="G64"/>
  <c r="G61"/>
  <c r="G43"/>
  <c r="G39"/>
  <c r="G23"/>
  <c r="G62"/>
  <c r="G59"/>
  <c r="G25"/>
  <c r="G68"/>
  <c r="G50"/>
  <c r="G31"/>
  <c r="G51"/>
  <c r="G36"/>
  <c r="G66"/>
  <c r="G58"/>
  <c r="G52"/>
  <c r="G53"/>
  <c r="G41"/>
  <c r="G32"/>
  <c r="G73" l="1"/>
  <c r="G35"/>
  <c r="G71"/>
  <c r="G70"/>
  <c r="G69"/>
  <c r="G72"/>
</calcChain>
</file>

<file path=xl/sharedStrings.xml><?xml version="1.0" encoding="utf-8"?>
<sst xmlns="http://schemas.openxmlformats.org/spreadsheetml/2006/main" count="217" uniqueCount="64">
  <si>
    <t>WDT-Total</t>
  </si>
  <si>
    <t>Base Load 
Week (kWh)</t>
  </si>
  <si>
    <t>Non-Base 
Load</t>
  </si>
  <si>
    <t>Total</t>
  </si>
  <si>
    <t>"Non-Weather"</t>
  </si>
  <si>
    <t>"Weather"</t>
  </si>
  <si>
    <t>-</t>
  </si>
  <si>
    <t>Non-Base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</si>
  <si>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</si>
  <si>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</si>
  <si>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</si>
  <si>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</si>
  <si>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</si>
  <si>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</si>
  <si>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</si>
  <si>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</si>
  <si>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</si>
  <si>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Axis Text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</si>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</sst>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\-mm\-dd"/>
    <numFmt numFmtId="166" formatCode="m/d/yy\ 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Normal 11" xfId="1"/>
  </cellStyles>
  <dxfs count="91"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364.36153846153843</c:v>
                </c:pt>
                <c:pt idx="1">
                  <c:v>349.47384615384624</c:v>
                </c:pt>
                <c:pt idx="2">
                  <c:v>343.78461538461534</c:v>
                </c:pt>
                <c:pt idx="3">
                  <c:v>343.23230769230776</c:v>
                </c:pt>
                <c:pt idx="4">
                  <c:v>340.73076923076923</c:v>
                </c:pt>
                <c:pt idx="5">
                  <c:v>331.55999999999995</c:v>
                </c:pt>
                <c:pt idx="6">
                  <c:v>331.6030769230768</c:v>
                </c:pt>
                <c:pt idx="7">
                  <c:v>330.24769230769226</c:v>
                </c:pt>
                <c:pt idx="8">
                  <c:v>329.44615384615383</c:v>
                </c:pt>
                <c:pt idx="9">
                  <c:v>330.34153846153822</c:v>
                </c:pt>
                <c:pt idx="10">
                  <c:v>331.09076923076918</c:v>
                </c:pt>
                <c:pt idx="11">
                  <c:v>330.32923076923078</c:v>
                </c:pt>
                <c:pt idx="12">
                  <c:v>330.29076923076917</c:v>
                </c:pt>
                <c:pt idx="13">
                  <c:v>330.34307692307681</c:v>
                </c:pt>
                <c:pt idx="14">
                  <c:v>330.09076923076924</c:v>
                </c:pt>
                <c:pt idx="15">
                  <c:v>331.84307692307692</c:v>
                </c:pt>
                <c:pt idx="16">
                  <c:v>335.38615384615377</c:v>
                </c:pt>
                <c:pt idx="17">
                  <c:v>337.97692307692307</c:v>
                </c:pt>
                <c:pt idx="18">
                  <c:v>340.35076923076912</c:v>
                </c:pt>
                <c:pt idx="19">
                  <c:v>347.32615384615377</c:v>
                </c:pt>
                <c:pt idx="20">
                  <c:v>349.23384615384612</c:v>
                </c:pt>
                <c:pt idx="21">
                  <c:v>353.57230769230773</c:v>
                </c:pt>
                <c:pt idx="22">
                  <c:v>363.66000000000008</c:v>
                </c:pt>
                <c:pt idx="23">
                  <c:v>369.59384615384619</c:v>
                </c:pt>
                <c:pt idx="24">
                  <c:v>383.41230769230776</c:v>
                </c:pt>
                <c:pt idx="25">
                  <c:v>439.01846153846168</c:v>
                </c:pt>
                <c:pt idx="26">
                  <c:v>509.20461538461552</c:v>
                </c:pt>
                <c:pt idx="27">
                  <c:v>563.59538461538466</c:v>
                </c:pt>
                <c:pt idx="28">
                  <c:v>604.64615384615377</c:v>
                </c:pt>
                <c:pt idx="29">
                  <c:v>647.11076923076928</c:v>
                </c:pt>
                <c:pt idx="30">
                  <c:v>682.23384615384589</c:v>
                </c:pt>
                <c:pt idx="31">
                  <c:v>700.50615384615378</c:v>
                </c:pt>
                <c:pt idx="32">
                  <c:v>722.70615384615371</c:v>
                </c:pt>
                <c:pt idx="33">
                  <c:v>743.48615384615402</c:v>
                </c:pt>
                <c:pt idx="34">
                  <c:v>764.37384615384599</c:v>
                </c:pt>
                <c:pt idx="35">
                  <c:v>786.37230769230757</c:v>
                </c:pt>
                <c:pt idx="36">
                  <c:v>813.3599999999999</c:v>
                </c:pt>
                <c:pt idx="37">
                  <c:v>835.37999999999988</c:v>
                </c:pt>
                <c:pt idx="38">
                  <c:v>847.84923076923087</c:v>
                </c:pt>
                <c:pt idx="39">
                  <c:v>853.10153846153855</c:v>
                </c:pt>
                <c:pt idx="40">
                  <c:v>858.43846153846175</c:v>
                </c:pt>
                <c:pt idx="41">
                  <c:v>863.40461538461511</c:v>
                </c:pt>
                <c:pt idx="42">
                  <c:v>866.43846153846118</c:v>
                </c:pt>
                <c:pt idx="43">
                  <c:v>872.43538461538458</c:v>
                </c:pt>
                <c:pt idx="44">
                  <c:v>875.0338461538463</c:v>
                </c:pt>
                <c:pt idx="45">
                  <c:v>878.88923076923083</c:v>
                </c:pt>
                <c:pt idx="46">
                  <c:v>877.02923076923094</c:v>
                </c:pt>
                <c:pt idx="47">
                  <c:v>879.70153846153846</c:v>
                </c:pt>
                <c:pt idx="48">
                  <c:v>880.62153846153842</c:v>
                </c:pt>
                <c:pt idx="49">
                  <c:v>885.89538461538461</c:v>
                </c:pt>
                <c:pt idx="50">
                  <c:v>885.98000000000025</c:v>
                </c:pt>
                <c:pt idx="51">
                  <c:v>885.31230769230774</c:v>
                </c:pt>
                <c:pt idx="52">
                  <c:v>886.84153846153879</c:v>
                </c:pt>
                <c:pt idx="53">
                  <c:v>885.71692307692308</c:v>
                </c:pt>
                <c:pt idx="54">
                  <c:v>885.00615384615401</c:v>
                </c:pt>
                <c:pt idx="55">
                  <c:v>888.53846153846166</c:v>
                </c:pt>
                <c:pt idx="56">
                  <c:v>886.99076923076927</c:v>
                </c:pt>
                <c:pt idx="57">
                  <c:v>887.60923076923086</c:v>
                </c:pt>
                <c:pt idx="58">
                  <c:v>886.46307692307687</c:v>
                </c:pt>
                <c:pt idx="59">
                  <c:v>883.91384615384629</c:v>
                </c:pt>
                <c:pt idx="60">
                  <c:v>883.73846153846148</c:v>
                </c:pt>
                <c:pt idx="61">
                  <c:v>883.25230769230768</c:v>
                </c:pt>
                <c:pt idx="62">
                  <c:v>880.99384615384611</c:v>
                </c:pt>
                <c:pt idx="63">
                  <c:v>880.34769230769223</c:v>
                </c:pt>
                <c:pt idx="64">
                  <c:v>875.27538461538472</c:v>
                </c:pt>
                <c:pt idx="65">
                  <c:v>865.68615384615384</c:v>
                </c:pt>
                <c:pt idx="66">
                  <c:v>854.20461538461541</c:v>
                </c:pt>
                <c:pt idx="67">
                  <c:v>839.14307692307671</c:v>
                </c:pt>
                <c:pt idx="68">
                  <c:v>826.54</c:v>
                </c:pt>
                <c:pt idx="69">
                  <c:v>820.22461538461539</c:v>
                </c:pt>
                <c:pt idx="70">
                  <c:v>806.40461538461568</c:v>
                </c:pt>
                <c:pt idx="71">
                  <c:v>786.15230769230766</c:v>
                </c:pt>
                <c:pt idx="72">
                  <c:v>755.55538461538436</c:v>
                </c:pt>
                <c:pt idx="73">
                  <c:v>646.3615384615382</c:v>
                </c:pt>
                <c:pt idx="74">
                  <c:v>620.77538461538461</c:v>
                </c:pt>
                <c:pt idx="75">
                  <c:v>606.93384615384628</c:v>
                </c:pt>
                <c:pt idx="76">
                  <c:v>595.67230769230775</c:v>
                </c:pt>
                <c:pt idx="77">
                  <c:v>585.85076923076929</c:v>
                </c:pt>
                <c:pt idx="78">
                  <c:v>575.24307692307707</c:v>
                </c:pt>
                <c:pt idx="79">
                  <c:v>567.11846153846136</c:v>
                </c:pt>
                <c:pt idx="80">
                  <c:v>523.09692307692308</c:v>
                </c:pt>
                <c:pt idx="81">
                  <c:v>484.99384615384616</c:v>
                </c:pt>
                <c:pt idx="82">
                  <c:v>466.47692307692307</c:v>
                </c:pt>
                <c:pt idx="83">
                  <c:v>463.04307692307697</c:v>
                </c:pt>
                <c:pt idx="84">
                  <c:v>457.05384615384617</c:v>
                </c:pt>
                <c:pt idx="85">
                  <c:v>448.8584615384616</c:v>
                </c:pt>
                <c:pt idx="86">
                  <c:v>439.74923076923073</c:v>
                </c:pt>
                <c:pt idx="87">
                  <c:v>434.68000000000006</c:v>
                </c:pt>
                <c:pt idx="88">
                  <c:v>428.34461538461534</c:v>
                </c:pt>
                <c:pt idx="89">
                  <c:v>421.56307692307695</c:v>
                </c:pt>
                <c:pt idx="90">
                  <c:v>412.65230769230777</c:v>
                </c:pt>
                <c:pt idx="91">
                  <c:v>410.29230769230787</c:v>
                </c:pt>
                <c:pt idx="92">
                  <c:v>403.53230769230777</c:v>
                </c:pt>
                <c:pt idx="93">
                  <c:v>393.98769230769227</c:v>
                </c:pt>
                <c:pt idx="94">
                  <c:v>386.54153846153832</c:v>
                </c:pt>
                <c:pt idx="95">
                  <c:v>380.7184615384615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348.0384615384616</c:v>
                </c:pt>
                <c:pt idx="1">
                  <c:v>339.85</c:v>
                </c:pt>
                <c:pt idx="2">
                  <c:v>335.9153846153846</c:v>
                </c:pt>
                <c:pt idx="3">
                  <c:v>335.4576923076923</c:v>
                </c:pt>
                <c:pt idx="4">
                  <c:v>333.85769230769228</c:v>
                </c:pt>
                <c:pt idx="5">
                  <c:v>332.8653846153847</c:v>
                </c:pt>
                <c:pt idx="6">
                  <c:v>331.41538461538471</c:v>
                </c:pt>
                <c:pt idx="7">
                  <c:v>332.52692307692308</c:v>
                </c:pt>
                <c:pt idx="8">
                  <c:v>330.48461538461549</c:v>
                </c:pt>
                <c:pt idx="9">
                  <c:v>323.16923076923075</c:v>
                </c:pt>
                <c:pt idx="10">
                  <c:v>323.48461538461532</c:v>
                </c:pt>
                <c:pt idx="11">
                  <c:v>322.28846153846155</c:v>
                </c:pt>
                <c:pt idx="12">
                  <c:v>322.39230769230755</c:v>
                </c:pt>
                <c:pt idx="13">
                  <c:v>321.62307692307695</c:v>
                </c:pt>
                <c:pt idx="14">
                  <c:v>321.73076923076923</c:v>
                </c:pt>
                <c:pt idx="15">
                  <c:v>321.11153846153843</c:v>
                </c:pt>
                <c:pt idx="16">
                  <c:v>321.00384615384615</c:v>
                </c:pt>
                <c:pt idx="17">
                  <c:v>321.00384615384615</c:v>
                </c:pt>
                <c:pt idx="18">
                  <c:v>321.28076923076918</c:v>
                </c:pt>
                <c:pt idx="19">
                  <c:v>322.72692307692307</c:v>
                </c:pt>
                <c:pt idx="20">
                  <c:v>322.22692307692307</c:v>
                </c:pt>
                <c:pt idx="21">
                  <c:v>321.17692307692312</c:v>
                </c:pt>
                <c:pt idx="22">
                  <c:v>323.60769230769233</c:v>
                </c:pt>
                <c:pt idx="23">
                  <c:v>324.22307692307692</c:v>
                </c:pt>
                <c:pt idx="24">
                  <c:v>324.76538461538462</c:v>
                </c:pt>
                <c:pt idx="25">
                  <c:v>326.71538461538455</c:v>
                </c:pt>
                <c:pt idx="26">
                  <c:v>335.56923076923078</c:v>
                </c:pt>
                <c:pt idx="27">
                  <c:v>351.19615384615383</c:v>
                </c:pt>
                <c:pt idx="28">
                  <c:v>373.68076923076922</c:v>
                </c:pt>
                <c:pt idx="29">
                  <c:v>387.41538461538471</c:v>
                </c:pt>
                <c:pt idx="30">
                  <c:v>401.48461538461538</c:v>
                </c:pt>
                <c:pt idx="31">
                  <c:v>410.23846153846148</c:v>
                </c:pt>
                <c:pt idx="32">
                  <c:v>414.6653846153846</c:v>
                </c:pt>
                <c:pt idx="33">
                  <c:v>419.37307692307695</c:v>
                </c:pt>
                <c:pt idx="34">
                  <c:v>419.81153846153836</c:v>
                </c:pt>
                <c:pt idx="35">
                  <c:v>421.48461538461532</c:v>
                </c:pt>
                <c:pt idx="36">
                  <c:v>423.69230769230762</c:v>
                </c:pt>
                <c:pt idx="37">
                  <c:v>427.40384615384625</c:v>
                </c:pt>
                <c:pt idx="38">
                  <c:v>435.83076923076925</c:v>
                </c:pt>
                <c:pt idx="39">
                  <c:v>438.26153846153852</c:v>
                </c:pt>
                <c:pt idx="40">
                  <c:v>441.02307692307687</c:v>
                </c:pt>
                <c:pt idx="41">
                  <c:v>443.78846153846155</c:v>
                </c:pt>
                <c:pt idx="42">
                  <c:v>444.73461538461549</c:v>
                </c:pt>
                <c:pt idx="43">
                  <c:v>446.29230769230776</c:v>
                </c:pt>
                <c:pt idx="44">
                  <c:v>445.40384615384613</c:v>
                </c:pt>
                <c:pt idx="45">
                  <c:v>444.68461538461537</c:v>
                </c:pt>
                <c:pt idx="46">
                  <c:v>442.63076923076915</c:v>
                </c:pt>
                <c:pt idx="47">
                  <c:v>444.74999999999994</c:v>
                </c:pt>
                <c:pt idx="48">
                  <c:v>445.01153846153835</c:v>
                </c:pt>
                <c:pt idx="49">
                  <c:v>443.67692307692317</c:v>
                </c:pt>
                <c:pt idx="50">
                  <c:v>442.23846153846148</c:v>
                </c:pt>
                <c:pt idx="51">
                  <c:v>443.01538461538468</c:v>
                </c:pt>
                <c:pt idx="52">
                  <c:v>437.36538461538464</c:v>
                </c:pt>
                <c:pt idx="53">
                  <c:v>388.4076923076924</c:v>
                </c:pt>
                <c:pt idx="54">
                  <c:v>380.10384615384618</c:v>
                </c:pt>
                <c:pt idx="55">
                  <c:v>380.54230769230765</c:v>
                </c:pt>
                <c:pt idx="56">
                  <c:v>383.26153846153852</c:v>
                </c:pt>
                <c:pt idx="57">
                  <c:v>390.90769230769223</c:v>
                </c:pt>
                <c:pt idx="58">
                  <c:v>393.50769230769225</c:v>
                </c:pt>
                <c:pt idx="59">
                  <c:v>394.44615384615383</c:v>
                </c:pt>
                <c:pt idx="60">
                  <c:v>397.10384615384612</c:v>
                </c:pt>
                <c:pt idx="61">
                  <c:v>397.77307692307693</c:v>
                </c:pt>
                <c:pt idx="62">
                  <c:v>397.88461538461547</c:v>
                </c:pt>
                <c:pt idx="63">
                  <c:v>398.38076923076926</c:v>
                </c:pt>
                <c:pt idx="64">
                  <c:v>395.94999999999987</c:v>
                </c:pt>
                <c:pt idx="65">
                  <c:v>396.55384615384622</c:v>
                </c:pt>
                <c:pt idx="66">
                  <c:v>394.17692307692312</c:v>
                </c:pt>
                <c:pt idx="67">
                  <c:v>391.78461538461539</c:v>
                </c:pt>
                <c:pt idx="68">
                  <c:v>391.73076923076917</c:v>
                </c:pt>
                <c:pt idx="69">
                  <c:v>385.59615384615387</c:v>
                </c:pt>
                <c:pt idx="70">
                  <c:v>383.98461538461538</c:v>
                </c:pt>
                <c:pt idx="71">
                  <c:v>381.6615384615385</c:v>
                </c:pt>
                <c:pt idx="72">
                  <c:v>376.88846153846157</c:v>
                </c:pt>
                <c:pt idx="73">
                  <c:v>361.33076923076925</c:v>
                </c:pt>
                <c:pt idx="74">
                  <c:v>359.22307692307697</c:v>
                </c:pt>
                <c:pt idx="75">
                  <c:v>358.44615384615395</c:v>
                </c:pt>
                <c:pt idx="76">
                  <c:v>357.17307692307685</c:v>
                </c:pt>
                <c:pt idx="77">
                  <c:v>352.40769230769223</c:v>
                </c:pt>
                <c:pt idx="78">
                  <c:v>348.91923076923075</c:v>
                </c:pt>
                <c:pt idx="79">
                  <c:v>350.58846153846156</c:v>
                </c:pt>
                <c:pt idx="80">
                  <c:v>350.53846153846155</c:v>
                </c:pt>
                <c:pt idx="81">
                  <c:v>351.1346153846153</c:v>
                </c:pt>
                <c:pt idx="82">
                  <c:v>348.86153846153837</c:v>
                </c:pt>
                <c:pt idx="83">
                  <c:v>351.7576923076922</c:v>
                </c:pt>
                <c:pt idx="84">
                  <c:v>349.92692307692312</c:v>
                </c:pt>
                <c:pt idx="85">
                  <c:v>344.54230769230765</c:v>
                </c:pt>
                <c:pt idx="86">
                  <c:v>340.49615384615385</c:v>
                </c:pt>
                <c:pt idx="87">
                  <c:v>340.84230769230766</c:v>
                </c:pt>
                <c:pt idx="88">
                  <c:v>339.67307692307691</c:v>
                </c:pt>
                <c:pt idx="89">
                  <c:v>339.676923076923</c:v>
                </c:pt>
                <c:pt idx="90">
                  <c:v>338.61923076923074</c:v>
                </c:pt>
                <c:pt idx="91">
                  <c:v>337.56923076923078</c:v>
                </c:pt>
                <c:pt idx="92">
                  <c:v>336.79230769230765</c:v>
                </c:pt>
                <c:pt idx="93">
                  <c:v>335.73846153846148</c:v>
                </c:pt>
                <c:pt idx="94">
                  <c:v>334.19230769230768</c:v>
                </c:pt>
                <c:pt idx="95">
                  <c:v>334.63846153846146</c:v>
                </c:pt>
              </c:numCache>
            </c:numRef>
          </c:val>
        </c:ser>
        <c:ser>
          <c:idx val="2"/>
          <c:order val="2"/>
          <c:tx>
            <c:strRef>
              <c:f>'Single Day Stats'!$I$2</c:f>
              <c:strCache>
                <c:ptCount val="1"/>
                <c:pt idx="0">
                  <c:v>Peak Day - 6/25/13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403.2</c:v>
                </c:pt>
                <c:pt idx="1">
                  <c:v>387.4</c:v>
                </c:pt>
                <c:pt idx="2">
                  <c:v>381.6</c:v>
                </c:pt>
                <c:pt idx="3">
                  <c:v>380.2</c:v>
                </c:pt>
                <c:pt idx="4">
                  <c:v>377.3</c:v>
                </c:pt>
                <c:pt idx="5">
                  <c:v>365.8</c:v>
                </c:pt>
                <c:pt idx="6">
                  <c:v>367.2</c:v>
                </c:pt>
                <c:pt idx="7">
                  <c:v>378.7</c:v>
                </c:pt>
                <c:pt idx="8">
                  <c:v>378.7</c:v>
                </c:pt>
                <c:pt idx="9">
                  <c:v>365.8</c:v>
                </c:pt>
                <c:pt idx="10">
                  <c:v>362.9</c:v>
                </c:pt>
                <c:pt idx="11">
                  <c:v>368.6</c:v>
                </c:pt>
                <c:pt idx="12">
                  <c:v>365.8</c:v>
                </c:pt>
                <c:pt idx="13">
                  <c:v>370.1</c:v>
                </c:pt>
                <c:pt idx="14">
                  <c:v>370.1</c:v>
                </c:pt>
                <c:pt idx="15">
                  <c:v>364.3</c:v>
                </c:pt>
                <c:pt idx="16">
                  <c:v>365.8</c:v>
                </c:pt>
                <c:pt idx="17">
                  <c:v>365.8</c:v>
                </c:pt>
                <c:pt idx="18">
                  <c:v>371.5</c:v>
                </c:pt>
                <c:pt idx="19">
                  <c:v>367.2</c:v>
                </c:pt>
                <c:pt idx="20">
                  <c:v>364.3</c:v>
                </c:pt>
                <c:pt idx="21">
                  <c:v>370.1</c:v>
                </c:pt>
                <c:pt idx="22">
                  <c:v>377.3</c:v>
                </c:pt>
                <c:pt idx="23">
                  <c:v>377.3</c:v>
                </c:pt>
                <c:pt idx="24">
                  <c:v>388.8</c:v>
                </c:pt>
                <c:pt idx="25">
                  <c:v>606.20000000000005</c:v>
                </c:pt>
                <c:pt idx="26">
                  <c:v>735.8</c:v>
                </c:pt>
                <c:pt idx="27">
                  <c:v>793.4</c:v>
                </c:pt>
                <c:pt idx="28">
                  <c:v>845.3</c:v>
                </c:pt>
                <c:pt idx="29">
                  <c:v>868.3</c:v>
                </c:pt>
                <c:pt idx="30">
                  <c:v>898.6</c:v>
                </c:pt>
                <c:pt idx="31">
                  <c:v>918.7</c:v>
                </c:pt>
                <c:pt idx="32">
                  <c:v>944.6</c:v>
                </c:pt>
                <c:pt idx="33">
                  <c:v>961.9</c:v>
                </c:pt>
                <c:pt idx="34">
                  <c:v>974.9</c:v>
                </c:pt>
                <c:pt idx="35">
                  <c:v>1000.8</c:v>
                </c:pt>
                <c:pt idx="36">
                  <c:v>1015.2</c:v>
                </c:pt>
                <c:pt idx="37">
                  <c:v>1032.5</c:v>
                </c:pt>
                <c:pt idx="38">
                  <c:v>1049.8</c:v>
                </c:pt>
                <c:pt idx="39">
                  <c:v>1059.8</c:v>
                </c:pt>
                <c:pt idx="40">
                  <c:v>1069.9000000000001</c:v>
                </c:pt>
                <c:pt idx="41">
                  <c:v>1068.5</c:v>
                </c:pt>
                <c:pt idx="42">
                  <c:v>1077.0999999999999</c:v>
                </c:pt>
                <c:pt idx="43">
                  <c:v>1081.4000000000001</c:v>
                </c:pt>
                <c:pt idx="44">
                  <c:v>1090.0999999999999</c:v>
                </c:pt>
                <c:pt idx="45">
                  <c:v>1080</c:v>
                </c:pt>
                <c:pt idx="46">
                  <c:v>1094.4000000000001</c:v>
                </c:pt>
                <c:pt idx="47">
                  <c:v>1097.3</c:v>
                </c:pt>
                <c:pt idx="48">
                  <c:v>1100.2</c:v>
                </c:pt>
                <c:pt idx="49">
                  <c:v>1097.3</c:v>
                </c:pt>
                <c:pt idx="50">
                  <c:v>1114.5999999999999</c:v>
                </c:pt>
                <c:pt idx="51">
                  <c:v>1114.5999999999999</c:v>
                </c:pt>
                <c:pt idx="52">
                  <c:v>1121.8</c:v>
                </c:pt>
                <c:pt idx="53">
                  <c:v>1114.5999999999999</c:v>
                </c:pt>
                <c:pt idx="54">
                  <c:v>1107.4000000000001</c:v>
                </c:pt>
                <c:pt idx="55">
                  <c:v>1103</c:v>
                </c:pt>
                <c:pt idx="56">
                  <c:v>1117.4000000000001</c:v>
                </c:pt>
                <c:pt idx="57">
                  <c:v>1108.8</c:v>
                </c:pt>
                <c:pt idx="58">
                  <c:v>1113.0999999999999</c:v>
                </c:pt>
                <c:pt idx="59">
                  <c:v>1111.7</c:v>
                </c:pt>
                <c:pt idx="60">
                  <c:v>1103</c:v>
                </c:pt>
                <c:pt idx="61">
                  <c:v>1095.8</c:v>
                </c:pt>
                <c:pt idx="62">
                  <c:v>1101.5999999999999</c:v>
                </c:pt>
                <c:pt idx="63">
                  <c:v>1093</c:v>
                </c:pt>
                <c:pt idx="64">
                  <c:v>1094.4000000000001</c:v>
                </c:pt>
                <c:pt idx="65">
                  <c:v>1084.3</c:v>
                </c:pt>
                <c:pt idx="66">
                  <c:v>1058.4000000000001</c:v>
                </c:pt>
                <c:pt idx="67">
                  <c:v>1057</c:v>
                </c:pt>
                <c:pt idx="68">
                  <c:v>1048.3</c:v>
                </c:pt>
                <c:pt idx="69">
                  <c:v>1038.2</c:v>
                </c:pt>
                <c:pt idx="70">
                  <c:v>1029.5999999999999</c:v>
                </c:pt>
                <c:pt idx="71">
                  <c:v>1012.3</c:v>
                </c:pt>
                <c:pt idx="72">
                  <c:v>963.4</c:v>
                </c:pt>
                <c:pt idx="73">
                  <c:v>799.2</c:v>
                </c:pt>
                <c:pt idx="74">
                  <c:v>767.5</c:v>
                </c:pt>
                <c:pt idx="75">
                  <c:v>760.3</c:v>
                </c:pt>
                <c:pt idx="76">
                  <c:v>763.2</c:v>
                </c:pt>
                <c:pt idx="77">
                  <c:v>750.2</c:v>
                </c:pt>
                <c:pt idx="78">
                  <c:v>735.8</c:v>
                </c:pt>
                <c:pt idx="79">
                  <c:v>722.9</c:v>
                </c:pt>
                <c:pt idx="80">
                  <c:v>600.5</c:v>
                </c:pt>
                <c:pt idx="81">
                  <c:v>531.4</c:v>
                </c:pt>
                <c:pt idx="82">
                  <c:v>502.6</c:v>
                </c:pt>
                <c:pt idx="83">
                  <c:v>506.9</c:v>
                </c:pt>
                <c:pt idx="84">
                  <c:v>505.4</c:v>
                </c:pt>
                <c:pt idx="85">
                  <c:v>491</c:v>
                </c:pt>
                <c:pt idx="86">
                  <c:v>476.6</c:v>
                </c:pt>
                <c:pt idx="87">
                  <c:v>476.6</c:v>
                </c:pt>
                <c:pt idx="88">
                  <c:v>468</c:v>
                </c:pt>
                <c:pt idx="89">
                  <c:v>450.7</c:v>
                </c:pt>
                <c:pt idx="90">
                  <c:v>447.8</c:v>
                </c:pt>
                <c:pt idx="91">
                  <c:v>452.2</c:v>
                </c:pt>
                <c:pt idx="92">
                  <c:v>442.1</c:v>
                </c:pt>
                <c:pt idx="93">
                  <c:v>426.2</c:v>
                </c:pt>
                <c:pt idx="94">
                  <c:v>416.2</c:v>
                </c:pt>
                <c:pt idx="95">
                  <c:v>421.9</c:v>
                </c:pt>
              </c:numCache>
            </c:numRef>
          </c:val>
        </c:ser>
        <c:marker val="1"/>
        <c:axId val="222525312"/>
        <c:axId val="222526848"/>
      </c:lineChart>
      <c:catAx>
        <c:axId val="222525312"/>
        <c:scaling>
          <c:orientation val="minMax"/>
        </c:scaling>
        <c:axPos val="b"/>
        <c:numFmt formatCode="h:mm" sourceLinked="1"/>
        <c:tickLblPos val="nextTo"/>
        <c:crossAx val="222526848"/>
        <c:crosses val="autoZero"/>
        <c:auto val="1"/>
        <c:lblAlgn val="ctr"/>
        <c:lblOffset val="100"/>
      </c:catAx>
      <c:valAx>
        <c:axId val="222526848"/>
        <c:scaling>
          <c:orientation val="minMax"/>
        </c:scaling>
        <c:axPos val="l"/>
        <c:majorGridlines/>
        <c:numFmt formatCode="0.0" sourceLinked="1"/>
        <c:tickLblPos val="nextTo"/>
        <c:crossAx val="22252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262.2</c:v>
                </c:pt>
                <c:pt idx="1">
                  <c:v>264.38461538461536</c:v>
                </c:pt>
                <c:pt idx="2">
                  <c:v>264.44615384615383</c:v>
                </c:pt>
                <c:pt idx="3">
                  <c:v>262.8</c:v>
                </c:pt>
                <c:pt idx="4">
                  <c:v>265.43076923076922</c:v>
                </c:pt>
                <c:pt idx="5">
                  <c:v>264.61538461538464</c:v>
                </c:pt>
                <c:pt idx="6">
                  <c:v>265.66153846153844</c:v>
                </c:pt>
                <c:pt idx="7">
                  <c:v>265.69230769230768</c:v>
                </c:pt>
                <c:pt idx="8">
                  <c:v>264.43076923076922</c:v>
                </c:pt>
                <c:pt idx="9">
                  <c:v>261.86153846153849</c:v>
                </c:pt>
                <c:pt idx="10">
                  <c:v>261.95384615384614</c:v>
                </c:pt>
                <c:pt idx="11">
                  <c:v>261.5846153846154</c:v>
                </c:pt>
                <c:pt idx="12">
                  <c:v>268.7076923076923</c:v>
                </c:pt>
                <c:pt idx="13">
                  <c:v>348.07692307692309</c:v>
                </c:pt>
                <c:pt idx="14">
                  <c:v>419.69230769230768</c:v>
                </c:pt>
                <c:pt idx="15">
                  <c:v>406.44615384615383</c:v>
                </c:pt>
                <c:pt idx="16">
                  <c:v>398.4153846153846</c:v>
                </c:pt>
                <c:pt idx="17">
                  <c:v>464.72307692307692</c:v>
                </c:pt>
                <c:pt idx="18">
                  <c:v>501.87692307692305</c:v>
                </c:pt>
                <c:pt idx="19">
                  <c:v>537.95384615384614</c:v>
                </c:pt>
                <c:pt idx="20">
                  <c:v>615.86153846153843</c:v>
                </c:pt>
                <c:pt idx="21">
                  <c:v>817.13846153846157</c:v>
                </c:pt>
                <c:pt idx="22">
                  <c:v>1394.7230769230769</c:v>
                </c:pt>
                <c:pt idx="23">
                  <c:v>2004.9076923076923</c:v>
                </c:pt>
                <c:pt idx="24">
                  <c:v>2386.876923076923</c:v>
                </c:pt>
                <c:pt idx="25">
                  <c:v>2522.4307692307693</c:v>
                </c:pt>
                <c:pt idx="26">
                  <c:v>2487.0307692307692</c:v>
                </c:pt>
                <c:pt idx="27">
                  <c:v>2555.6769230769232</c:v>
                </c:pt>
                <c:pt idx="28">
                  <c:v>2599.876923076923</c:v>
                </c:pt>
                <c:pt idx="29">
                  <c:v>2642.646153846154</c:v>
                </c:pt>
                <c:pt idx="30">
                  <c:v>2557.7384615384617</c:v>
                </c:pt>
                <c:pt idx="31">
                  <c:v>2608.9846153846156</c:v>
                </c:pt>
                <c:pt idx="32">
                  <c:v>2620.5384615384614</c:v>
                </c:pt>
                <c:pt idx="33">
                  <c:v>2598.7692307692309</c:v>
                </c:pt>
                <c:pt idx="34">
                  <c:v>2553.2153846153847</c:v>
                </c:pt>
                <c:pt idx="35">
                  <c:v>2531.6153846153848</c:v>
                </c:pt>
                <c:pt idx="36">
                  <c:v>2538.8615384615387</c:v>
                </c:pt>
                <c:pt idx="37">
                  <c:v>2563.1384615384613</c:v>
                </c:pt>
                <c:pt idx="38">
                  <c:v>2512.0461538461536</c:v>
                </c:pt>
                <c:pt idx="39">
                  <c:v>2541.9076923076923</c:v>
                </c:pt>
                <c:pt idx="40">
                  <c:v>2500.0769230769229</c:v>
                </c:pt>
                <c:pt idx="41">
                  <c:v>2568.2615384615383</c:v>
                </c:pt>
                <c:pt idx="42">
                  <c:v>2546.8461538461538</c:v>
                </c:pt>
                <c:pt idx="43">
                  <c:v>2606.0769230769229</c:v>
                </c:pt>
                <c:pt idx="44">
                  <c:v>2517.1538461538462</c:v>
                </c:pt>
                <c:pt idx="45">
                  <c:v>2574.8000000000002</c:v>
                </c:pt>
                <c:pt idx="46">
                  <c:v>2614.0923076923077</c:v>
                </c:pt>
                <c:pt idx="47">
                  <c:v>2551.0153846153844</c:v>
                </c:pt>
                <c:pt idx="48">
                  <c:v>2531.9384615384615</c:v>
                </c:pt>
                <c:pt idx="49">
                  <c:v>2553.0461538461536</c:v>
                </c:pt>
                <c:pt idx="50">
                  <c:v>2584.3692307692309</c:v>
                </c:pt>
                <c:pt idx="51">
                  <c:v>2561.2307692307691</c:v>
                </c:pt>
                <c:pt idx="52">
                  <c:v>2567.5076923076922</c:v>
                </c:pt>
                <c:pt idx="53">
                  <c:v>2559.3076923076924</c:v>
                </c:pt>
                <c:pt idx="54">
                  <c:v>2650.8461538461538</c:v>
                </c:pt>
                <c:pt idx="55">
                  <c:v>2612.353846153846</c:v>
                </c:pt>
                <c:pt idx="56">
                  <c:v>2614.9230769230771</c:v>
                </c:pt>
                <c:pt idx="57">
                  <c:v>2559.1384615384613</c:v>
                </c:pt>
                <c:pt idx="58">
                  <c:v>2539.0615384615385</c:v>
                </c:pt>
                <c:pt idx="59">
                  <c:v>2558.5692307692307</c:v>
                </c:pt>
                <c:pt idx="60">
                  <c:v>2524.5846153846155</c:v>
                </c:pt>
                <c:pt idx="61">
                  <c:v>2526.4615384615386</c:v>
                </c:pt>
                <c:pt idx="62">
                  <c:v>2525.876923076923</c:v>
                </c:pt>
                <c:pt idx="63">
                  <c:v>2480.9538461538464</c:v>
                </c:pt>
                <c:pt idx="64">
                  <c:v>2434.8461538461538</c:v>
                </c:pt>
                <c:pt idx="65">
                  <c:v>2446.6923076923076</c:v>
                </c:pt>
                <c:pt idx="66">
                  <c:v>2400.4153846153845</c:v>
                </c:pt>
                <c:pt idx="67">
                  <c:v>2284.8461538461538</c:v>
                </c:pt>
                <c:pt idx="68">
                  <c:v>1671.123076923077</c:v>
                </c:pt>
                <c:pt idx="69">
                  <c:v>1084.4615384615386</c:v>
                </c:pt>
                <c:pt idx="70">
                  <c:v>989.46153846153845</c:v>
                </c:pt>
                <c:pt idx="71">
                  <c:v>876.07692307692309</c:v>
                </c:pt>
                <c:pt idx="72">
                  <c:v>914.12307692307695</c:v>
                </c:pt>
                <c:pt idx="73">
                  <c:v>903.04615384615386</c:v>
                </c:pt>
                <c:pt idx="74">
                  <c:v>838</c:v>
                </c:pt>
                <c:pt idx="75">
                  <c:v>814.87692307692305</c:v>
                </c:pt>
                <c:pt idx="76">
                  <c:v>366.38461538461536</c:v>
                </c:pt>
                <c:pt idx="77">
                  <c:v>314.69230769230768</c:v>
                </c:pt>
                <c:pt idx="78">
                  <c:v>304.16923076923075</c:v>
                </c:pt>
                <c:pt idx="79">
                  <c:v>300.2</c:v>
                </c:pt>
                <c:pt idx="80">
                  <c:v>297.75384615384615</c:v>
                </c:pt>
                <c:pt idx="81">
                  <c:v>297.13846153846151</c:v>
                </c:pt>
                <c:pt idx="82">
                  <c:v>290.01538461538462</c:v>
                </c:pt>
                <c:pt idx="83">
                  <c:v>292.83076923076925</c:v>
                </c:pt>
                <c:pt idx="84">
                  <c:v>291.83076923076925</c:v>
                </c:pt>
                <c:pt idx="85">
                  <c:v>296.78461538461539</c:v>
                </c:pt>
                <c:pt idx="86">
                  <c:v>286.69230769230768</c:v>
                </c:pt>
                <c:pt idx="87">
                  <c:v>293.01538461538462</c:v>
                </c:pt>
                <c:pt idx="88">
                  <c:v>294.10769230769233</c:v>
                </c:pt>
                <c:pt idx="89">
                  <c:v>279.69230769230768</c:v>
                </c:pt>
                <c:pt idx="90">
                  <c:v>276.43076923076922</c:v>
                </c:pt>
                <c:pt idx="91">
                  <c:v>270.15384615384613</c:v>
                </c:pt>
                <c:pt idx="92">
                  <c:v>271.44615384615383</c:v>
                </c:pt>
                <c:pt idx="93">
                  <c:v>263.93846153846152</c:v>
                </c:pt>
                <c:pt idx="94">
                  <c:v>261.93846153846152</c:v>
                </c:pt>
                <c:pt idx="95">
                  <c:v>261.44615384615383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257.57692307692309</c:v>
                </c:pt>
                <c:pt idx="1">
                  <c:v>257.07692307692309</c:v>
                </c:pt>
                <c:pt idx="2">
                  <c:v>257.15384615384613</c:v>
                </c:pt>
                <c:pt idx="3">
                  <c:v>256.03846153846155</c:v>
                </c:pt>
                <c:pt idx="4">
                  <c:v>253.96153846153845</c:v>
                </c:pt>
                <c:pt idx="5">
                  <c:v>255.57692307692307</c:v>
                </c:pt>
                <c:pt idx="6">
                  <c:v>260.46153846153845</c:v>
                </c:pt>
                <c:pt idx="7">
                  <c:v>261.53846153846155</c:v>
                </c:pt>
                <c:pt idx="8">
                  <c:v>258.03846153846155</c:v>
                </c:pt>
                <c:pt idx="9">
                  <c:v>259.07692307692309</c:v>
                </c:pt>
                <c:pt idx="10">
                  <c:v>259.34615384615387</c:v>
                </c:pt>
                <c:pt idx="11">
                  <c:v>257.38461538461536</c:v>
                </c:pt>
                <c:pt idx="12">
                  <c:v>256.53846153846155</c:v>
                </c:pt>
                <c:pt idx="13">
                  <c:v>252.92307692307693</c:v>
                </c:pt>
                <c:pt idx="14">
                  <c:v>254.61538461538461</c:v>
                </c:pt>
                <c:pt idx="15">
                  <c:v>251.19230769230768</c:v>
                </c:pt>
                <c:pt idx="16">
                  <c:v>248.84615384615384</c:v>
                </c:pt>
                <c:pt idx="17">
                  <c:v>252.76923076923077</c:v>
                </c:pt>
                <c:pt idx="18">
                  <c:v>256.53846153846155</c:v>
                </c:pt>
                <c:pt idx="19">
                  <c:v>255.53846153846155</c:v>
                </c:pt>
                <c:pt idx="20">
                  <c:v>252.76923076923077</c:v>
                </c:pt>
                <c:pt idx="21">
                  <c:v>253.46153846153845</c:v>
                </c:pt>
                <c:pt idx="22">
                  <c:v>278.30769230769232</c:v>
                </c:pt>
                <c:pt idx="23">
                  <c:v>339.19230769230768</c:v>
                </c:pt>
                <c:pt idx="24">
                  <c:v>404.92307692307691</c:v>
                </c:pt>
                <c:pt idx="25">
                  <c:v>382.26923076923077</c:v>
                </c:pt>
                <c:pt idx="26">
                  <c:v>461</c:v>
                </c:pt>
                <c:pt idx="27">
                  <c:v>548.84615384615381</c:v>
                </c:pt>
                <c:pt idx="28">
                  <c:v>501.80769230769232</c:v>
                </c:pt>
                <c:pt idx="29">
                  <c:v>478.26923076923077</c:v>
                </c:pt>
                <c:pt idx="30">
                  <c:v>504.26923076923077</c:v>
                </c:pt>
                <c:pt idx="31">
                  <c:v>518.15384615384619</c:v>
                </c:pt>
                <c:pt idx="32">
                  <c:v>542</c:v>
                </c:pt>
                <c:pt idx="33">
                  <c:v>588.07692307692309</c:v>
                </c:pt>
                <c:pt idx="34">
                  <c:v>645.23076923076928</c:v>
                </c:pt>
                <c:pt idx="35">
                  <c:v>636.23076923076928</c:v>
                </c:pt>
                <c:pt idx="36">
                  <c:v>660.46153846153845</c:v>
                </c:pt>
                <c:pt idx="37">
                  <c:v>737.42307692307691</c:v>
                </c:pt>
                <c:pt idx="38">
                  <c:v>723.11538461538464</c:v>
                </c:pt>
                <c:pt idx="39">
                  <c:v>668.53846153846155</c:v>
                </c:pt>
                <c:pt idx="40">
                  <c:v>687.19230769230774</c:v>
                </c:pt>
                <c:pt idx="41">
                  <c:v>610.26923076923072</c:v>
                </c:pt>
                <c:pt idx="42">
                  <c:v>716.57692307692309</c:v>
                </c:pt>
                <c:pt idx="43">
                  <c:v>684.46153846153845</c:v>
                </c:pt>
                <c:pt idx="44">
                  <c:v>590.65384615384619</c:v>
                </c:pt>
                <c:pt idx="45">
                  <c:v>563.57692307692309</c:v>
                </c:pt>
                <c:pt idx="46">
                  <c:v>696.03846153846155</c:v>
                </c:pt>
                <c:pt idx="47">
                  <c:v>606.23076923076928</c:v>
                </c:pt>
                <c:pt idx="48">
                  <c:v>519.80769230769226</c:v>
                </c:pt>
                <c:pt idx="49">
                  <c:v>392.15384615384613</c:v>
                </c:pt>
                <c:pt idx="50">
                  <c:v>363.07692307692309</c:v>
                </c:pt>
                <c:pt idx="51">
                  <c:v>368.19230769230768</c:v>
                </c:pt>
                <c:pt idx="52">
                  <c:v>383.53846153846155</c:v>
                </c:pt>
                <c:pt idx="53">
                  <c:v>458.15384615384613</c:v>
                </c:pt>
                <c:pt idx="54">
                  <c:v>506.46153846153845</c:v>
                </c:pt>
                <c:pt idx="55">
                  <c:v>468.19230769230768</c:v>
                </c:pt>
                <c:pt idx="56">
                  <c:v>566.92307692307691</c:v>
                </c:pt>
                <c:pt idx="57">
                  <c:v>516.53846153846155</c:v>
                </c:pt>
                <c:pt idx="58">
                  <c:v>452.03846153846155</c:v>
                </c:pt>
                <c:pt idx="59">
                  <c:v>457.73076923076923</c:v>
                </c:pt>
                <c:pt idx="60">
                  <c:v>447.38461538461536</c:v>
                </c:pt>
                <c:pt idx="61">
                  <c:v>496.76923076923077</c:v>
                </c:pt>
                <c:pt idx="62">
                  <c:v>423.96153846153845</c:v>
                </c:pt>
                <c:pt idx="63">
                  <c:v>443.46153846153845</c:v>
                </c:pt>
                <c:pt idx="64">
                  <c:v>387.46153846153845</c:v>
                </c:pt>
                <c:pt idx="65">
                  <c:v>401.88461538461536</c:v>
                </c:pt>
                <c:pt idx="66">
                  <c:v>401.65384615384613</c:v>
                </c:pt>
                <c:pt idx="67">
                  <c:v>377.96153846153845</c:v>
                </c:pt>
                <c:pt idx="68">
                  <c:v>315.53846153846155</c:v>
                </c:pt>
                <c:pt idx="69">
                  <c:v>275.07692307692309</c:v>
                </c:pt>
                <c:pt idx="70">
                  <c:v>274.65384615384613</c:v>
                </c:pt>
                <c:pt idx="71">
                  <c:v>272.19230769230768</c:v>
                </c:pt>
                <c:pt idx="72">
                  <c:v>265.38461538461536</c:v>
                </c:pt>
                <c:pt idx="73">
                  <c:v>234.69230769230768</c:v>
                </c:pt>
                <c:pt idx="74">
                  <c:v>239.34615384615384</c:v>
                </c:pt>
                <c:pt idx="75">
                  <c:v>265.73076923076923</c:v>
                </c:pt>
                <c:pt idx="76">
                  <c:v>273</c:v>
                </c:pt>
                <c:pt idx="77">
                  <c:v>274.46153846153845</c:v>
                </c:pt>
                <c:pt idx="78">
                  <c:v>251.03846153846155</c:v>
                </c:pt>
                <c:pt idx="79">
                  <c:v>255.69230769230768</c:v>
                </c:pt>
                <c:pt idx="80">
                  <c:v>250.65384615384616</c:v>
                </c:pt>
                <c:pt idx="81">
                  <c:v>250.5</c:v>
                </c:pt>
                <c:pt idx="82">
                  <c:v>250.76923076923077</c:v>
                </c:pt>
                <c:pt idx="83">
                  <c:v>251.23076923076923</c:v>
                </c:pt>
                <c:pt idx="84">
                  <c:v>251.15384615384616</c:v>
                </c:pt>
                <c:pt idx="85">
                  <c:v>247.46153846153845</c:v>
                </c:pt>
                <c:pt idx="86">
                  <c:v>249.15384615384616</c:v>
                </c:pt>
                <c:pt idx="87">
                  <c:v>242.96153846153845</c:v>
                </c:pt>
                <c:pt idx="88">
                  <c:v>238.88461538461539</c:v>
                </c:pt>
                <c:pt idx="89">
                  <c:v>240.73076923076923</c:v>
                </c:pt>
                <c:pt idx="90">
                  <c:v>242.38461538461539</c:v>
                </c:pt>
                <c:pt idx="91">
                  <c:v>239.5</c:v>
                </c:pt>
                <c:pt idx="92">
                  <c:v>235.03846153846155</c:v>
                </c:pt>
                <c:pt idx="93">
                  <c:v>231.15384615384616</c:v>
                </c:pt>
                <c:pt idx="94">
                  <c:v>232.84615384615384</c:v>
                </c:pt>
                <c:pt idx="95">
                  <c:v>235.46153846153845</c:v>
                </c:pt>
              </c:numCache>
            </c:numRef>
          </c:val>
        </c:ser>
        <c:ser>
          <c:idx val="2"/>
          <c:order val="2"/>
          <c:tx>
            <c:strRef>
              <c:f>'Single Day Stats'!$J$2</c:f>
              <c:strCache>
                <c:ptCount val="1"/>
                <c:pt idx="0">
                  <c:v>Peak Day - 6/24/13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139</c:v>
                </c:pt>
                <c:pt idx="1">
                  <c:v>130</c:v>
                </c:pt>
                <c:pt idx="2">
                  <c:v>174</c:v>
                </c:pt>
                <c:pt idx="3">
                  <c:v>175</c:v>
                </c:pt>
                <c:pt idx="4">
                  <c:v>178</c:v>
                </c:pt>
                <c:pt idx="5">
                  <c:v>192</c:v>
                </c:pt>
                <c:pt idx="6">
                  <c:v>140</c:v>
                </c:pt>
                <c:pt idx="7">
                  <c:v>137</c:v>
                </c:pt>
                <c:pt idx="8">
                  <c:v>137</c:v>
                </c:pt>
                <c:pt idx="9">
                  <c:v>136</c:v>
                </c:pt>
                <c:pt idx="10">
                  <c:v>156</c:v>
                </c:pt>
                <c:pt idx="11">
                  <c:v>192</c:v>
                </c:pt>
                <c:pt idx="12">
                  <c:v>518</c:v>
                </c:pt>
                <c:pt idx="13">
                  <c:v>2876</c:v>
                </c:pt>
                <c:pt idx="14">
                  <c:v>5630</c:v>
                </c:pt>
                <c:pt idx="15">
                  <c:v>5534</c:v>
                </c:pt>
                <c:pt idx="16">
                  <c:v>5477</c:v>
                </c:pt>
                <c:pt idx="17">
                  <c:v>5483</c:v>
                </c:pt>
                <c:pt idx="18">
                  <c:v>5356</c:v>
                </c:pt>
                <c:pt idx="19">
                  <c:v>5354</c:v>
                </c:pt>
                <c:pt idx="20">
                  <c:v>5360</c:v>
                </c:pt>
                <c:pt idx="21">
                  <c:v>5415</c:v>
                </c:pt>
                <c:pt idx="22">
                  <c:v>5769</c:v>
                </c:pt>
                <c:pt idx="23">
                  <c:v>5960</c:v>
                </c:pt>
                <c:pt idx="24">
                  <c:v>5991</c:v>
                </c:pt>
                <c:pt idx="25">
                  <c:v>5859</c:v>
                </c:pt>
                <c:pt idx="26">
                  <c:v>5763</c:v>
                </c:pt>
                <c:pt idx="27">
                  <c:v>5760</c:v>
                </c:pt>
                <c:pt idx="28">
                  <c:v>5694</c:v>
                </c:pt>
                <c:pt idx="29">
                  <c:v>5671</c:v>
                </c:pt>
                <c:pt idx="30">
                  <c:v>5684</c:v>
                </c:pt>
                <c:pt idx="31">
                  <c:v>5798</c:v>
                </c:pt>
                <c:pt idx="32">
                  <c:v>5749</c:v>
                </c:pt>
                <c:pt idx="33">
                  <c:v>5557</c:v>
                </c:pt>
                <c:pt idx="34">
                  <c:v>5585</c:v>
                </c:pt>
                <c:pt idx="35">
                  <c:v>5583</c:v>
                </c:pt>
                <c:pt idx="36">
                  <c:v>5585</c:v>
                </c:pt>
                <c:pt idx="37">
                  <c:v>5522</c:v>
                </c:pt>
                <c:pt idx="38">
                  <c:v>5536</c:v>
                </c:pt>
                <c:pt idx="39">
                  <c:v>5519</c:v>
                </c:pt>
                <c:pt idx="40">
                  <c:v>5475</c:v>
                </c:pt>
                <c:pt idx="41">
                  <c:v>5594</c:v>
                </c:pt>
                <c:pt idx="42">
                  <c:v>5594</c:v>
                </c:pt>
                <c:pt idx="43">
                  <c:v>5636</c:v>
                </c:pt>
                <c:pt idx="44">
                  <c:v>5664</c:v>
                </c:pt>
                <c:pt idx="45">
                  <c:v>5650</c:v>
                </c:pt>
                <c:pt idx="46">
                  <c:v>5539</c:v>
                </c:pt>
                <c:pt idx="47">
                  <c:v>5616</c:v>
                </c:pt>
                <c:pt idx="48">
                  <c:v>5783</c:v>
                </c:pt>
                <c:pt idx="49">
                  <c:v>6651</c:v>
                </c:pt>
                <c:pt idx="50">
                  <c:v>8258</c:v>
                </c:pt>
                <c:pt idx="51">
                  <c:v>7219</c:v>
                </c:pt>
                <c:pt idx="52">
                  <c:v>6738</c:v>
                </c:pt>
                <c:pt idx="53">
                  <c:v>7353</c:v>
                </c:pt>
                <c:pt idx="54">
                  <c:v>7633</c:v>
                </c:pt>
                <c:pt idx="55">
                  <c:v>7376</c:v>
                </c:pt>
                <c:pt idx="56">
                  <c:v>6780</c:v>
                </c:pt>
                <c:pt idx="57">
                  <c:v>6576</c:v>
                </c:pt>
                <c:pt idx="58">
                  <c:v>6907</c:v>
                </c:pt>
                <c:pt idx="59">
                  <c:v>7275</c:v>
                </c:pt>
                <c:pt idx="60">
                  <c:v>6920</c:v>
                </c:pt>
                <c:pt idx="61">
                  <c:v>6606</c:v>
                </c:pt>
                <c:pt idx="62">
                  <c:v>6881</c:v>
                </c:pt>
                <c:pt idx="63">
                  <c:v>7367</c:v>
                </c:pt>
                <c:pt idx="64">
                  <c:v>7463</c:v>
                </c:pt>
                <c:pt idx="65">
                  <c:v>7173</c:v>
                </c:pt>
                <c:pt idx="66">
                  <c:v>6916</c:v>
                </c:pt>
                <c:pt idx="67">
                  <c:v>6647</c:v>
                </c:pt>
                <c:pt idx="68">
                  <c:v>2521</c:v>
                </c:pt>
                <c:pt idx="69">
                  <c:v>2218</c:v>
                </c:pt>
                <c:pt idx="70">
                  <c:v>1863</c:v>
                </c:pt>
                <c:pt idx="71">
                  <c:v>1385</c:v>
                </c:pt>
                <c:pt idx="72">
                  <c:v>1555</c:v>
                </c:pt>
                <c:pt idx="73">
                  <c:v>2093</c:v>
                </c:pt>
                <c:pt idx="74">
                  <c:v>1916</c:v>
                </c:pt>
                <c:pt idx="75">
                  <c:v>1637</c:v>
                </c:pt>
                <c:pt idx="76">
                  <c:v>532</c:v>
                </c:pt>
                <c:pt idx="77">
                  <c:v>235</c:v>
                </c:pt>
                <c:pt idx="78">
                  <c:v>170</c:v>
                </c:pt>
                <c:pt idx="79">
                  <c:v>200</c:v>
                </c:pt>
                <c:pt idx="80">
                  <c:v>193</c:v>
                </c:pt>
                <c:pt idx="81">
                  <c:v>197</c:v>
                </c:pt>
                <c:pt idx="82">
                  <c:v>198</c:v>
                </c:pt>
                <c:pt idx="83">
                  <c:v>209</c:v>
                </c:pt>
                <c:pt idx="84">
                  <c:v>191</c:v>
                </c:pt>
                <c:pt idx="85">
                  <c:v>200</c:v>
                </c:pt>
                <c:pt idx="86">
                  <c:v>203</c:v>
                </c:pt>
                <c:pt idx="87">
                  <c:v>198</c:v>
                </c:pt>
                <c:pt idx="88">
                  <c:v>185</c:v>
                </c:pt>
                <c:pt idx="89">
                  <c:v>166</c:v>
                </c:pt>
                <c:pt idx="90">
                  <c:v>175</c:v>
                </c:pt>
                <c:pt idx="91">
                  <c:v>194</c:v>
                </c:pt>
                <c:pt idx="92">
                  <c:v>194</c:v>
                </c:pt>
                <c:pt idx="93">
                  <c:v>167</c:v>
                </c:pt>
                <c:pt idx="94">
                  <c:v>150</c:v>
                </c:pt>
                <c:pt idx="95">
                  <c:v>163</c:v>
                </c:pt>
              </c:numCache>
            </c:numRef>
          </c:val>
        </c:ser>
        <c:marker val="1"/>
        <c:axId val="80605184"/>
        <c:axId val="80606720"/>
      </c:lineChart>
      <c:catAx>
        <c:axId val="80605184"/>
        <c:scaling>
          <c:orientation val="minMax"/>
        </c:scaling>
        <c:axPos val="b"/>
        <c:numFmt formatCode="h:mm" sourceLinked="1"/>
        <c:tickLblPos val="nextTo"/>
        <c:crossAx val="80606720"/>
        <c:crosses val="autoZero"/>
        <c:auto val="1"/>
        <c:lblAlgn val="ctr"/>
        <c:lblOffset val="100"/>
      </c:catAx>
      <c:valAx>
        <c:axId val="80606720"/>
        <c:scaling>
          <c:orientation val="minMax"/>
        </c:scaling>
        <c:axPos val="l"/>
        <c:majorGridlines/>
        <c:numFmt formatCode="0.0" sourceLinked="1"/>
        <c:tickLblPos val="nextTo"/>
        <c:crossAx val="806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Steam</a:t>
            </a:r>
            <a:r>
              <a:rPr lang="en-US" baseline="0"/>
              <a:t> </a:t>
            </a:r>
            <a:r>
              <a:rPr lang="en-US"/>
              <a:t>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Sheet'!$I$23:$I$74</c:f>
              <c:numCache>
                <c:formatCode>0</c:formatCode>
                <c:ptCount val="52"/>
                <c:pt idx="0">
                  <c:v>52689.599999999999</c:v>
                </c:pt>
                <c:pt idx="1">
                  <c:v>52689.599999999999</c:v>
                </c:pt>
                <c:pt idx="2">
                  <c:v>52689.599999999999</c:v>
                </c:pt>
                <c:pt idx="3">
                  <c:v>52689.599999999999</c:v>
                </c:pt>
                <c:pt idx="4">
                  <c:v>52689.599999999999</c:v>
                </c:pt>
                <c:pt idx="5">
                  <c:v>52689.599999999999</c:v>
                </c:pt>
                <c:pt idx="6">
                  <c:v>52689.599999999999</c:v>
                </c:pt>
                <c:pt idx="7">
                  <c:v>52689.599999999999</c:v>
                </c:pt>
                <c:pt idx="8">
                  <c:v>52689.599999999999</c:v>
                </c:pt>
                <c:pt idx="9">
                  <c:v>52689.599999999999</c:v>
                </c:pt>
                <c:pt idx="10">
                  <c:v>52689.599999999999</c:v>
                </c:pt>
                <c:pt idx="11">
                  <c:v>52689.599999999999</c:v>
                </c:pt>
                <c:pt idx="12">
                  <c:v>52689.599999999999</c:v>
                </c:pt>
                <c:pt idx="13">
                  <c:v>52689.599999999999</c:v>
                </c:pt>
                <c:pt idx="14">
                  <c:v>52689.599999999999</c:v>
                </c:pt>
                <c:pt idx="15">
                  <c:v>49480</c:v>
                </c:pt>
                <c:pt idx="16">
                  <c:v>48735</c:v>
                </c:pt>
                <c:pt idx="17">
                  <c:v>52689.599999999999</c:v>
                </c:pt>
                <c:pt idx="18">
                  <c:v>52689.599999999999</c:v>
                </c:pt>
                <c:pt idx="19">
                  <c:v>52689.599999999999</c:v>
                </c:pt>
                <c:pt idx="20">
                  <c:v>52689.599999999999</c:v>
                </c:pt>
                <c:pt idx="21">
                  <c:v>52689.599999999999</c:v>
                </c:pt>
                <c:pt idx="22">
                  <c:v>52689.599999999999</c:v>
                </c:pt>
                <c:pt idx="23">
                  <c:v>52689.599999999999</c:v>
                </c:pt>
                <c:pt idx="24">
                  <c:v>52689.599999999999</c:v>
                </c:pt>
                <c:pt idx="25">
                  <c:v>52689.599999999999</c:v>
                </c:pt>
                <c:pt idx="26">
                  <c:v>52689.599999999999</c:v>
                </c:pt>
                <c:pt idx="27">
                  <c:v>52689.599999999999</c:v>
                </c:pt>
                <c:pt idx="28">
                  <c:v>52689.599999999999</c:v>
                </c:pt>
                <c:pt idx="29">
                  <c:v>52689.599999999999</c:v>
                </c:pt>
                <c:pt idx="30">
                  <c:v>52689.599999999999</c:v>
                </c:pt>
                <c:pt idx="31">
                  <c:v>52689.599999999999</c:v>
                </c:pt>
                <c:pt idx="32">
                  <c:v>52689.599999999999</c:v>
                </c:pt>
                <c:pt idx="33">
                  <c:v>52689.599999999999</c:v>
                </c:pt>
                <c:pt idx="34">
                  <c:v>52689.599999999999</c:v>
                </c:pt>
                <c:pt idx="35">
                  <c:v>52689.599999999999</c:v>
                </c:pt>
                <c:pt idx="36">
                  <c:v>52689.599999999999</c:v>
                </c:pt>
                <c:pt idx="37">
                  <c:v>52689.599999999999</c:v>
                </c:pt>
                <c:pt idx="38">
                  <c:v>52689.599999999999</c:v>
                </c:pt>
                <c:pt idx="39">
                  <c:v>52689.599999999999</c:v>
                </c:pt>
                <c:pt idx="40">
                  <c:v>52689.599999999999</c:v>
                </c:pt>
                <c:pt idx="41">
                  <c:v>52689.599999999999</c:v>
                </c:pt>
                <c:pt idx="42">
                  <c:v>52689.599999999999</c:v>
                </c:pt>
                <c:pt idx="43">
                  <c:v>52689.599999999999</c:v>
                </c:pt>
                <c:pt idx="44">
                  <c:v>52689.599999999999</c:v>
                </c:pt>
                <c:pt idx="45">
                  <c:v>52689.599999999999</c:v>
                </c:pt>
                <c:pt idx="46">
                  <c:v>52689.599999999999</c:v>
                </c:pt>
                <c:pt idx="47">
                  <c:v>52689.599999999999</c:v>
                </c:pt>
                <c:pt idx="48">
                  <c:v>52689.599999999999</c:v>
                </c:pt>
                <c:pt idx="49">
                  <c:v>52689.599999999999</c:v>
                </c:pt>
                <c:pt idx="50">
                  <c:v>52689.599999999999</c:v>
                </c:pt>
                <c:pt idx="51">
                  <c:v>52689.599999999999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accent1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Sheet'!$J$23:$J$74</c:f>
              <c:numCache>
                <c:formatCode>0</c:formatCode>
                <c:ptCount val="52"/>
                <c:pt idx="0">
                  <c:v>187814.39999999999</c:v>
                </c:pt>
                <c:pt idx="1">
                  <c:v>61103.4</c:v>
                </c:pt>
                <c:pt idx="2">
                  <c:v>213780.4</c:v>
                </c:pt>
                <c:pt idx="3">
                  <c:v>140611.4</c:v>
                </c:pt>
                <c:pt idx="4">
                  <c:v>75735.399999999994</c:v>
                </c:pt>
                <c:pt idx="5">
                  <c:v>79056.399999999994</c:v>
                </c:pt>
                <c:pt idx="6">
                  <c:v>87076.4</c:v>
                </c:pt>
                <c:pt idx="7">
                  <c:v>61790.400000000001</c:v>
                </c:pt>
                <c:pt idx="8">
                  <c:v>92898.4</c:v>
                </c:pt>
                <c:pt idx="9">
                  <c:v>40474.400000000001</c:v>
                </c:pt>
                <c:pt idx="10">
                  <c:v>45006.400000000001</c:v>
                </c:pt>
                <c:pt idx="11">
                  <c:v>24098.400000000001</c:v>
                </c:pt>
                <c:pt idx="12">
                  <c:v>14692.400000000001</c:v>
                </c:pt>
                <c:pt idx="13">
                  <c:v>16549.400000000001</c:v>
                </c:pt>
                <c:pt idx="14">
                  <c:v>2893.4000000000015</c:v>
                </c:pt>
                <c:pt idx="15">
                  <c:v>0</c:v>
                </c:pt>
                <c:pt idx="16">
                  <c:v>0</c:v>
                </c:pt>
                <c:pt idx="17">
                  <c:v>2124.4000000000015</c:v>
                </c:pt>
                <c:pt idx="18">
                  <c:v>147554.4</c:v>
                </c:pt>
                <c:pt idx="19">
                  <c:v>99035.4</c:v>
                </c:pt>
                <c:pt idx="20">
                  <c:v>99940.4</c:v>
                </c:pt>
                <c:pt idx="21">
                  <c:v>139264.4</c:v>
                </c:pt>
                <c:pt idx="22">
                  <c:v>130502.39999999999</c:v>
                </c:pt>
                <c:pt idx="23">
                  <c:v>128387.4</c:v>
                </c:pt>
                <c:pt idx="24">
                  <c:v>110089.4</c:v>
                </c:pt>
                <c:pt idx="25">
                  <c:v>116676.4</c:v>
                </c:pt>
                <c:pt idx="26">
                  <c:v>214305.4</c:v>
                </c:pt>
                <c:pt idx="27">
                  <c:v>157490.4</c:v>
                </c:pt>
                <c:pt idx="28">
                  <c:v>152646.39999999999</c:v>
                </c:pt>
                <c:pt idx="29">
                  <c:v>639494.40000000002</c:v>
                </c:pt>
                <c:pt idx="30">
                  <c:v>221895.4</c:v>
                </c:pt>
                <c:pt idx="31">
                  <c:v>318379.40000000002</c:v>
                </c:pt>
                <c:pt idx="32">
                  <c:v>164835.4</c:v>
                </c:pt>
                <c:pt idx="33">
                  <c:v>306792.40000000002</c:v>
                </c:pt>
                <c:pt idx="34">
                  <c:v>150177.4</c:v>
                </c:pt>
                <c:pt idx="35">
                  <c:v>161357.4</c:v>
                </c:pt>
                <c:pt idx="36">
                  <c:v>162412.4</c:v>
                </c:pt>
                <c:pt idx="37">
                  <c:v>188892.4</c:v>
                </c:pt>
                <c:pt idx="38">
                  <c:v>168452.4</c:v>
                </c:pt>
                <c:pt idx="39">
                  <c:v>171821.4</c:v>
                </c:pt>
                <c:pt idx="40">
                  <c:v>22798.400000000001</c:v>
                </c:pt>
                <c:pt idx="41">
                  <c:v>15714.400000000001</c:v>
                </c:pt>
                <c:pt idx="42">
                  <c:v>22336.400000000001</c:v>
                </c:pt>
                <c:pt idx="43">
                  <c:v>12770.400000000001</c:v>
                </c:pt>
                <c:pt idx="44">
                  <c:v>2146.4000000000015</c:v>
                </c:pt>
                <c:pt idx="45">
                  <c:v>3867.4000000000015</c:v>
                </c:pt>
                <c:pt idx="46">
                  <c:v>35505.4</c:v>
                </c:pt>
                <c:pt idx="47">
                  <c:v>51367.4</c:v>
                </c:pt>
                <c:pt idx="48">
                  <c:v>54105.4</c:v>
                </c:pt>
                <c:pt idx="49">
                  <c:v>73976.399999999994</c:v>
                </c:pt>
                <c:pt idx="50">
                  <c:v>76716.399999999994</c:v>
                </c:pt>
                <c:pt idx="51">
                  <c:v>112488.4</c:v>
                </c:pt>
              </c:numCache>
            </c:numRef>
          </c:val>
        </c:ser>
        <c:ser>
          <c:idx val="1"/>
          <c:order val="2"/>
          <c:tx>
            <c:v>Constant Day Load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Sheet'!$L$23:$L$74</c:f>
              <c:numCache>
                <c:formatCode>0</c:formatCode>
                <c:ptCount val="52"/>
                <c:pt idx="0">
                  <c:v>137586.20000000001</c:v>
                </c:pt>
                <c:pt idx="1">
                  <c:v>137586.20000000001</c:v>
                </c:pt>
                <c:pt idx="2">
                  <c:v>137586.20000000001</c:v>
                </c:pt>
                <c:pt idx="3">
                  <c:v>137586.20000000001</c:v>
                </c:pt>
                <c:pt idx="4">
                  <c:v>137586.20000000001</c:v>
                </c:pt>
                <c:pt idx="5">
                  <c:v>137586.20000000001</c:v>
                </c:pt>
                <c:pt idx="6">
                  <c:v>137586.20000000001</c:v>
                </c:pt>
                <c:pt idx="7">
                  <c:v>137586.20000000001</c:v>
                </c:pt>
                <c:pt idx="8">
                  <c:v>137586.20000000001</c:v>
                </c:pt>
                <c:pt idx="9">
                  <c:v>137586.20000000001</c:v>
                </c:pt>
                <c:pt idx="10">
                  <c:v>137586.20000000001</c:v>
                </c:pt>
                <c:pt idx="11">
                  <c:v>137586.20000000001</c:v>
                </c:pt>
                <c:pt idx="12">
                  <c:v>137586.20000000001</c:v>
                </c:pt>
                <c:pt idx="13">
                  <c:v>137586.20000000001</c:v>
                </c:pt>
                <c:pt idx="14">
                  <c:v>56607</c:v>
                </c:pt>
                <c:pt idx="15">
                  <c:v>137586.20000000001</c:v>
                </c:pt>
                <c:pt idx="16">
                  <c:v>137586.20000000001</c:v>
                </c:pt>
                <c:pt idx="17">
                  <c:v>137586.20000000001</c:v>
                </c:pt>
                <c:pt idx="18">
                  <c:v>137586.20000000001</c:v>
                </c:pt>
                <c:pt idx="19">
                  <c:v>137586.20000000001</c:v>
                </c:pt>
                <c:pt idx="20">
                  <c:v>137586.20000000001</c:v>
                </c:pt>
                <c:pt idx="21">
                  <c:v>137586.20000000001</c:v>
                </c:pt>
                <c:pt idx="22">
                  <c:v>137586.20000000001</c:v>
                </c:pt>
                <c:pt idx="23">
                  <c:v>137586.20000000001</c:v>
                </c:pt>
                <c:pt idx="24">
                  <c:v>137586.20000000001</c:v>
                </c:pt>
                <c:pt idx="25">
                  <c:v>137586.20000000001</c:v>
                </c:pt>
                <c:pt idx="26">
                  <c:v>137586.20000000001</c:v>
                </c:pt>
                <c:pt idx="27">
                  <c:v>137586.20000000001</c:v>
                </c:pt>
                <c:pt idx="28">
                  <c:v>137586.20000000001</c:v>
                </c:pt>
                <c:pt idx="29">
                  <c:v>137586.20000000001</c:v>
                </c:pt>
                <c:pt idx="30">
                  <c:v>137586.20000000001</c:v>
                </c:pt>
                <c:pt idx="31">
                  <c:v>137586.20000000001</c:v>
                </c:pt>
                <c:pt idx="32">
                  <c:v>137586.20000000001</c:v>
                </c:pt>
                <c:pt idx="33">
                  <c:v>137586.20000000001</c:v>
                </c:pt>
                <c:pt idx="34">
                  <c:v>137586.20000000001</c:v>
                </c:pt>
                <c:pt idx="35">
                  <c:v>137586.20000000001</c:v>
                </c:pt>
                <c:pt idx="36">
                  <c:v>137586.20000000001</c:v>
                </c:pt>
                <c:pt idx="37">
                  <c:v>137586.20000000001</c:v>
                </c:pt>
                <c:pt idx="38">
                  <c:v>137586.20000000001</c:v>
                </c:pt>
                <c:pt idx="39">
                  <c:v>137586.20000000001</c:v>
                </c:pt>
                <c:pt idx="40">
                  <c:v>137586.20000000001</c:v>
                </c:pt>
                <c:pt idx="41">
                  <c:v>137586.20000000001</c:v>
                </c:pt>
                <c:pt idx="42">
                  <c:v>137586.20000000001</c:v>
                </c:pt>
                <c:pt idx="43">
                  <c:v>91439</c:v>
                </c:pt>
                <c:pt idx="44">
                  <c:v>137586.20000000001</c:v>
                </c:pt>
                <c:pt idx="45">
                  <c:v>137586.20000000001</c:v>
                </c:pt>
                <c:pt idx="46">
                  <c:v>137586.20000000001</c:v>
                </c:pt>
                <c:pt idx="47">
                  <c:v>137586.20000000001</c:v>
                </c:pt>
                <c:pt idx="48">
                  <c:v>137586.20000000001</c:v>
                </c:pt>
                <c:pt idx="49">
                  <c:v>137586.20000000001</c:v>
                </c:pt>
                <c:pt idx="50">
                  <c:v>137586.20000000001</c:v>
                </c:pt>
                <c:pt idx="51">
                  <c:v>137586.20000000001</c:v>
                </c:pt>
              </c:numCache>
            </c:numRef>
          </c:val>
        </c:ser>
        <c:ser>
          <c:idx val="2"/>
          <c:order val="3"/>
          <c:tx>
            <c:v>Variable Day Load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Sheet'!$M$23:$M$74</c:f>
              <c:numCache>
                <c:formatCode>0</c:formatCode>
                <c:ptCount val="52"/>
                <c:pt idx="0">
                  <c:v>891919.8</c:v>
                </c:pt>
                <c:pt idx="1">
                  <c:v>1104599.8</c:v>
                </c:pt>
                <c:pt idx="2">
                  <c:v>1366981.8</c:v>
                </c:pt>
                <c:pt idx="3">
                  <c:v>1427542.8</c:v>
                </c:pt>
                <c:pt idx="4">
                  <c:v>1273242.8</c:v>
                </c:pt>
                <c:pt idx="5">
                  <c:v>1150869.8</c:v>
                </c:pt>
                <c:pt idx="6">
                  <c:v>1129297.8</c:v>
                </c:pt>
                <c:pt idx="7">
                  <c:v>959451.8</c:v>
                </c:pt>
                <c:pt idx="8">
                  <c:v>1133777.8</c:v>
                </c:pt>
                <c:pt idx="9">
                  <c:v>1054179.8</c:v>
                </c:pt>
                <c:pt idx="10">
                  <c:v>1042781.8</c:v>
                </c:pt>
                <c:pt idx="11">
                  <c:v>651317.80000000005</c:v>
                </c:pt>
                <c:pt idx="12">
                  <c:v>419475.8</c:v>
                </c:pt>
                <c:pt idx="13">
                  <c:v>405227.3</c:v>
                </c:pt>
                <c:pt idx="14">
                  <c:v>0</c:v>
                </c:pt>
                <c:pt idx="15">
                  <c:v>82894.799999999988</c:v>
                </c:pt>
                <c:pt idx="16">
                  <c:v>48446.799999999988</c:v>
                </c:pt>
                <c:pt idx="17">
                  <c:v>30276.799999999988</c:v>
                </c:pt>
                <c:pt idx="18">
                  <c:v>486205.8</c:v>
                </c:pt>
                <c:pt idx="19">
                  <c:v>266294.8</c:v>
                </c:pt>
                <c:pt idx="20">
                  <c:v>289411.8</c:v>
                </c:pt>
                <c:pt idx="21">
                  <c:v>523144.8</c:v>
                </c:pt>
                <c:pt idx="22">
                  <c:v>309545.8</c:v>
                </c:pt>
                <c:pt idx="23">
                  <c:v>416172.79999999999</c:v>
                </c:pt>
                <c:pt idx="24">
                  <c:v>418334.8</c:v>
                </c:pt>
                <c:pt idx="25">
                  <c:v>494744.8</c:v>
                </c:pt>
                <c:pt idx="26">
                  <c:v>640463.80000000005</c:v>
                </c:pt>
                <c:pt idx="27">
                  <c:v>464407.8</c:v>
                </c:pt>
                <c:pt idx="28">
                  <c:v>505625.8</c:v>
                </c:pt>
                <c:pt idx="29">
                  <c:v>933007.8</c:v>
                </c:pt>
                <c:pt idx="30">
                  <c:v>525530.80000000005</c:v>
                </c:pt>
                <c:pt idx="31">
                  <c:v>809466.8</c:v>
                </c:pt>
                <c:pt idx="32">
                  <c:v>473169.8</c:v>
                </c:pt>
                <c:pt idx="33">
                  <c:v>650088.80000000005</c:v>
                </c:pt>
                <c:pt idx="34">
                  <c:v>457292.79999999999</c:v>
                </c:pt>
                <c:pt idx="35">
                  <c:v>611695.80000000005</c:v>
                </c:pt>
                <c:pt idx="36">
                  <c:v>393059.8</c:v>
                </c:pt>
                <c:pt idx="37">
                  <c:v>611062.80000000005</c:v>
                </c:pt>
                <c:pt idx="38">
                  <c:v>332338.8</c:v>
                </c:pt>
                <c:pt idx="39">
                  <c:v>349459.8</c:v>
                </c:pt>
                <c:pt idx="40">
                  <c:v>165635.79999999999</c:v>
                </c:pt>
                <c:pt idx="41">
                  <c:v>73662.799999999988</c:v>
                </c:pt>
                <c:pt idx="42">
                  <c:v>80311.299999999988</c:v>
                </c:pt>
                <c:pt idx="43">
                  <c:v>0</c:v>
                </c:pt>
                <c:pt idx="44">
                  <c:v>48402.799999999988</c:v>
                </c:pt>
                <c:pt idx="45">
                  <c:v>61362.799999999988</c:v>
                </c:pt>
                <c:pt idx="46">
                  <c:v>562664.80000000005</c:v>
                </c:pt>
                <c:pt idx="47">
                  <c:v>463316.8</c:v>
                </c:pt>
                <c:pt idx="48">
                  <c:v>902034.8</c:v>
                </c:pt>
                <c:pt idx="49">
                  <c:v>849415.8</c:v>
                </c:pt>
                <c:pt idx="50">
                  <c:v>983678.3</c:v>
                </c:pt>
                <c:pt idx="51">
                  <c:v>1286035.8</c:v>
                </c:pt>
              </c:numCache>
            </c:numRef>
          </c:val>
        </c:ser>
        <c:gapWidth val="24"/>
        <c:overlap val="100"/>
        <c:axId val="79077376"/>
        <c:axId val="79078912"/>
      </c:barChart>
      <c:catAx>
        <c:axId val="79077376"/>
        <c:scaling>
          <c:orientation val="minMax"/>
        </c:scaling>
        <c:axPos val="b"/>
        <c:numFmt formatCode="m/d/yyyy" sourceLinked="1"/>
        <c:tickLblPos val="nextTo"/>
        <c:crossAx val="79078912"/>
        <c:crosses val="autoZero"/>
        <c:auto val="1"/>
        <c:lblAlgn val="ctr"/>
        <c:lblOffset val="100"/>
      </c:catAx>
      <c:valAx>
        <c:axId val="7907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klbs</a:t>
                </a:r>
              </a:p>
            </c:rich>
          </c:tx>
          <c:layout/>
        </c:title>
        <c:numFmt formatCode="0" sourceLinked="1"/>
        <c:tickLblPos val="nextTo"/>
        <c:crossAx val="79077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tx2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Sheet'!$C$23:$C$74</c:f>
              <c:numCache>
                <c:formatCode>0</c:formatCode>
                <c:ptCount val="52"/>
                <c:pt idx="0">
                  <c:v>25694.84</c:v>
                </c:pt>
                <c:pt idx="1">
                  <c:v>25694.84</c:v>
                </c:pt>
                <c:pt idx="2">
                  <c:v>25694.84</c:v>
                </c:pt>
                <c:pt idx="3">
                  <c:v>25694.84</c:v>
                </c:pt>
                <c:pt idx="4">
                  <c:v>25694.84</c:v>
                </c:pt>
                <c:pt idx="5">
                  <c:v>25694.84</c:v>
                </c:pt>
                <c:pt idx="6">
                  <c:v>25694.84</c:v>
                </c:pt>
                <c:pt idx="7">
                  <c:v>25694.84</c:v>
                </c:pt>
                <c:pt idx="8">
                  <c:v>25694.84</c:v>
                </c:pt>
                <c:pt idx="9">
                  <c:v>25694.84</c:v>
                </c:pt>
                <c:pt idx="10">
                  <c:v>25694.84</c:v>
                </c:pt>
                <c:pt idx="11">
                  <c:v>25694.84</c:v>
                </c:pt>
                <c:pt idx="12">
                  <c:v>25694.84</c:v>
                </c:pt>
                <c:pt idx="13">
                  <c:v>25694.84</c:v>
                </c:pt>
                <c:pt idx="14">
                  <c:v>25694.84</c:v>
                </c:pt>
                <c:pt idx="15">
                  <c:v>25694.84</c:v>
                </c:pt>
                <c:pt idx="16">
                  <c:v>25694.84</c:v>
                </c:pt>
                <c:pt idx="17">
                  <c:v>25694.84</c:v>
                </c:pt>
                <c:pt idx="18">
                  <c:v>25694.84</c:v>
                </c:pt>
                <c:pt idx="19">
                  <c:v>25694.84</c:v>
                </c:pt>
                <c:pt idx="20">
                  <c:v>25694.84</c:v>
                </c:pt>
                <c:pt idx="21">
                  <c:v>25694.84</c:v>
                </c:pt>
                <c:pt idx="22">
                  <c:v>25694.84</c:v>
                </c:pt>
                <c:pt idx="23">
                  <c:v>25694.84</c:v>
                </c:pt>
                <c:pt idx="24">
                  <c:v>25694.84</c:v>
                </c:pt>
                <c:pt idx="25">
                  <c:v>25694.84</c:v>
                </c:pt>
                <c:pt idx="26">
                  <c:v>25694.84</c:v>
                </c:pt>
                <c:pt idx="27">
                  <c:v>25694.84</c:v>
                </c:pt>
                <c:pt idx="28">
                  <c:v>25694.84</c:v>
                </c:pt>
                <c:pt idx="29">
                  <c:v>25694.84</c:v>
                </c:pt>
                <c:pt idx="30">
                  <c:v>25694.84</c:v>
                </c:pt>
                <c:pt idx="31">
                  <c:v>25694.84</c:v>
                </c:pt>
                <c:pt idx="32">
                  <c:v>25694.84</c:v>
                </c:pt>
                <c:pt idx="33">
                  <c:v>25694.84</c:v>
                </c:pt>
                <c:pt idx="34">
                  <c:v>25694.84</c:v>
                </c:pt>
                <c:pt idx="35">
                  <c:v>25694.84</c:v>
                </c:pt>
                <c:pt idx="36">
                  <c:v>25694.84</c:v>
                </c:pt>
                <c:pt idx="37">
                  <c:v>25694.84</c:v>
                </c:pt>
                <c:pt idx="38">
                  <c:v>25694.84</c:v>
                </c:pt>
                <c:pt idx="39">
                  <c:v>25694.84</c:v>
                </c:pt>
                <c:pt idx="40">
                  <c:v>25694.84</c:v>
                </c:pt>
                <c:pt idx="41">
                  <c:v>25694.84</c:v>
                </c:pt>
                <c:pt idx="42">
                  <c:v>25645</c:v>
                </c:pt>
                <c:pt idx="43">
                  <c:v>25694.84</c:v>
                </c:pt>
                <c:pt idx="44">
                  <c:v>25694.84</c:v>
                </c:pt>
                <c:pt idx="45">
                  <c:v>25449.300000000003</c:v>
                </c:pt>
                <c:pt idx="46">
                  <c:v>25694.84</c:v>
                </c:pt>
                <c:pt idx="47">
                  <c:v>25393</c:v>
                </c:pt>
                <c:pt idx="48">
                  <c:v>25694.84</c:v>
                </c:pt>
                <c:pt idx="49">
                  <c:v>25694.84</c:v>
                </c:pt>
                <c:pt idx="50">
                  <c:v>25694.84</c:v>
                </c:pt>
                <c:pt idx="51">
                  <c:v>25694.84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Sheet'!$D$23:$D$74</c:f>
              <c:numCache>
                <c:formatCode>0</c:formatCode>
                <c:ptCount val="52"/>
                <c:pt idx="0">
                  <c:v>6097.5600000000049</c:v>
                </c:pt>
                <c:pt idx="1">
                  <c:v>4026.6599999999817</c:v>
                </c:pt>
                <c:pt idx="2">
                  <c:v>6638.7599999999838</c:v>
                </c:pt>
                <c:pt idx="3">
                  <c:v>5131.4599999999919</c:v>
                </c:pt>
                <c:pt idx="4">
                  <c:v>4257.0600000000013</c:v>
                </c:pt>
                <c:pt idx="5">
                  <c:v>6442.96000000001</c:v>
                </c:pt>
                <c:pt idx="6">
                  <c:v>5597.4600000000064</c:v>
                </c:pt>
                <c:pt idx="7">
                  <c:v>4114.6599999999962</c:v>
                </c:pt>
                <c:pt idx="8">
                  <c:v>4736.4599999999991</c:v>
                </c:pt>
                <c:pt idx="9">
                  <c:v>4054.1599999999853</c:v>
                </c:pt>
                <c:pt idx="10">
                  <c:v>2235.3600000000079</c:v>
                </c:pt>
                <c:pt idx="11">
                  <c:v>1980.8600000000042</c:v>
                </c:pt>
                <c:pt idx="12">
                  <c:v>1872.5600000000159</c:v>
                </c:pt>
                <c:pt idx="13">
                  <c:v>2029.9599999999846</c:v>
                </c:pt>
                <c:pt idx="14">
                  <c:v>1215.6600000000071</c:v>
                </c:pt>
                <c:pt idx="15">
                  <c:v>1110.5599999999977</c:v>
                </c:pt>
                <c:pt idx="16">
                  <c:v>1326.6599999999926</c:v>
                </c:pt>
                <c:pt idx="17">
                  <c:v>1323.6599999999962</c:v>
                </c:pt>
                <c:pt idx="18">
                  <c:v>1904.4599999999919</c:v>
                </c:pt>
                <c:pt idx="19">
                  <c:v>3086.1599999999962</c:v>
                </c:pt>
                <c:pt idx="20">
                  <c:v>1783.3599999999824</c:v>
                </c:pt>
                <c:pt idx="21">
                  <c:v>1932.9599999999991</c:v>
                </c:pt>
                <c:pt idx="22">
                  <c:v>1679.2600000000057</c:v>
                </c:pt>
                <c:pt idx="23">
                  <c:v>2089.559999999994</c:v>
                </c:pt>
                <c:pt idx="24">
                  <c:v>1860.6600000000071</c:v>
                </c:pt>
                <c:pt idx="25">
                  <c:v>334.65999999999985</c:v>
                </c:pt>
                <c:pt idx="26">
                  <c:v>2350.3599999999933</c:v>
                </c:pt>
                <c:pt idx="27">
                  <c:v>1800.5599999999977</c:v>
                </c:pt>
                <c:pt idx="28">
                  <c:v>1474.8599999999969</c:v>
                </c:pt>
                <c:pt idx="29">
                  <c:v>5392.160000000018</c:v>
                </c:pt>
                <c:pt idx="30">
                  <c:v>1743.0600000000122</c:v>
                </c:pt>
                <c:pt idx="31">
                  <c:v>3128.0600000000159</c:v>
                </c:pt>
                <c:pt idx="32">
                  <c:v>1974.7600000000093</c:v>
                </c:pt>
                <c:pt idx="33">
                  <c:v>3537.3599999999933</c:v>
                </c:pt>
                <c:pt idx="34">
                  <c:v>1133.4599999999919</c:v>
                </c:pt>
                <c:pt idx="35">
                  <c:v>602.55999999998312</c:v>
                </c:pt>
                <c:pt idx="36">
                  <c:v>1862.1600000000144</c:v>
                </c:pt>
                <c:pt idx="37">
                  <c:v>965.25999999999476</c:v>
                </c:pt>
                <c:pt idx="38">
                  <c:v>2133.0600000000049</c:v>
                </c:pt>
                <c:pt idx="39">
                  <c:v>1109.5599999999904</c:v>
                </c:pt>
                <c:pt idx="40">
                  <c:v>262.5599999999904</c:v>
                </c:pt>
                <c:pt idx="41">
                  <c:v>435.35999999999694</c:v>
                </c:pt>
                <c:pt idx="42">
                  <c:v>0</c:v>
                </c:pt>
                <c:pt idx="43">
                  <c:v>340.36000000000058</c:v>
                </c:pt>
                <c:pt idx="44">
                  <c:v>349.06000000000131</c:v>
                </c:pt>
                <c:pt idx="45">
                  <c:v>0</c:v>
                </c:pt>
                <c:pt idx="46">
                  <c:v>1215.9600000000028</c:v>
                </c:pt>
                <c:pt idx="47">
                  <c:v>0</c:v>
                </c:pt>
                <c:pt idx="48">
                  <c:v>2174.7599999999984</c:v>
                </c:pt>
                <c:pt idx="49">
                  <c:v>1255.059999999994</c:v>
                </c:pt>
                <c:pt idx="50">
                  <c:v>1835.059999999994</c:v>
                </c:pt>
                <c:pt idx="51">
                  <c:v>4618.7599999999838</c:v>
                </c:pt>
              </c:numCache>
            </c:numRef>
          </c:val>
        </c:ser>
        <c:ser>
          <c:idx val="1"/>
          <c:order val="2"/>
          <c:tx>
            <c:v>Constant Day Usage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Sheet'!$E$23:$E$74</c:f>
              <c:numCache>
                <c:formatCode>0</c:formatCode>
                <c:ptCount val="52"/>
                <c:pt idx="0">
                  <c:v>225826.49</c:v>
                </c:pt>
                <c:pt idx="1">
                  <c:v>225826.49</c:v>
                </c:pt>
                <c:pt idx="2">
                  <c:v>225826.49</c:v>
                </c:pt>
                <c:pt idx="3">
                  <c:v>225826.49</c:v>
                </c:pt>
                <c:pt idx="4">
                  <c:v>225826.49</c:v>
                </c:pt>
                <c:pt idx="5">
                  <c:v>225826.49</c:v>
                </c:pt>
                <c:pt idx="6">
                  <c:v>225826.49</c:v>
                </c:pt>
                <c:pt idx="7">
                  <c:v>225826.49</c:v>
                </c:pt>
                <c:pt idx="8">
                  <c:v>225826.49</c:v>
                </c:pt>
                <c:pt idx="9">
                  <c:v>225826.49</c:v>
                </c:pt>
                <c:pt idx="10">
                  <c:v>225826.49</c:v>
                </c:pt>
                <c:pt idx="11">
                  <c:v>225826.49</c:v>
                </c:pt>
                <c:pt idx="12">
                  <c:v>225826.49</c:v>
                </c:pt>
                <c:pt idx="13">
                  <c:v>225826.49</c:v>
                </c:pt>
                <c:pt idx="14">
                  <c:v>225826.49</c:v>
                </c:pt>
                <c:pt idx="15">
                  <c:v>225826.49</c:v>
                </c:pt>
                <c:pt idx="16">
                  <c:v>225826.49</c:v>
                </c:pt>
                <c:pt idx="17">
                  <c:v>212986.29999999978</c:v>
                </c:pt>
                <c:pt idx="18">
                  <c:v>225826.49</c:v>
                </c:pt>
                <c:pt idx="19">
                  <c:v>225826.49</c:v>
                </c:pt>
                <c:pt idx="20">
                  <c:v>212819.10000000015</c:v>
                </c:pt>
                <c:pt idx="21">
                  <c:v>225826.49</c:v>
                </c:pt>
                <c:pt idx="22">
                  <c:v>225826.49</c:v>
                </c:pt>
                <c:pt idx="23">
                  <c:v>225826.49</c:v>
                </c:pt>
                <c:pt idx="24">
                  <c:v>225826.49</c:v>
                </c:pt>
                <c:pt idx="25">
                  <c:v>198313.79999999996</c:v>
                </c:pt>
                <c:pt idx="26">
                  <c:v>213088.39999999994</c:v>
                </c:pt>
                <c:pt idx="27">
                  <c:v>225826.49</c:v>
                </c:pt>
                <c:pt idx="28">
                  <c:v>225826.49</c:v>
                </c:pt>
                <c:pt idx="29">
                  <c:v>225826.49</c:v>
                </c:pt>
                <c:pt idx="30">
                  <c:v>225826.49</c:v>
                </c:pt>
                <c:pt idx="31">
                  <c:v>225826.49</c:v>
                </c:pt>
                <c:pt idx="32">
                  <c:v>225826.49</c:v>
                </c:pt>
                <c:pt idx="33">
                  <c:v>225826.49</c:v>
                </c:pt>
                <c:pt idx="34">
                  <c:v>225826.49</c:v>
                </c:pt>
                <c:pt idx="35">
                  <c:v>225826.49</c:v>
                </c:pt>
                <c:pt idx="36">
                  <c:v>225826.49</c:v>
                </c:pt>
                <c:pt idx="37">
                  <c:v>225826.49</c:v>
                </c:pt>
                <c:pt idx="38">
                  <c:v>225826.49</c:v>
                </c:pt>
                <c:pt idx="39">
                  <c:v>225826.49</c:v>
                </c:pt>
                <c:pt idx="40">
                  <c:v>225826.49</c:v>
                </c:pt>
                <c:pt idx="41">
                  <c:v>225826.49</c:v>
                </c:pt>
                <c:pt idx="42">
                  <c:v>225826.49</c:v>
                </c:pt>
                <c:pt idx="43">
                  <c:v>225826.49</c:v>
                </c:pt>
                <c:pt idx="44">
                  <c:v>225826.49</c:v>
                </c:pt>
                <c:pt idx="45">
                  <c:v>225826.49</c:v>
                </c:pt>
                <c:pt idx="46">
                  <c:v>225826.49</c:v>
                </c:pt>
                <c:pt idx="47">
                  <c:v>225826.49</c:v>
                </c:pt>
                <c:pt idx="48">
                  <c:v>225826.49</c:v>
                </c:pt>
                <c:pt idx="49">
                  <c:v>225826.49</c:v>
                </c:pt>
                <c:pt idx="50">
                  <c:v>225826.49</c:v>
                </c:pt>
                <c:pt idx="51">
                  <c:v>225826.49</c:v>
                </c:pt>
              </c:numCache>
            </c:numRef>
          </c:val>
        </c:ser>
        <c:ser>
          <c:idx val="2"/>
          <c:order val="3"/>
          <c:tx>
            <c:v>Variable Day Usage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Sheet'!$F$23:$F$74</c:f>
              <c:numCache>
                <c:formatCode>0</c:formatCode>
                <c:ptCount val="52"/>
                <c:pt idx="0">
                  <c:v>67200.209999999905</c:v>
                </c:pt>
                <c:pt idx="1">
                  <c:v>90406.109999999811</c:v>
                </c:pt>
                <c:pt idx="2">
                  <c:v>111210.30999999988</c:v>
                </c:pt>
                <c:pt idx="3">
                  <c:v>104829.7100000002</c:v>
                </c:pt>
                <c:pt idx="4">
                  <c:v>98741.709999999905</c:v>
                </c:pt>
                <c:pt idx="5">
                  <c:v>109616.21000000014</c:v>
                </c:pt>
                <c:pt idx="6">
                  <c:v>100053.10999999993</c:v>
                </c:pt>
                <c:pt idx="7">
                  <c:v>86189.909999999742</c:v>
                </c:pt>
                <c:pt idx="8">
                  <c:v>91386.309999999765</c:v>
                </c:pt>
                <c:pt idx="9">
                  <c:v>73938.910000000091</c:v>
                </c:pt>
                <c:pt idx="10">
                  <c:v>69826.510000000009</c:v>
                </c:pt>
                <c:pt idx="11">
                  <c:v>66023.4099999998</c:v>
                </c:pt>
                <c:pt idx="12">
                  <c:v>59443.709999999788</c:v>
                </c:pt>
                <c:pt idx="13">
                  <c:v>63915.709999999788</c:v>
                </c:pt>
                <c:pt idx="14">
                  <c:v>13695.409999999916</c:v>
                </c:pt>
                <c:pt idx="15">
                  <c:v>33126.610000000015</c:v>
                </c:pt>
                <c:pt idx="16">
                  <c:v>34706.710000000137</c:v>
                </c:pt>
                <c:pt idx="17">
                  <c:v>0</c:v>
                </c:pt>
                <c:pt idx="18">
                  <c:v>18917.309999999998</c:v>
                </c:pt>
                <c:pt idx="19">
                  <c:v>26728.509999999835</c:v>
                </c:pt>
                <c:pt idx="20">
                  <c:v>0</c:v>
                </c:pt>
                <c:pt idx="21">
                  <c:v>20853.510000000009</c:v>
                </c:pt>
                <c:pt idx="22">
                  <c:v>21763.00999999998</c:v>
                </c:pt>
                <c:pt idx="23">
                  <c:v>23455.609999999841</c:v>
                </c:pt>
                <c:pt idx="24">
                  <c:v>19715.309999999939</c:v>
                </c:pt>
                <c:pt idx="25">
                  <c:v>0</c:v>
                </c:pt>
                <c:pt idx="26">
                  <c:v>0</c:v>
                </c:pt>
                <c:pt idx="27">
                  <c:v>16596.809999999969</c:v>
                </c:pt>
                <c:pt idx="28">
                  <c:v>17792.809999999765</c:v>
                </c:pt>
                <c:pt idx="29">
                  <c:v>13745.21000000005</c:v>
                </c:pt>
                <c:pt idx="30">
                  <c:v>21546.810000000056</c:v>
                </c:pt>
                <c:pt idx="31">
                  <c:v>21334.509999999893</c:v>
                </c:pt>
                <c:pt idx="32">
                  <c:v>20283.510000000097</c:v>
                </c:pt>
                <c:pt idx="33">
                  <c:v>6742.8100000000559</c:v>
                </c:pt>
                <c:pt idx="34">
                  <c:v>15535.909999999858</c:v>
                </c:pt>
                <c:pt idx="35">
                  <c:v>14959.110000000132</c:v>
                </c:pt>
                <c:pt idx="36">
                  <c:v>19132.410000000033</c:v>
                </c:pt>
                <c:pt idx="37">
                  <c:v>15520.609999999841</c:v>
                </c:pt>
                <c:pt idx="38">
                  <c:v>10981.21000000005</c:v>
                </c:pt>
                <c:pt idx="39">
                  <c:v>16599.410000000062</c:v>
                </c:pt>
                <c:pt idx="40">
                  <c:v>26979.409999999945</c:v>
                </c:pt>
                <c:pt idx="41">
                  <c:v>17310.209999999846</c:v>
                </c:pt>
                <c:pt idx="42">
                  <c:v>9652.5100000000093</c:v>
                </c:pt>
                <c:pt idx="43">
                  <c:v>11281.210000000254</c:v>
                </c:pt>
                <c:pt idx="44">
                  <c:v>22447.209999999934</c:v>
                </c:pt>
                <c:pt idx="45">
                  <c:v>20143.209999999905</c:v>
                </c:pt>
                <c:pt idx="46">
                  <c:v>72127.70999999973</c:v>
                </c:pt>
                <c:pt idx="47">
                  <c:v>40283.209999999788</c:v>
                </c:pt>
                <c:pt idx="48">
                  <c:v>70067.110000000161</c:v>
                </c:pt>
                <c:pt idx="49">
                  <c:v>65106.4099999998</c:v>
                </c:pt>
                <c:pt idx="50">
                  <c:v>76684.310000000056</c:v>
                </c:pt>
                <c:pt idx="51">
                  <c:v>89471.909999999916</c:v>
                </c:pt>
              </c:numCache>
            </c:numRef>
          </c:val>
        </c:ser>
        <c:gapWidth val="21"/>
        <c:overlap val="100"/>
        <c:axId val="80886784"/>
        <c:axId val="125767680"/>
      </c:barChart>
      <c:catAx>
        <c:axId val="80886784"/>
        <c:scaling>
          <c:orientation val="minMax"/>
        </c:scaling>
        <c:axPos val="b"/>
        <c:numFmt formatCode="m/d/yyyy" sourceLinked="1"/>
        <c:tickLblPos val="nextTo"/>
        <c:crossAx val="125767680"/>
        <c:crosses val="autoZero"/>
        <c:auto val="1"/>
        <c:lblAlgn val="ctr"/>
        <c:lblOffset val="100"/>
      </c:catAx>
      <c:valAx>
        <c:axId val="12576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80886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28575</xdr:rowOff>
    </xdr:from>
    <xdr:to>
      <xdr:col>22</xdr:col>
      <xdr:colOff>19050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1606825</xdr:colOff>
      <xdr:row>0</xdr:row>
      <xdr:rowOff>152813</xdr:rowOff>
    </xdr:from>
    <xdr:to>
      <xdr:col>14</xdr:col>
      <xdr:colOff>473764</xdr:colOff>
      <xdr:row>17</xdr:row>
      <xdr:rowOff>114713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169795</xdr:colOff>
      <xdr:row>0</xdr:row>
      <xdr:rowOff>144531</xdr:rowOff>
    </xdr:from>
    <xdr:to>
      <xdr:col>7</xdr:col>
      <xdr:colOff>1446973</xdr:colOff>
      <xdr:row>17</xdr:row>
      <xdr:rowOff>106431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833" totalsRowShown="0" headerRowDxfId="90" dataDxfId="89">
  <autoFilter ref="A1:H833"/>
  <tableColumns count="8">
    <tableColumn id="1" name="Day" dataDxfId="88"/>
    <tableColumn id="2" name="Ave Wetbulb Temp" dataDxfId="87"/>
    <tableColumn id="3" name="Start Time Elec" dataDxfId="86"/>
    <tableColumn id="4" name="Stop Time Elec" dataDxfId="85"/>
    <tableColumn id="5" name="Baseline Elec" dataDxfId="84"/>
    <tableColumn id="6" name="Start Time Steam" dataDxfId="83"/>
    <tableColumn id="7" name="Stop Time Steam" dataDxfId="82"/>
    <tableColumn id="8" name="Baseline Steam" dataDxfId="8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834" totalsRowCount="1" headerRowDxfId="80" dataDxfId="79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78" totalsRowDxfId="77">
      <calculatedColumnFormula>Table1[[#This Row],[Day]]</calculatedColumnFormula>
    </tableColumn>
    <tableColumn id="14" name="Day of week" totalsRowLabel="-" dataDxfId="76" totalsRowDxfId="75">
      <calculatedColumnFormula>WEEKDAY(Table2[[#This Row],[Day]])</calculatedColumnFormula>
    </tableColumn>
    <tableColumn id="2" name="Start time Elec" totalsRowLabel="-" dataDxfId="74" totalsRowDxfId="73">
      <calculatedColumnFormula>Table1[[#This Row],[Start Time Elec]]</calculatedColumnFormula>
    </tableColumn>
    <tableColumn id="3" name="End Time Elec" totalsRowLabel="-" dataDxfId="72" totalsRowDxfId="71">
      <calculatedColumnFormula>Table1[[#This Row],[Stop Time Elec]]</calculatedColumnFormula>
    </tableColumn>
    <tableColumn id="4" name="Start Time hour elec" totalsRowFunction="average" dataDxfId="70" totalsRowDxfId="69">
      <calculatedColumnFormula>IFERROR(HOUR(Table2[[#This Row],[Start time Elec]])+MINUTE(Table2[[#This Row],[Start time Elec]])/60,"err")</calculatedColumnFormula>
    </tableColumn>
    <tableColumn id="5" name="End time Hour elec" totalsRowLabel="-" dataDxfId="68" totalsRowDxfId="67">
      <calculatedColumnFormula>IFERROR(HOUR(Table2[[#This Row],[End Time Elec]])+MINUTE(Table2[[#This Row],[End Time Elec]])/60,"err")</calculatedColumnFormula>
    </tableColumn>
    <tableColumn id="6" name="Adjusted End Time Elec" totalsRowFunction="average" dataDxfId="66" totalsRowDxfId="65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64" totalsRowDxfId="63">
      <calculatedColumnFormula>IFERROR((Table2[[#This Row],[End Time Elec]]-Table2[[#This Row],[Start time Elec]])*24,"err")</calculatedColumnFormula>
    </tableColumn>
    <tableColumn id="8" name="Start Time Steam" totalsRowLabel="-" dataDxfId="62" totalsRowDxfId="61">
      <calculatedColumnFormula>Table1[[#This Row],[Start Time Steam]]</calculatedColumnFormula>
    </tableColumn>
    <tableColumn id="9" name="End Time Steam" totalsRowLabel="-" dataDxfId="60" totalsRowDxfId="59">
      <calculatedColumnFormula>Table1[[#This Row],[Stop Time Steam]]</calculatedColumnFormula>
    </tableColumn>
    <tableColumn id="10" name="Start Time hour Steam" totalsRowFunction="average" dataDxfId="58" totalsRowDxfId="57">
      <calculatedColumnFormula>IFERROR(HOUR(Table2[[#This Row],[Start Time Steam]])+MINUTE(Table2[[#This Row],[Start Time Steam]])/60,"err")</calculatedColumnFormula>
    </tableColumn>
    <tableColumn id="11" name="End time Hour Steam" totalsRowLabel="-" dataDxfId="56" totalsRowDxfId="55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54" totalsRowDxfId="53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52" totalsRowDxfId="51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97" totalsRowShown="0" headerRowDxfId="15" dataDxfId="8">
  <autoFilter ref="A1:F97"/>
  <tableColumns count="6">
    <tableColumn id="1" name="Average WkDay Elec" dataDxfId="14"/>
    <tableColumn id="2" name="Average WkEnd Elec" dataDxfId="13"/>
    <tableColumn id="3" name="Peak Day Elec" dataDxfId="12"/>
    <tableColumn id="4" name="Average WkDay Steam" dataDxfId="11"/>
    <tableColumn id="5" name="Average WkEnd Steam" dataDxfId="10"/>
    <tableColumn id="6" name="Peak Day Steam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7" totalsRowShown="0" headerRowDxfId="7">
  <autoFilter ref="A1:G97">
    <filterColumn colId="3"/>
    <filterColumn colId="4"/>
    <filterColumn colId="5"/>
    <filterColumn colId="6"/>
  </autoFilter>
  <tableColumns count="7">
    <tableColumn id="1" name="Time" dataDxfId="6">
      <calculatedColumnFormula>A1+(1/96)</calculatedColumnFormula>
    </tableColumn>
    <tableColumn id="2" name="Ave WkDay Elec" dataDxfId="5">
      <calculatedColumnFormula>Table3[[#This Row],[Average WkDay Elec]]</calculatedColumnFormula>
    </tableColumn>
    <tableColumn id="3" name="Ave WkEnd Elec" dataDxfId="4">
      <calculatedColumnFormula>Table3[[#This Row],[Average WkEnd Elec]]</calculatedColumnFormula>
    </tableColumn>
    <tableColumn id="4" name="Peak day Elec" dataDxfId="3">
      <calculatedColumnFormula>Table3[[#This Row],[Peak Day Elec]]</calculatedColumnFormula>
    </tableColumn>
    <tableColumn id="5" name="Ave Wkday Steam" dataDxfId="2">
      <calculatedColumnFormula>Table3[[#This Row],[Average WkDay Steam]]</calculatedColumnFormula>
    </tableColumn>
    <tableColumn id="6" name="Ave WkEnd Steam" dataDxfId="1">
      <calculatedColumnFormula>Table3[[#This Row],[Average WkEnd Steam]]</calculatedColumnFormula>
    </tableColumn>
    <tableColumn id="7" name="Peak Day Steam" dataDxfId="0">
      <calculatedColumnFormula>Table3[[#This Row],[Peak Day Steam]]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:E53" totalsRowShown="0" headerRowDxfId="50" dataDxfId="49">
  <autoFilter ref="A1:E53"/>
  <tableColumns count="5">
    <tableColumn id="1" name="Date" dataDxfId="48"/>
    <tableColumn id="2" name="Usage Open Hours Elec" dataDxfId="47"/>
    <tableColumn id="3" name="Usage Closed Hours Elec" dataDxfId="46"/>
    <tableColumn id="4" name="Usage Open Hours Steam" dataDxfId="45"/>
    <tableColumn id="5" name="Usage Closed Hours Steam" dataDxfId="4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22:M74" totalsRowShown="0" headerRowDxfId="25" dataDxfId="23" headerRowBorderDxfId="24" tableBorderDxfId="22" totalsRowBorderDxfId="21">
  <autoFilter ref="I22:M74"/>
  <tableColumns count="5">
    <tableColumn id="10" name="Constant Base" dataDxfId="20">
      <calculatedColumnFormula>'Steam Week by Period'!C2</calculatedColumnFormula>
    </tableColumn>
    <tableColumn id="9" name="Varying Base" dataDxfId="19">
      <calculatedColumnFormula>'Steam Week by Period'!D2</calculatedColumnFormula>
    </tableColumn>
    <tableColumn id="6" name="Non-Base" dataDxfId="18">
      <calculatedColumnFormula>'Steam Week by Period'!E2</calculatedColumnFormula>
    </tableColumn>
    <tableColumn id="3" name="&quot;Non-Weather&quot;" dataDxfId="17">
      <calculatedColumnFormula>'Steam Week by Period'!F2</calculatedColumnFormula>
    </tableColumn>
    <tableColumn id="4" name="&quot;Weather&quot;" dataDxfId="16">
      <calculatedColumnFormula>'Steam Week by Period'!G2</calculatedColumnFormula>
    </tableColumn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id="8" name="Elec_Week_by_Period" displayName="Elec_Week_by_Period" ref="A1:G53" totalsRowShown="0" headerRowDxfId="43" dataDxfId="42">
  <autoFilter ref="A1:G53"/>
  <tableColumns count="7">
    <tableColumn id="28" name="WDT-Total" dataDxfId="41">
      <calculatedColumnFormula>SUM(Elec_Week_by_Period[[#This Row],[Base Load 
Week (kWh)]]+Elec_Week_by_Period[[#This Row],[Non-Base 
Load]])</calculatedColumnFormula>
    </tableColumn>
    <tableColumn id="29" name="Base Load _x000a_Week (kWh)" dataDxfId="40">
      <calculatedColumnFormula>Table10[[#This Row],[Usage Closed Hours Elec]]</calculatedColumnFormula>
    </tableColumn>
    <tableColumn id="53" name="Constant Overnight Load" dataDxfId="39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38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0" name="Non-Base _x000a_Load" dataDxfId="37">
      <calculatedColumnFormula>Table10[[#This Row],[Usage Open Hours Elec]]</calculatedColumnFormula>
    </tableColumn>
    <tableColumn id="32" name="Constant Day Load" dataDxfId="36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35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7" name="Steam_Week8" displayName="Steam_Week8" ref="A1:G53" totalsRowShown="0" headerRowDxfId="34" dataDxfId="33">
  <autoFilter ref="A1:G53"/>
  <tableColumns count="7">
    <tableColumn id="28" name="WDT-Total" dataDxfId="32">
      <calculatedColumnFormula>Steam_Week8[[#This Row],[Base Load 
Week (kWh)]]+Steam_Week8[[#This Row],[Non-Base 
Load]]</calculatedColumnFormula>
    </tableColumn>
    <tableColumn id="29" name="Base Load _x000a_Week (kWh)" dataDxfId="31">
      <calculatedColumnFormula>Table10[[#This Row],[Usage Closed Hours Steam]]</calculatedColumnFormula>
    </tableColumn>
    <tableColumn id="53" name="Constant Overnight Load" dataDxfId="30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29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0" name="Non-Base _x000a_Load" dataDxfId="28">
      <calculatedColumnFormula>Table10[[#This Row],[Usage Open Hours Steam]]</calculatedColumnFormula>
    </tableColumn>
    <tableColumn id="32" name="Constant Day Load" dataDxfId="27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26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3"/>
  <sheetViews>
    <sheetView workbookViewId="0">
      <selection activeCell="F833" sqref="F833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>
      <c r="A2" s="24">
        <v>40715</v>
      </c>
      <c r="B2" s="25">
        <v>68.349999999999994</v>
      </c>
      <c r="C2" s="24">
        <v>40715.229166666664</v>
      </c>
      <c r="D2" s="24">
        <v>40716.041666666664</v>
      </c>
      <c r="E2" s="2">
        <v>362.6</v>
      </c>
      <c r="F2" s="24">
        <v>40715.989583333336</v>
      </c>
      <c r="G2" s="24">
        <v>40716.020833333336</v>
      </c>
      <c r="H2" s="2">
        <v>158.19999999999999</v>
      </c>
    </row>
    <row r="3" spans="1:8">
      <c r="A3" s="24">
        <v>40716</v>
      </c>
      <c r="B3" s="25">
        <v>69.599999999999994</v>
      </c>
      <c r="C3" s="24">
        <v>40716.21875</v>
      </c>
      <c r="D3" s="24">
        <v>40717.03125</v>
      </c>
      <c r="E3" s="2">
        <v>365.49</v>
      </c>
      <c r="F3" s="2" t="s">
        <v>31</v>
      </c>
      <c r="G3" s="24">
        <v>40716.71875</v>
      </c>
      <c r="H3" s="2">
        <v>157.6</v>
      </c>
    </row>
    <row r="4" spans="1:8">
      <c r="A4" s="24">
        <v>40717</v>
      </c>
      <c r="B4" s="25">
        <v>68.795833333333334</v>
      </c>
      <c r="C4" s="24">
        <v>40717.229166666664</v>
      </c>
      <c r="D4" s="24">
        <v>40718.03125</v>
      </c>
      <c r="E4" s="2">
        <v>381.89</v>
      </c>
      <c r="F4" s="24">
        <v>40717.21875</v>
      </c>
      <c r="G4" s="24">
        <v>40717.885416666664</v>
      </c>
      <c r="H4" s="2">
        <v>145.80000000000001</v>
      </c>
    </row>
    <row r="5" spans="1:8">
      <c r="A5" s="24">
        <v>40718</v>
      </c>
      <c r="B5" s="25">
        <v>65.895833333333329</v>
      </c>
      <c r="C5" s="24">
        <v>40718.229166666664</v>
      </c>
      <c r="D5" s="24">
        <v>40719.03125</v>
      </c>
      <c r="E5" s="2">
        <v>366.04999999999995</v>
      </c>
      <c r="F5" s="24">
        <v>40718.989583333336</v>
      </c>
      <c r="G5" s="24">
        <v>40719</v>
      </c>
      <c r="H5" s="2">
        <v>159.4</v>
      </c>
    </row>
    <row r="6" spans="1:8">
      <c r="A6" s="24">
        <v>40719</v>
      </c>
      <c r="B6" s="25">
        <v>66.733333333333334</v>
      </c>
      <c r="C6" s="24">
        <v>40719.25</v>
      </c>
      <c r="D6" s="24">
        <v>40719.9375</v>
      </c>
      <c r="E6" s="2">
        <v>350.22000000000008</v>
      </c>
      <c r="F6" s="24">
        <v>40719.208333333336</v>
      </c>
      <c r="G6" s="24">
        <v>40719.833333333336</v>
      </c>
      <c r="H6" s="2">
        <v>168.8</v>
      </c>
    </row>
    <row r="7" spans="1:8">
      <c r="A7" s="24">
        <v>40720</v>
      </c>
      <c r="B7" s="25">
        <v>64.045833333333334</v>
      </c>
      <c r="C7" s="24">
        <v>40720.322916666664</v>
      </c>
      <c r="D7" s="24">
        <v>40720.947916666664</v>
      </c>
      <c r="E7" s="2">
        <v>345.73999999999995</v>
      </c>
      <c r="F7" s="24">
        <v>40720.114583333336</v>
      </c>
      <c r="G7" s="24">
        <v>40720.197916666664</v>
      </c>
      <c r="H7" s="2">
        <v>157.80000000000001</v>
      </c>
    </row>
    <row r="8" spans="1:8">
      <c r="A8" s="24">
        <v>40721</v>
      </c>
      <c r="B8" s="25">
        <v>65.966666666666683</v>
      </c>
      <c r="C8" s="24">
        <v>40721.15625</v>
      </c>
      <c r="D8" s="24">
        <v>40722.03125</v>
      </c>
      <c r="E8" s="2">
        <v>351.10000000000008</v>
      </c>
      <c r="F8" s="24">
        <v>40721.0625</v>
      </c>
      <c r="G8" s="24">
        <v>40721.708333333336</v>
      </c>
      <c r="H8" s="2">
        <v>164</v>
      </c>
    </row>
    <row r="9" spans="1:8">
      <c r="A9" s="24">
        <v>40722</v>
      </c>
      <c r="B9" s="25">
        <v>70.041666666666686</v>
      </c>
      <c r="C9" s="24">
        <v>40722.229166666664</v>
      </c>
      <c r="D9" s="24">
        <v>40723.104166666664</v>
      </c>
      <c r="E9" s="2">
        <v>364.18</v>
      </c>
      <c r="F9" s="24">
        <v>40722.208333333336</v>
      </c>
      <c r="G9" s="24">
        <v>40722.770833333336</v>
      </c>
      <c r="H9" s="2">
        <v>157.19999999999999</v>
      </c>
    </row>
    <row r="10" spans="1:8">
      <c r="A10" s="24">
        <v>40723</v>
      </c>
      <c r="B10" s="25">
        <v>66.999999999999986</v>
      </c>
      <c r="C10" s="24">
        <v>40723.989583333336</v>
      </c>
      <c r="D10" s="24">
        <v>40724.052083333336</v>
      </c>
      <c r="E10" s="2">
        <v>375.13</v>
      </c>
      <c r="F10" s="24">
        <v>40723.208333333336</v>
      </c>
      <c r="G10" s="24">
        <v>40723.71875</v>
      </c>
      <c r="H10" s="2">
        <v>155.6</v>
      </c>
    </row>
    <row r="11" spans="1:8">
      <c r="A11" s="24">
        <v>40724</v>
      </c>
      <c r="B11" s="25">
        <v>62.133333333333326</v>
      </c>
      <c r="C11" s="24">
        <v>40724.21875</v>
      </c>
      <c r="D11" s="24">
        <v>40725.020833333336</v>
      </c>
      <c r="E11" s="2">
        <v>362.01000000000005</v>
      </c>
      <c r="F11" s="24">
        <v>40724.197916666664</v>
      </c>
      <c r="G11" s="24">
        <v>40724.760416666664</v>
      </c>
      <c r="H11" s="2">
        <v>106.8</v>
      </c>
    </row>
    <row r="12" spans="1:8">
      <c r="A12" s="24">
        <v>40725</v>
      </c>
      <c r="B12" s="25">
        <v>61.308333333333337</v>
      </c>
      <c r="C12" s="24">
        <v>40725.229166666664</v>
      </c>
      <c r="D12" s="24">
        <v>40726.010416666664</v>
      </c>
      <c r="E12" s="2">
        <v>357.4</v>
      </c>
      <c r="F12" s="24">
        <v>40725.197916666664</v>
      </c>
      <c r="G12" s="24">
        <v>40725.697916666664</v>
      </c>
      <c r="H12" s="2">
        <v>106.8</v>
      </c>
    </row>
    <row r="13" spans="1:8">
      <c r="A13" s="24">
        <v>40726</v>
      </c>
      <c r="B13" s="25">
        <v>65.825000000000003</v>
      </c>
      <c r="C13" s="24">
        <v>40726.25</v>
      </c>
      <c r="D13" s="24">
        <v>40726.916666666664</v>
      </c>
      <c r="E13" s="2">
        <v>347.61</v>
      </c>
      <c r="F13" s="2" t="s">
        <v>31</v>
      </c>
      <c r="G13" s="24">
        <v>40726.520833333336</v>
      </c>
      <c r="H13" s="2">
        <v>107</v>
      </c>
    </row>
    <row r="14" spans="1:8">
      <c r="A14" s="24">
        <v>40727</v>
      </c>
      <c r="B14" s="25">
        <v>69.200000000000031</v>
      </c>
      <c r="C14" s="24">
        <v>40727.3125</v>
      </c>
      <c r="D14" s="24">
        <v>40727.875</v>
      </c>
      <c r="E14" s="2">
        <v>352.80999999999995</v>
      </c>
      <c r="F14" s="24">
        <v>40727.302083333336</v>
      </c>
      <c r="G14" s="24">
        <v>40727.427083333336</v>
      </c>
      <c r="H14" s="2">
        <v>101.4</v>
      </c>
    </row>
    <row r="15" spans="1:8">
      <c r="A15" s="24">
        <v>40728</v>
      </c>
      <c r="B15" s="25">
        <v>69.524999999999991</v>
      </c>
      <c r="C15" s="24">
        <v>40728.197916666664</v>
      </c>
      <c r="D15" s="24">
        <v>40728.958333333336</v>
      </c>
      <c r="E15" s="2">
        <v>357.83</v>
      </c>
      <c r="F15" s="2" t="s">
        <v>31</v>
      </c>
      <c r="G15" s="24">
        <v>40728.416666666664</v>
      </c>
      <c r="H15" s="2">
        <v>112.6</v>
      </c>
    </row>
    <row r="16" spans="1:8">
      <c r="A16" s="24">
        <v>40729</v>
      </c>
      <c r="B16" s="25">
        <v>63.683333333333344</v>
      </c>
      <c r="C16" s="24">
        <v>40729.166666666664</v>
      </c>
      <c r="D16" s="24">
        <v>40730.03125</v>
      </c>
      <c r="E16" s="2">
        <v>353.06999999999988</v>
      </c>
      <c r="F16" s="24">
        <v>40729.125</v>
      </c>
      <c r="G16" s="24">
        <v>40729.802083333336</v>
      </c>
      <c r="H16" s="2">
        <v>110.2</v>
      </c>
    </row>
    <row r="17" spans="1:8">
      <c r="A17" s="24">
        <v>40730</v>
      </c>
      <c r="B17" s="25">
        <v>71.012500000000003</v>
      </c>
      <c r="C17" s="24">
        <v>40730.21875</v>
      </c>
      <c r="D17" s="24">
        <v>40731.041666666664</v>
      </c>
      <c r="E17" s="2">
        <v>368.65</v>
      </c>
      <c r="F17" s="24">
        <v>40730.072916666664</v>
      </c>
      <c r="G17" s="24">
        <v>40730.1875</v>
      </c>
      <c r="H17" s="2">
        <v>95.6</v>
      </c>
    </row>
    <row r="18" spans="1:8">
      <c r="A18" s="24">
        <v>40731</v>
      </c>
      <c r="B18" s="25">
        <v>71.4375</v>
      </c>
      <c r="C18" s="24">
        <v>40731.21875</v>
      </c>
      <c r="D18" s="24">
        <v>40732.020833333336</v>
      </c>
      <c r="E18" s="2">
        <v>376.97999999999996</v>
      </c>
      <c r="F18" s="24">
        <v>40731.072916666664</v>
      </c>
      <c r="G18" s="24">
        <v>40731.15625</v>
      </c>
      <c r="H18" s="2">
        <v>102</v>
      </c>
    </row>
    <row r="19" spans="1:8">
      <c r="A19" s="24">
        <v>40732</v>
      </c>
      <c r="B19" s="25">
        <v>71.612499999999997</v>
      </c>
      <c r="C19" s="24">
        <v>40732.21875</v>
      </c>
      <c r="D19" s="24">
        <v>40733.0625</v>
      </c>
      <c r="E19" s="2">
        <v>370.36</v>
      </c>
      <c r="F19" s="24">
        <v>40732.989583333336</v>
      </c>
      <c r="G19" s="24">
        <v>40733.010416666664</v>
      </c>
      <c r="H19" s="2">
        <v>99</v>
      </c>
    </row>
    <row r="20" spans="1:8">
      <c r="A20" s="24">
        <v>40733</v>
      </c>
      <c r="B20" s="25">
        <v>67.529166666666654</v>
      </c>
      <c r="C20" s="24">
        <v>40733.25</v>
      </c>
      <c r="D20" s="24">
        <v>40733.96875</v>
      </c>
      <c r="E20" s="2">
        <v>363.75000000000011</v>
      </c>
      <c r="F20" s="24">
        <v>40733.041666666664</v>
      </c>
      <c r="G20" s="24">
        <v>40733.645833333336</v>
      </c>
      <c r="H20" s="2">
        <v>102.2</v>
      </c>
    </row>
    <row r="21" spans="1:8">
      <c r="A21" s="24">
        <v>40734</v>
      </c>
      <c r="B21" s="25">
        <v>65.458333333333329</v>
      </c>
      <c r="C21" s="24">
        <v>40734.270833333336</v>
      </c>
      <c r="D21" s="24">
        <v>40735</v>
      </c>
      <c r="E21" s="2">
        <v>364.04000000000008</v>
      </c>
      <c r="F21" s="2" t="s">
        <v>31</v>
      </c>
      <c r="G21" s="24">
        <v>40734.427083333336</v>
      </c>
      <c r="H21" s="2">
        <v>110.4</v>
      </c>
    </row>
    <row r="22" spans="1:8">
      <c r="A22" s="24">
        <v>40735</v>
      </c>
      <c r="B22" s="25">
        <v>72.05416666666666</v>
      </c>
      <c r="C22" s="24">
        <v>40735.166666666664</v>
      </c>
      <c r="D22" s="24">
        <v>40736.020833333336</v>
      </c>
      <c r="E22" s="2">
        <v>375.12</v>
      </c>
      <c r="F22" s="24">
        <v>40735.989583333336</v>
      </c>
      <c r="G22" s="24">
        <v>40736.0625</v>
      </c>
      <c r="H22" s="2">
        <v>106.8</v>
      </c>
    </row>
    <row r="23" spans="1:8">
      <c r="A23" s="24">
        <v>40736</v>
      </c>
      <c r="B23" s="25">
        <v>73.262500000000003</v>
      </c>
      <c r="C23" s="24">
        <v>40736.21875</v>
      </c>
      <c r="D23" s="24">
        <v>40737.09375</v>
      </c>
      <c r="E23" s="2">
        <v>401.9</v>
      </c>
      <c r="F23" s="24">
        <v>40736.145833333336</v>
      </c>
      <c r="G23" s="24">
        <v>40737</v>
      </c>
      <c r="H23" s="2">
        <v>88.4</v>
      </c>
    </row>
    <row r="24" spans="1:8">
      <c r="A24" s="24">
        <v>40737</v>
      </c>
      <c r="B24" s="25">
        <v>66.787499999999994</v>
      </c>
      <c r="C24" s="24">
        <v>40737.989583333336</v>
      </c>
      <c r="D24" s="24">
        <v>40738.052083333336</v>
      </c>
      <c r="E24" s="2">
        <v>375.7</v>
      </c>
      <c r="F24" s="24">
        <v>40737.208333333336</v>
      </c>
      <c r="G24" s="24">
        <v>40738.020833333336</v>
      </c>
      <c r="H24" s="2">
        <v>99</v>
      </c>
    </row>
    <row r="25" spans="1:8">
      <c r="A25" s="24">
        <v>40738</v>
      </c>
      <c r="B25" s="25">
        <v>61.629166666666656</v>
      </c>
      <c r="C25" s="24">
        <v>40738.21875</v>
      </c>
      <c r="D25" s="24">
        <v>40739.03125</v>
      </c>
      <c r="E25" s="2">
        <v>374.55000000000007</v>
      </c>
      <c r="F25" s="24">
        <v>40738.052083333336</v>
      </c>
      <c r="G25" s="24">
        <v>40739</v>
      </c>
      <c r="H25" s="2">
        <v>113.2</v>
      </c>
    </row>
    <row r="26" spans="1:8">
      <c r="A26" s="24">
        <v>40739</v>
      </c>
      <c r="B26" s="25">
        <v>63.925000000000004</v>
      </c>
      <c r="C26" s="24">
        <v>40739.21875</v>
      </c>
      <c r="D26" s="24">
        <v>40740.072916666664</v>
      </c>
      <c r="E26" s="2">
        <v>359.87</v>
      </c>
      <c r="F26" s="24">
        <v>40739.21875</v>
      </c>
      <c r="G26" s="24">
        <v>40739.729166666664</v>
      </c>
      <c r="H26" s="2">
        <v>164.6</v>
      </c>
    </row>
    <row r="27" spans="1:8">
      <c r="A27" s="24">
        <v>40740</v>
      </c>
      <c r="B27" s="25">
        <v>66.091666666666669</v>
      </c>
      <c r="C27" s="24">
        <v>40740.25</v>
      </c>
      <c r="D27" s="24">
        <v>40740.979166666664</v>
      </c>
      <c r="E27" s="2">
        <v>356.53999999999996</v>
      </c>
      <c r="F27" s="24">
        <v>40740.041666666664</v>
      </c>
      <c r="G27" s="24">
        <v>40740.145833333336</v>
      </c>
      <c r="H27" s="2">
        <v>161.4</v>
      </c>
    </row>
    <row r="28" spans="1:8">
      <c r="A28" s="24">
        <v>40741</v>
      </c>
      <c r="B28" s="25">
        <v>67.933333333333337</v>
      </c>
      <c r="C28" s="24">
        <v>40741.322916666664</v>
      </c>
      <c r="D28" s="24">
        <v>40742</v>
      </c>
      <c r="E28" s="2">
        <v>363.61000000000007</v>
      </c>
      <c r="F28" s="2" t="s">
        <v>32</v>
      </c>
      <c r="G28" s="24">
        <v>40741.416666666664</v>
      </c>
      <c r="H28" s="2">
        <v>164.6</v>
      </c>
    </row>
    <row r="29" spans="1:8">
      <c r="A29" s="24">
        <v>40742</v>
      </c>
      <c r="B29" s="25">
        <v>72.545833333333334</v>
      </c>
      <c r="C29" s="24">
        <v>40742.229166666664</v>
      </c>
      <c r="D29" s="24">
        <v>40742.739583333336</v>
      </c>
      <c r="E29" s="2">
        <v>778.45</v>
      </c>
      <c r="F29" s="24">
        <v>40742.989583333336</v>
      </c>
      <c r="G29" s="24">
        <v>40743.020833333336</v>
      </c>
      <c r="H29" s="2">
        <v>4465.2</v>
      </c>
    </row>
    <row r="30" spans="1:8">
      <c r="A30" s="24">
        <v>40743</v>
      </c>
      <c r="B30" s="25">
        <v>73.237499999999997</v>
      </c>
      <c r="C30" s="24">
        <v>40743.208333333336</v>
      </c>
      <c r="D30" s="24">
        <v>40744.052083333336</v>
      </c>
      <c r="E30" s="2">
        <v>376.84999999999991</v>
      </c>
      <c r="F30" s="2" t="s">
        <v>31</v>
      </c>
      <c r="G30" s="24">
        <v>40743.958333333336</v>
      </c>
      <c r="H30" s="2">
        <v>95.6</v>
      </c>
    </row>
    <row r="31" spans="1:8">
      <c r="A31" s="24">
        <v>40744</v>
      </c>
      <c r="B31" s="25">
        <v>73.004166666666677</v>
      </c>
      <c r="C31" s="24">
        <v>40744.197916666664</v>
      </c>
      <c r="D31" s="24">
        <v>40745.03125</v>
      </c>
      <c r="E31" s="2">
        <v>375.9799999999999</v>
      </c>
      <c r="F31" s="2" t="s">
        <v>31</v>
      </c>
      <c r="G31" s="24">
        <v>40745.052083333336</v>
      </c>
      <c r="H31" s="2">
        <v>94.8</v>
      </c>
    </row>
    <row r="32" spans="1:8">
      <c r="A32" s="24">
        <v>40745</v>
      </c>
      <c r="B32" s="25">
        <v>77.458333333333357</v>
      </c>
      <c r="C32" s="24">
        <v>40745.177083333336</v>
      </c>
      <c r="D32" s="24">
        <v>40746.010416666664</v>
      </c>
      <c r="E32" s="2">
        <v>386.36000000000007</v>
      </c>
      <c r="F32" s="24">
        <v>40745.135416666664</v>
      </c>
      <c r="G32" s="24">
        <v>40745.708333333336</v>
      </c>
      <c r="H32" s="2">
        <v>91.8</v>
      </c>
    </row>
    <row r="33" spans="1:8">
      <c r="A33" s="24">
        <v>40746</v>
      </c>
      <c r="B33" s="25">
        <v>78.3125</v>
      </c>
      <c r="C33" s="24">
        <v>40746.166666666664</v>
      </c>
      <c r="D33" s="24">
        <v>40746.927083333336</v>
      </c>
      <c r="E33" s="2">
        <v>438.4799999999999</v>
      </c>
      <c r="F33" s="2" t="s">
        <v>31</v>
      </c>
      <c r="G33" s="24">
        <v>40747.010416666664</v>
      </c>
      <c r="H33" s="2">
        <v>99.4</v>
      </c>
    </row>
    <row r="34" spans="1:8">
      <c r="A34" s="24">
        <v>40747</v>
      </c>
      <c r="B34" s="25">
        <v>75.545833333333334</v>
      </c>
      <c r="C34" s="24">
        <v>40747.239583333336</v>
      </c>
      <c r="D34" s="24">
        <v>40747.96875</v>
      </c>
      <c r="E34" s="2">
        <v>415.6</v>
      </c>
      <c r="F34" s="24">
        <v>40747.197916666664</v>
      </c>
      <c r="G34" s="24">
        <v>40747.6875</v>
      </c>
      <c r="H34" s="2">
        <v>107.2</v>
      </c>
    </row>
    <row r="35" spans="1:8">
      <c r="A35" s="24">
        <v>40748</v>
      </c>
      <c r="B35" s="25">
        <v>75.229166666666643</v>
      </c>
      <c r="C35" s="24">
        <v>40748.28125</v>
      </c>
      <c r="D35" s="24">
        <v>40748.895833333336</v>
      </c>
      <c r="E35" s="2">
        <v>418.9</v>
      </c>
      <c r="F35" s="24">
        <v>40748.989583333336</v>
      </c>
      <c r="G35" s="24">
        <v>40749.0625</v>
      </c>
      <c r="H35" s="2">
        <v>112</v>
      </c>
    </row>
    <row r="36" spans="1:8">
      <c r="A36" s="24">
        <v>40749</v>
      </c>
      <c r="B36" s="25">
        <v>69.47499999999998</v>
      </c>
      <c r="C36" s="24">
        <v>40749.166666666664</v>
      </c>
      <c r="D36" s="24">
        <v>40750.020833333336</v>
      </c>
      <c r="E36" s="2">
        <v>392.68999999999994</v>
      </c>
      <c r="F36" s="24">
        <v>40749.09375</v>
      </c>
      <c r="G36" s="24">
        <v>40749.791666666664</v>
      </c>
      <c r="H36" s="2">
        <v>109.8</v>
      </c>
    </row>
    <row r="37" spans="1:8">
      <c r="A37" s="24">
        <v>40750</v>
      </c>
      <c r="B37" s="25">
        <v>69.537499999999994</v>
      </c>
      <c r="C37" s="24">
        <v>40750.208333333336</v>
      </c>
      <c r="D37" s="24">
        <v>40751.041666666664</v>
      </c>
      <c r="E37" s="2">
        <v>370.96</v>
      </c>
      <c r="F37" s="2" t="s">
        <v>31</v>
      </c>
      <c r="G37" s="24">
        <v>40750.708333333336</v>
      </c>
      <c r="H37" s="2">
        <v>103.4</v>
      </c>
    </row>
    <row r="38" spans="1:8">
      <c r="A38" s="24">
        <v>40751</v>
      </c>
      <c r="B38" s="25">
        <v>66.125</v>
      </c>
      <c r="C38" s="24">
        <v>40751.208333333336</v>
      </c>
      <c r="D38" s="24">
        <v>40752.020833333336</v>
      </c>
      <c r="E38" s="2">
        <v>367.34</v>
      </c>
      <c r="F38" s="24">
        <v>40751.208333333336</v>
      </c>
      <c r="G38" s="24">
        <v>40752.010416666664</v>
      </c>
      <c r="H38" s="2">
        <v>98.2</v>
      </c>
    </row>
    <row r="39" spans="1:8">
      <c r="A39" s="24">
        <v>40752</v>
      </c>
      <c r="B39" s="25">
        <v>68.745833333333351</v>
      </c>
      <c r="C39" s="24">
        <v>40752.208333333336</v>
      </c>
      <c r="D39" s="24">
        <v>40753.052083333336</v>
      </c>
      <c r="E39" s="2">
        <v>380.15</v>
      </c>
      <c r="F39" s="24">
        <v>40752.208333333336</v>
      </c>
      <c r="G39" s="24">
        <v>40752.708333333336</v>
      </c>
      <c r="H39" s="2">
        <v>106.2</v>
      </c>
    </row>
    <row r="40" spans="1:8">
      <c r="A40" s="24">
        <v>40753</v>
      </c>
      <c r="B40" s="25">
        <v>73.437500000000014</v>
      </c>
      <c r="C40" s="24">
        <v>40753.21875</v>
      </c>
      <c r="D40" s="24">
        <v>40754.020833333336</v>
      </c>
      <c r="E40" s="2">
        <v>372.5200000000001</v>
      </c>
      <c r="F40" s="24">
        <v>40753.166666666664</v>
      </c>
      <c r="G40" s="24">
        <v>40754.09375</v>
      </c>
      <c r="H40" s="2">
        <v>0</v>
      </c>
    </row>
    <row r="41" spans="1:8">
      <c r="A41" s="24">
        <v>40754</v>
      </c>
      <c r="B41" s="25">
        <v>69.61666666666666</v>
      </c>
      <c r="C41" s="24">
        <v>40754.25</v>
      </c>
      <c r="D41" s="24">
        <v>40754.96875</v>
      </c>
      <c r="E41" s="2">
        <v>360.01000000000005</v>
      </c>
      <c r="F41" s="24">
        <v>40754.989583333336</v>
      </c>
      <c r="G41" s="24">
        <v>40755.03125</v>
      </c>
      <c r="H41" s="2">
        <v>98.2</v>
      </c>
    </row>
    <row r="42" spans="1:8">
      <c r="A42" s="24">
        <v>40755</v>
      </c>
      <c r="B42" s="25">
        <v>68.033333333333317</v>
      </c>
      <c r="C42" s="24">
        <v>40755.270833333336</v>
      </c>
      <c r="D42" s="24">
        <v>40756</v>
      </c>
      <c r="E42" s="2">
        <v>367.16999999999996</v>
      </c>
      <c r="F42" s="24">
        <v>40755.28125</v>
      </c>
      <c r="G42" s="24">
        <v>40755.802083333336</v>
      </c>
      <c r="H42" s="2">
        <v>113.4</v>
      </c>
    </row>
    <row r="43" spans="1:8">
      <c r="A43" s="24">
        <v>40756</v>
      </c>
      <c r="B43" s="25">
        <v>71.429166666666674</v>
      </c>
      <c r="C43" s="24">
        <v>40756.125</v>
      </c>
      <c r="D43" s="24">
        <v>40757.114583333336</v>
      </c>
      <c r="E43" s="2">
        <v>379.59000000000003</v>
      </c>
      <c r="F43" s="24">
        <v>40756.989583333336</v>
      </c>
      <c r="G43" s="24">
        <v>40757</v>
      </c>
      <c r="H43" s="2">
        <v>99.2</v>
      </c>
    </row>
    <row r="44" spans="1:8">
      <c r="A44" s="24">
        <v>40757</v>
      </c>
      <c r="B44" s="25">
        <v>67.629166666666663</v>
      </c>
      <c r="C44" s="24">
        <v>40757.989583333336</v>
      </c>
      <c r="D44" s="24">
        <v>40758.09375</v>
      </c>
      <c r="E44" s="2">
        <v>383.47999999999996</v>
      </c>
      <c r="F44" s="24">
        <v>40757.21875</v>
      </c>
      <c r="G44" s="24">
        <v>40757.96875</v>
      </c>
      <c r="H44" s="2">
        <v>95.6</v>
      </c>
    </row>
    <row r="45" spans="1:8">
      <c r="A45" s="24">
        <v>40758</v>
      </c>
      <c r="B45" s="25">
        <v>66.274999999999991</v>
      </c>
      <c r="C45" s="24">
        <v>40758.989583333336</v>
      </c>
      <c r="D45" s="24">
        <v>40759.09375</v>
      </c>
      <c r="E45" s="2">
        <v>377.85999999999996</v>
      </c>
      <c r="F45" s="2" t="s">
        <v>31</v>
      </c>
      <c r="G45" s="24">
        <v>40759.145833333336</v>
      </c>
      <c r="H45" s="2">
        <v>107.2</v>
      </c>
    </row>
    <row r="46" spans="1:8">
      <c r="A46" s="24">
        <v>40759</v>
      </c>
      <c r="B46" s="25">
        <v>68.137499999999989</v>
      </c>
      <c r="C46" s="24">
        <v>40759.989583333336</v>
      </c>
      <c r="D46" s="24">
        <v>40760.020833333336</v>
      </c>
      <c r="E46" s="2">
        <v>370.8</v>
      </c>
      <c r="F46" s="24">
        <v>40759.989583333336</v>
      </c>
      <c r="G46" s="24">
        <v>40760.09375</v>
      </c>
      <c r="H46" s="2">
        <v>119.6</v>
      </c>
    </row>
    <row r="47" spans="1:8">
      <c r="A47" s="24">
        <v>40760</v>
      </c>
      <c r="B47" s="25">
        <v>69.3</v>
      </c>
      <c r="C47" s="24">
        <v>40760.229166666664</v>
      </c>
      <c r="D47" s="24">
        <v>40761.0625</v>
      </c>
      <c r="E47" s="2">
        <v>365.63</v>
      </c>
      <c r="F47" s="24">
        <v>40760.989583333336</v>
      </c>
      <c r="G47" s="24">
        <v>40761.020833333336</v>
      </c>
      <c r="H47" s="2">
        <v>106.4</v>
      </c>
    </row>
    <row r="48" spans="1:8">
      <c r="A48" s="24">
        <v>40761</v>
      </c>
      <c r="B48" s="25">
        <v>71.00833333333334</v>
      </c>
      <c r="C48" s="24">
        <v>40761.25</v>
      </c>
      <c r="D48" s="24">
        <v>40762</v>
      </c>
      <c r="E48" s="2">
        <v>352.63999999999993</v>
      </c>
      <c r="F48" s="24">
        <v>40761.083333333336</v>
      </c>
      <c r="G48" s="24">
        <v>40761.166666666664</v>
      </c>
      <c r="H48" s="2">
        <v>110</v>
      </c>
    </row>
    <row r="49" spans="1:8">
      <c r="A49" s="24">
        <v>40762</v>
      </c>
      <c r="B49" s="25">
        <v>74.82083333333334</v>
      </c>
      <c r="C49" s="24">
        <v>40762.270833333336</v>
      </c>
      <c r="D49" s="24">
        <v>40763</v>
      </c>
      <c r="E49" s="2">
        <v>365.88999999999993</v>
      </c>
      <c r="F49" s="2" t="s">
        <v>31</v>
      </c>
      <c r="G49" s="24">
        <v>40762.552083333336</v>
      </c>
      <c r="H49" s="2">
        <v>118.8</v>
      </c>
    </row>
    <row r="50" spans="1:8">
      <c r="A50" s="24">
        <v>40763</v>
      </c>
      <c r="B50" s="25">
        <v>71.841666666666669</v>
      </c>
      <c r="C50" s="24">
        <v>40763.114583333336</v>
      </c>
      <c r="D50" s="24">
        <v>40764.010416666664</v>
      </c>
      <c r="E50" s="2">
        <v>390.81</v>
      </c>
      <c r="F50" s="24">
        <v>40763.052083333336</v>
      </c>
      <c r="G50" s="24">
        <v>40763.71875</v>
      </c>
      <c r="H50" s="2">
        <v>109.4</v>
      </c>
    </row>
    <row r="51" spans="1:8">
      <c r="A51" s="24">
        <v>40764</v>
      </c>
      <c r="B51" s="25">
        <v>71.474999999999994</v>
      </c>
      <c r="C51" s="24">
        <v>40764.21875</v>
      </c>
      <c r="D51" s="24">
        <v>40765.0625</v>
      </c>
      <c r="E51" s="2">
        <v>375.83</v>
      </c>
      <c r="F51" s="24">
        <v>40764.989583333336</v>
      </c>
      <c r="G51" s="24">
        <v>40765.072916666664</v>
      </c>
      <c r="H51" s="2">
        <v>98.2</v>
      </c>
    </row>
    <row r="52" spans="1:8">
      <c r="A52" s="24">
        <v>40765</v>
      </c>
      <c r="B52" s="25">
        <v>68.816666666666677</v>
      </c>
      <c r="C52" s="24">
        <v>40765.21875</v>
      </c>
      <c r="D52" s="24">
        <v>40766.03125</v>
      </c>
      <c r="E52" s="2">
        <v>375.40999999999997</v>
      </c>
      <c r="F52" s="24">
        <v>40765.177083333336</v>
      </c>
      <c r="G52" s="24">
        <v>40766.083333333336</v>
      </c>
      <c r="H52" s="2">
        <v>93.6</v>
      </c>
    </row>
    <row r="53" spans="1:8">
      <c r="A53" s="24">
        <v>40766</v>
      </c>
      <c r="B53" s="25">
        <v>62.474999999999994</v>
      </c>
      <c r="C53" s="24">
        <v>40766.21875</v>
      </c>
      <c r="D53" s="24">
        <v>40767.020833333336</v>
      </c>
      <c r="E53" s="2">
        <v>375.98</v>
      </c>
      <c r="F53" s="24">
        <v>40766.989583333336</v>
      </c>
      <c r="G53" s="24">
        <v>40767.0625</v>
      </c>
      <c r="H53" s="2">
        <v>105.8</v>
      </c>
    </row>
    <row r="54" spans="1:8">
      <c r="A54" s="24">
        <v>40767</v>
      </c>
      <c r="B54" s="25">
        <v>61.362500000000004</v>
      </c>
      <c r="C54" s="24">
        <v>40767.21875</v>
      </c>
      <c r="D54" s="24">
        <v>40768.010416666664</v>
      </c>
      <c r="E54" s="2">
        <v>362.31000000000006</v>
      </c>
      <c r="F54" s="24">
        <v>40767.197916666664</v>
      </c>
      <c r="G54" s="24">
        <v>40767.864583333336</v>
      </c>
      <c r="H54" s="2">
        <v>110.8</v>
      </c>
    </row>
    <row r="55" spans="1:8">
      <c r="A55" s="24">
        <v>40768</v>
      </c>
      <c r="B55" s="25">
        <v>65.962499999999991</v>
      </c>
      <c r="C55" s="24">
        <v>40768.25</v>
      </c>
      <c r="D55" s="24">
        <v>40769</v>
      </c>
      <c r="E55" s="2">
        <v>349.64000000000004</v>
      </c>
      <c r="F55" s="24">
        <v>40768.104166666664</v>
      </c>
      <c r="G55" s="24">
        <v>40768.229166666664</v>
      </c>
      <c r="H55" s="2">
        <v>113.2</v>
      </c>
    </row>
    <row r="56" spans="1:8">
      <c r="A56" s="24">
        <v>40769</v>
      </c>
      <c r="B56" s="25">
        <v>69.07083333333334</v>
      </c>
      <c r="C56" s="24">
        <v>40769.28125</v>
      </c>
      <c r="D56" s="24">
        <v>40769.958333333336</v>
      </c>
      <c r="E56" s="2">
        <v>356.84</v>
      </c>
      <c r="F56" s="24">
        <v>40769.989583333336</v>
      </c>
      <c r="G56" s="24">
        <v>40770.020833333336</v>
      </c>
      <c r="H56" s="2">
        <v>106.2</v>
      </c>
    </row>
    <row r="57" spans="1:8">
      <c r="A57" s="24">
        <v>40770</v>
      </c>
      <c r="B57" s="25">
        <v>69.670833333333334</v>
      </c>
      <c r="C57" s="24">
        <v>40770.166666666664</v>
      </c>
      <c r="D57" s="24">
        <v>40771.020833333336</v>
      </c>
      <c r="E57" s="2">
        <v>368.06</v>
      </c>
      <c r="F57" s="24">
        <v>40770.041666666664</v>
      </c>
      <c r="G57" s="24">
        <v>40770.791666666664</v>
      </c>
      <c r="H57" s="2">
        <v>113.8</v>
      </c>
    </row>
    <row r="58" spans="1:8">
      <c r="A58" s="24">
        <v>40771</v>
      </c>
      <c r="B58" s="25">
        <v>65.845833333333331</v>
      </c>
      <c r="C58" s="24">
        <v>40771.21875</v>
      </c>
      <c r="D58" s="24">
        <v>40772.041666666664</v>
      </c>
      <c r="E58" s="2">
        <v>363.31000000000006</v>
      </c>
      <c r="F58" s="24">
        <v>40771.208333333336</v>
      </c>
      <c r="G58" s="24">
        <v>40771.791666666664</v>
      </c>
      <c r="H58" s="2">
        <v>109</v>
      </c>
    </row>
    <row r="59" spans="1:8">
      <c r="A59" s="24">
        <v>40772</v>
      </c>
      <c r="B59" s="25">
        <v>67.237499999999997</v>
      </c>
      <c r="C59" s="24">
        <v>40772.208333333336</v>
      </c>
      <c r="D59" s="24">
        <v>40773.052083333336</v>
      </c>
      <c r="E59" s="2">
        <v>363.6</v>
      </c>
      <c r="F59" s="24">
        <v>40772.989583333336</v>
      </c>
      <c r="G59" s="24">
        <v>40773</v>
      </c>
      <c r="H59" s="2">
        <v>104</v>
      </c>
    </row>
    <row r="60" spans="1:8">
      <c r="A60" s="24">
        <v>40773</v>
      </c>
      <c r="B60" s="25">
        <v>69.579166666666666</v>
      </c>
      <c r="C60" s="24">
        <v>40773.21875</v>
      </c>
      <c r="D60" s="24">
        <v>40774.0625</v>
      </c>
      <c r="E60" s="2">
        <v>372.1</v>
      </c>
      <c r="F60" s="2" t="s">
        <v>31</v>
      </c>
      <c r="G60" s="24">
        <v>40773.708333333336</v>
      </c>
      <c r="H60" s="2">
        <v>110.4</v>
      </c>
    </row>
    <row r="61" spans="1:8">
      <c r="A61" s="24">
        <v>40774</v>
      </c>
      <c r="B61" s="25">
        <v>68.195833333333326</v>
      </c>
      <c r="C61" s="24">
        <v>40774.21875</v>
      </c>
      <c r="D61" s="24">
        <v>40775.083333333336</v>
      </c>
      <c r="E61" s="2">
        <v>365.03</v>
      </c>
      <c r="F61" s="24">
        <v>40774.989583333336</v>
      </c>
      <c r="G61" s="24">
        <v>40775</v>
      </c>
      <c r="H61" s="2">
        <v>95</v>
      </c>
    </row>
    <row r="62" spans="1:8">
      <c r="A62" s="24">
        <v>40775</v>
      </c>
      <c r="B62" s="25">
        <v>67.566666666666663</v>
      </c>
      <c r="C62" s="24">
        <v>40775.989583333336</v>
      </c>
      <c r="D62" s="24">
        <v>40776</v>
      </c>
      <c r="E62" s="2">
        <v>362.88000000000011</v>
      </c>
      <c r="F62" s="24">
        <v>40775.3125</v>
      </c>
      <c r="G62" s="24">
        <v>40775.541666666664</v>
      </c>
      <c r="H62" s="2">
        <v>109.6</v>
      </c>
    </row>
    <row r="63" spans="1:8">
      <c r="A63" s="24">
        <v>40776</v>
      </c>
      <c r="B63" s="25">
        <v>71.90000000000002</v>
      </c>
      <c r="C63" s="24">
        <v>40776.270833333336</v>
      </c>
      <c r="D63" s="24">
        <v>40776.885416666664</v>
      </c>
      <c r="E63" s="2">
        <v>367.46999999999997</v>
      </c>
      <c r="F63" s="24">
        <v>40776.0625</v>
      </c>
      <c r="G63" s="24">
        <v>40776.25</v>
      </c>
      <c r="H63" s="2">
        <v>107.6</v>
      </c>
    </row>
    <row r="64" spans="1:8">
      <c r="A64" s="24">
        <v>40777</v>
      </c>
      <c r="B64" s="25">
        <v>62.841666666666669</v>
      </c>
      <c r="C64" s="24">
        <v>40777.166666666664</v>
      </c>
      <c r="D64" s="24">
        <v>40778.0625</v>
      </c>
      <c r="E64" s="2">
        <v>369.8</v>
      </c>
      <c r="F64" s="24">
        <v>40777.135416666664</v>
      </c>
      <c r="G64" s="24">
        <v>40777.8125</v>
      </c>
      <c r="H64" s="2">
        <v>105</v>
      </c>
    </row>
    <row r="65" spans="1:8">
      <c r="A65" s="24">
        <v>40778</v>
      </c>
      <c r="B65" s="25">
        <v>58.958333333333336</v>
      </c>
      <c r="C65" s="24">
        <v>40778.208333333336</v>
      </c>
      <c r="D65" s="24">
        <v>40779.03125</v>
      </c>
      <c r="E65" s="2">
        <v>358.71</v>
      </c>
      <c r="F65" s="2" t="s">
        <v>31</v>
      </c>
      <c r="G65" s="24">
        <v>40778.739583333336</v>
      </c>
      <c r="H65" s="2">
        <v>112.2</v>
      </c>
    </row>
    <row r="66" spans="1:8">
      <c r="A66" s="24">
        <v>40779</v>
      </c>
      <c r="B66" s="25">
        <v>64.079166666666666</v>
      </c>
      <c r="C66" s="24">
        <v>40779.229166666664</v>
      </c>
      <c r="D66" s="24">
        <v>40780.072916666664</v>
      </c>
      <c r="E66" s="2">
        <v>360.29000000000008</v>
      </c>
      <c r="F66" s="2" t="s">
        <v>31</v>
      </c>
      <c r="G66" s="24">
        <v>40780.010416666664</v>
      </c>
      <c r="H66" s="2">
        <v>111.8</v>
      </c>
    </row>
    <row r="67" spans="1:8">
      <c r="A67" s="24">
        <v>40780</v>
      </c>
      <c r="B67" s="25">
        <v>70.774999999999991</v>
      </c>
      <c r="C67" s="24">
        <v>40780.229166666664</v>
      </c>
      <c r="D67" s="24">
        <v>40781.020833333336</v>
      </c>
      <c r="E67" s="2">
        <v>368.48999999999995</v>
      </c>
      <c r="F67" s="2" t="s">
        <v>31</v>
      </c>
      <c r="G67" s="24">
        <v>40781.125</v>
      </c>
      <c r="H67" s="2">
        <v>101.2</v>
      </c>
    </row>
    <row r="68" spans="1:8">
      <c r="A68" s="24">
        <v>40781</v>
      </c>
      <c r="B68" s="25">
        <v>71.208333333333329</v>
      </c>
      <c r="C68" s="24">
        <v>40781.21875</v>
      </c>
      <c r="D68" s="24">
        <v>40782.010416666664</v>
      </c>
      <c r="E68" s="2">
        <v>370.66</v>
      </c>
      <c r="F68" s="24">
        <v>40781.989583333336</v>
      </c>
      <c r="G68" s="24">
        <v>40782.083333333336</v>
      </c>
      <c r="H68" s="2">
        <v>116.6</v>
      </c>
    </row>
    <row r="69" spans="1:8">
      <c r="A69" s="24">
        <v>40782</v>
      </c>
      <c r="B69" s="25">
        <v>73.531249999999986</v>
      </c>
      <c r="C69" s="24">
        <v>40782.260416666664</v>
      </c>
      <c r="D69" s="24">
        <v>40782.90625</v>
      </c>
      <c r="E69" s="2">
        <v>353.20999999999992</v>
      </c>
      <c r="F69" s="24">
        <v>40782.989583333336</v>
      </c>
      <c r="G69" s="24">
        <v>40783.083333333336</v>
      </c>
      <c r="H69" s="2">
        <v>118.8</v>
      </c>
    </row>
    <row r="70" spans="1:8">
      <c r="A70" s="24">
        <v>40783</v>
      </c>
      <c r="B70" s="25">
        <v>68.060416666666669</v>
      </c>
      <c r="C70" s="24">
        <v>40783.291666666664</v>
      </c>
      <c r="D70" s="24">
        <v>40783.604166666664</v>
      </c>
      <c r="E70" s="2">
        <v>359.12</v>
      </c>
      <c r="F70" s="24">
        <v>40783.989583333336</v>
      </c>
      <c r="G70" s="24">
        <v>40784.020833333336</v>
      </c>
      <c r="H70" s="2">
        <v>133.4</v>
      </c>
    </row>
    <row r="71" spans="1:8">
      <c r="A71" s="24">
        <v>40784</v>
      </c>
      <c r="B71" s="25">
        <v>58.620833333333337</v>
      </c>
      <c r="C71" s="24">
        <v>40784.197916666664</v>
      </c>
      <c r="D71" s="24">
        <v>40785.020833333336</v>
      </c>
      <c r="E71" s="2">
        <v>344.33</v>
      </c>
      <c r="F71" s="2" t="s">
        <v>31</v>
      </c>
      <c r="G71" s="24">
        <v>40784.802083333336</v>
      </c>
      <c r="H71" s="2">
        <v>116</v>
      </c>
    </row>
    <row r="72" spans="1:8">
      <c r="A72" s="24">
        <v>40785</v>
      </c>
      <c r="B72" s="25">
        <v>61.291666666666664</v>
      </c>
      <c r="C72" s="24">
        <v>40785.229166666664</v>
      </c>
      <c r="D72" s="24">
        <v>40786.03125</v>
      </c>
      <c r="E72" s="2">
        <v>351.34</v>
      </c>
      <c r="F72" s="24">
        <v>40785.0625</v>
      </c>
      <c r="G72" s="24">
        <v>40785.15625</v>
      </c>
      <c r="H72" s="2">
        <v>125.2</v>
      </c>
    </row>
    <row r="73" spans="1:8">
      <c r="A73" s="24">
        <v>40786</v>
      </c>
      <c r="B73" s="25">
        <v>63.050000000000011</v>
      </c>
      <c r="C73" s="24">
        <v>40786.21875</v>
      </c>
      <c r="D73" s="24">
        <v>40787.052083333336</v>
      </c>
      <c r="E73" s="2">
        <v>360.29000000000008</v>
      </c>
      <c r="F73" s="2" t="s">
        <v>31</v>
      </c>
      <c r="G73" s="24">
        <v>40786.71875</v>
      </c>
      <c r="H73" s="2">
        <v>128.4</v>
      </c>
    </row>
    <row r="74" spans="1:8">
      <c r="A74" s="24">
        <v>40787</v>
      </c>
      <c r="B74" s="25">
        <v>64.41249999999998</v>
      </c>
      <c r="C74" s="24">
        <v>40787.197916666664</v>
      </c>
      <c r="D74" s="24">
        <v>40788.052083333336</v>
      </c>
      <c r="E74" s="2">
        <v>370.21999999999997</v>
      </c>
      <c r="F74" s="24">
        <v>40787.989583333336</v>
      </c>
      <c r="G74" s="24">
        <v>40788</v>
      </c>
      <c r="H74" s="2">
        <v>121.2</v>
      </c>
    </row>
    <row r="75" spans="1:8">
      <c r="A75" s="24">
        <v>40788</v>
      </c>
      <c r="B75" s="25">
        <v>63.19166666666667</v>
      </c>
      <c r="C75" s="24">
        <v>40788.21875</v>
      </c>
      <c r="D75" s="24">
        <v>40788.96875</v>
      </c>
      <c r="E75" s="2">
        <v>364.03</v>
      </c>
      <c r="F75" s="24">
        <v>40788.208333333336</v>
      </c>
      <c r="G75" s="24">
        <v>40788.78125</v>
      </c>
      <c r="H75" s="2">
        <v>121.8</v>
      </c>
    </row>
    <row r="76" spans="1:8">
      <c r="A76" s="24">
        <v>40789</v>
      </c>
      <c r="B76" s="25">
        <v>66.670833333333348</v>
      </c>
      <c r="C76" s="24">
        <v>40789.25</v>
      </c>
      <c r="D76" s="24">
        <v>40790</v>
      </c>
      <c r="E76" s="2">
        <v>350.36000000000007</v>
      </c>
      <c r="F76" s="2" t="s">
        <v>31</v>
      </c>
      <c r="G76" s="24">
        <v>40789.552083333336</v>
      </c>
      <c r="H76" s="2">
        <v>125.2</v>
      </c>
    </row>
    <row r="77" spans="1:8">
      <c r="A77" s="24">
        <v>40790</v>
      </c>
      <c r="B77" s="25">
        <v>71.762499999999974</v>
      </c>
      <c r="C77" s="24">
        <v>40790.302083333336</v>
      </c>
      <c r="D77" s="24">
        <v>40790.9375</v>
      </c>
      <c r="E77" s="2">
        <v>368.07</v>
      </c>
      <c r="F77" s="24">
        <v>40790.041666666664</v>
      </c>
      <c r="G77" s="24">
        <v>40790.166666666664</v>
      </c>
      <c r="H77" s="2">
        <v>125.4</v>
      </c>
    </row>
    <row r="78" spans="1:8">
      <c r="A78" s="24">
        <v>40791</v>
      </c>
      <c r="B78" s="25">
        <v>70.833333333333329</v>
      </c>
      <c r="C78" s="24">
        <v>40791.208333333336</v>
      </c>
      <c r="D78" s="24">
        <v>40791.96875</v>
      </c>
      <c r="E78" s="2">
        <v>373.82000000000005</v>
      </c>
      <c r="F78" s="2" t="s">
        <v>31</v>
      </c>
      <c r="G78" s="24">
        <v>40791.447916666664</v>
      </c>
      <c r="H78" s="2">
        <v>123.2</v>
      </c>
    </row>
    <row r="79" spans="1:8">
      <c r="A79" s="24">
        <v>40792</v>
      </c>
      <c r="B79" s="25">
        <v>62.087500000000006</v>
      </c>
      <c r="C79" s="24">
        <v>40792.1875</v>
      </c>
      <c r="D79" s="24">
        <v>40793.072916666664</v>
      </c>
      <c r="E79" s="2">
        <v>366.74999999999994</v>
      </c>
      <c r="F79" s="24">
        <v>40792.145833333336</v>
      </c>
      <c r="G79" s="24">
        <v>40793</v>
      </c>
      <c r="H79" s="2">
        <v>131</v>
      </c>
    </row>
    <row r="80" spans="1:8">
      <c r="A80" s="24">
        <v>40793</v>
      </c>
      <c r="B80" s="25">
        <v>64.42083333333332</v>
      </c>
      <c r="C80" s="24">
        <v>40793.229166666664</v>
      </c>
      <c r="D80" s="24">
        <v>40794.020833333336</v>
      </c>
      <c r="E80" s="2">
        <v>353.21999999999991</v>
      </c>
      <c r="F80" s="24">
        <v>40793.104166666664</v>
      </c>
      <c r="G80" s="24">
        <v>40793.208333333336</v>
      </c>
      <c r="H80" s="2">
        <v>135.4</v>
      </c>
    </row>
    <row r="81" spans="1:8">
      <c r="A81" s="24">
        <v>40794</v>
      </c>
      <c r="B81" s="25">
        <v>62.112499999999983</v>
      </c>
      <c r="C81" s="24">
        <v>40794.21875</v>
      </c>
      <c r="D81" s="24">
        <v>40795.083333333336</v>
      </c>
      <c r="E81" s="2">
        <v>366.91999999999996</v>
      </c>
      <c r="F81" s="24">
        <v>40794.21875</v>
      </c>
      <c r="G81" s="24">
        <v>40794.71875</v>
      </c>
      <c r="H81" s="2">
        <v>144</v>
      </c>
    </row>
    <row r="82" spans="1:8">
      <c r="A82" s="24">
        <v>40795</v>
      </c>
      <c r="B82" s="25">
        <v>68.458333333333343</v>
      </c>
      <c r="C82" s="24">
        <v>40795.989583333336</v>
      </c>
      <c r="D82" s="24">
        <v>40796.052083333336</v>
      </c>
      <c r="E82" s="2">
        <v>356.82000000000005</v>
      </c>
      <c r="F82" s="24">
        <v>40795.270833333336</v>
      </c>
      <c r="G82" s="24">
        <v>40795.760416666664</v>
      </c>
      <c r="H82" s="2">
        <v>133.80000000000001</v>
      </c>
    </row>
    <row r="83" spans="1:8">
      <c r="A83" s="24">
        <v>40796</v>
      </c>
      <c r="B83" s="25">
        <v>66.820833333333326</v>
      </c>
      <c r="C83" s="24">
        <v>40796.25</v>
      </c>
      <c r="D83" s="24">
        <v>40796.875</v>
      </c>
      <c r="E83" s="2">
        <v>359.01</v>
      </c>
      <c r="F83" s="24">
        <v>40796.104166666664</v>
      </c>
      <c r="G83" s="24">
        <v>40796.21875</v>
      </c>
      <c r="H83" s="2">
        <v>135.19999999999999</v>
      </c>
    </row>
    <row r="84" spans="1:8">
      <c r="A84" s="24">
        <v>40797</v>
      </c>
      <c r="B84" s="25">
        <v>63.358333333333341</v>
      </c>
      <c r="C84" s="24">
        <v>40797.270833333336</v>
      </c>
      <c r="D84" s="24">
        <v>40797.895833333336</v>
      </c>
      <c r="E84" s="2">
        <v>352.09000000000003</v>
      </c>
      <c r="F84" s="24">
        <v>40797.989583333336</v>
      </c>
      <c r="G84" s="24">
        <v>40798.09375</v>
      </c>
      <c r="H84" s="2">
        <v>144.4</v>
      </c>
    </row>
    <row r="85" spans="1:8">
      <c r="A85" s="24">
        <v>40798</v>
      </c>
      <c r="B85" s="25">
        <v>66.995833333333309</v>
      </c>
      <c r="C85" s="24">
        <v>40798.166666666664</v>
      </c>
      <c r="D85" s="24">
        <v>40799.083333333336</v>
      </c>
      <c r="E85" s="2">
        <v>358.27</v>
      </c>
      <c r="F85" s="24">
        <v>40798.989583333336</v>
      </c>
      <c r="G85" s="24">
        <v>40799</v>
      </c>
      <c r="H85" s="2">
        <v>134.6</v>
      </c>
    </row>
    <row r="86" spans="1:8">
      <c r="A86" s="24">
        <v>40799</v>
      </c>
      <c r="B86" s="25">
        <v>67.120833333333351</v>
      </c>
      <c r="C86" s="24">
        <v>40799.989583333336</v>
      </c>
      <c r="D86" s="24">
        <v>40800.03125</v>
      </c>
      <c r="E86" s="2">
        <v>362.88</v>
      </c>
      <c r="F86" s="24">
        <v>40799.21875</v>
      </c>
      <c r="G86" s="24">
        <v>40799.697916666664</v>
      </c>
      <c r="H86" s="2">
        <v>141</v>
      </c>
    </row>
    <row r="87" spans="1:8">
      <c r="A87" s="24">
        <v>40800</v>
      </c>
      <c r="B87" s="25">
        <v>69.833333333333357</v>
      </c>
      <c r="C87" s="24">
        <v>40800.239583333336</v>
      </c>
      <c r="D87" s="24">
        <v>40801.03125</v>
      </c>
      <c r="E87" s="2">
        <v>363.4500000000001</v>
      </c>
      <c r="F87" s="24">
        <v>40800.229166666664</v>
      </c>
      <c r="G87" s="24">
        <v>40800.895833333336</v>
      </c>
      <c r="H87" s="2">
        <v>132.4</v>
      </c>
    </row>
    <row r="88" spans="1:8">
      <c r="A88" s="24">
        <v>40801</v>
      </c>
      <c r="B88" s="25">
        <v>63.070833333333333</v>
      </c>
      <c r="C88" s="24">
        <v>40801.229166666664</v>
      </c>
      <c r="D88" s="24">
        <v>40802.020833333336</v>
      </c>
      <c r="E88" s="2">
        <v>369.65999999999997</v>
      </c>
      <c r="F88" s="24">
        <v>40801.208333333336</v>
      </c>
      <c r="G88" s="24">
        <v>40802.0625</v>
      </c>
      <c r="H88" s="2">
        <v>140.80000000000001</v>
      </c>
    </row>
    <row r="89" spans="1:8">
      <c r="A89" s="24">
        <v>40802</v>
      </c>
      <c r="B89" s="25">
        <v>48.44166666666667</v>
      </c>
      <c r="C89" s="24">
        <v>40802.229166666664</v>
      </c>
      <c r="D89" s="24">
        <v>40803.041666666664</v>
      </c>
      <c r="E89" s="2">
        <v>341.55999999999995</v>
      </c>
      <c r="F89" s="24">
        <v>40802.166666666664</v>
      </c>
      <c r="G89" s="24">
        <v>40802.947916666664</v>
      </c>
      <c r="H89" s="2">
        <v>152.80000000000001</v>
      </c>
    </row>
    <row r="90" spans="1:8">
      <c r="A90" s="24">
        <v>40803</v>
      </c>
      <c r="B90" s="25">
        <v>50.037500000000016</v>
      </c>
      <c r="C90" s="24">
        <v>40803.25</v>
      </c>
      <c r="D90" s="24">
        <v>40803.875</v>
      </c>
      <c r="E90" s="2">
        <v>333.5</v>
      </c>
      <c r="F90" s="24">
        <v>40803.197916666664</v>
      </c>
      <c r="G90" s="24">
        <v>40803.59375</v>
      </c>
      <c r="H90" s="2">
        <v>159.4</v>
      </c>
    </row>
    <row r="91" spans="1:8">
      <c r="A91" s="24">
        <v>40804</v>
      </c>
      <c r="B91" s="25">
        <v>52.824999999999996</v>
      </c>
      <c r="C91" s="24">
        <v>40804.364583333336</v>
      </c>
      <c r="D91" s="24">
        <v>40804.895833333336</v>
      </c>
      <c r="E91" s="2">
        <v>335.53000000000003</v>
      </c>
      <c r="F91" s="2" t="s">
        <v>31</v>
      </c>
      <c r="G91" s="24">
        <v>40804.416666666664</v>
      </c>
      <c r="H91" s="2">
        <v>168.6</v>
      </c>
    </row>
    <row r="92" spans="1:8">
      <c r="A92" s="24">
        <v>40805</v>
      </c>
      <c r="B92" s="25">
        <v>53.058333333333344</v>
      </c>
      <c r="C92" s="24">
        <v>40805.208333333336</v>
      </c>
      <c r="D92" s="24">
        <v>40806.020833333336</v>
      </c>
      <c r="E92" s="2">
        <v>335.23</v>
      </c>
      <c r="F92" s="24">
        <v>40805.197916666664</v>
      </c>
      <c r="G92" s="24">
        <v>40805.75</v>
      </c>
      <c r="H92" s="2">
        <v>173.6</v>
      </c>
    </row>
    <row r="93" spans="1:8">
      <c r="A93" s="24">
        <v>40806</v>
      </c>
      <c r="B93" s="25">
        <v>60.875000000000007</v>
      </c>
      <c r="C93" s="24">
        <v>40806.229166666664</v>
      </c>
      <c r="D93" s="24">
        <v>40807.072916666664</v>
      </c>
      <c r="E93" s="2">
        <v>349.21000000000004</v>
      </c>
      <c r="F93" s="24">
        <v>40806.135416666664</v>
      </c>
      <c r="G93" s="24">
        <v>40807.03125</v>
      </c>
      <c r="H93" s="2">
        <v>156</v>
      </c>
    </row>
    <row r="94" spans="1:8">
      <c r="A94" s="24">
        <v>40807</v>
      </c>
      <c r="B94" s="25">
        <v>65.191666666666663</v>
      </c>
      <c r="C94" s="24">
        <v>40807.229166666664</v>
      </c>
      <c r="D94" s="24">
        <v>40808.03125</v>
      </c>
      <c r="E94" s="2">
        <v>344.31</v>
      </c>
      <c r="F94" s="24">
        <v>40807.229166666664</v>
      </c>
      <c r="G94" s="24">
        <v>40807.697916666664</v>
      </c>
      <c r="H94" s="2">
        <v>165</v>
      </c>
    </row>
    <row r="95" spans="1:8">
      <c r="A95" s="24">
        <v>40808</v>
      </c>
      <c r="B95" s="25">
        <v>70.058333333333323</v>
      </c>
      <c r="C95" s="24">
        <v>40808.208333333336</v>
      </c>
      <c r="D95" s="24">
        <v>40809.052083333336</v>
      </c>
      <c r="E95" s="2">
        <v>349.64000000000004</v>
      </c>
      <c r="F95" s="24">
        <v>40808.208333333336</v>
      </c>
      <c r="G95" s="24">
        <v>40808.697916666664</v>
      </c>
      <c r="H95" s="2">
        <v>167.6</v>
      </c>
    </row>
    <row r="96" spans="1:8">
      <c r="A96" s="24">
        <v>40809</v>
      </c>
      <c r="B96" s="25">
        <v>70.408333333333317</v>
      </c>
      <c r="C96" s="24">
        <v>40809.21875</v>
      </c>
      <c r="D96" s="24">
        <v>40810.010416666664</v>
      </c>
      <c r="E96" s="2">
        <v>346.03</v>
      </c>
      <c r="F96" s="2" t="s">
        <v>31</v>
      </c>
      <c r="G96" s="24">
        <v>40809.71875</v>
      </c>
      <c r="H96" s="2">
        <v>152.4</v>
      </c>
    </row>
    <row r="97" spans="1:8">
      <c r="A97" s="24">
        <v>40810</v>
      </c>
      <c r="B97" s="25">
        <v>70.274999999999963</v>
      </c>
      <c r="C97" s="24">
        <v>40810.260416666664</v>
      </c>
      <c r="D97" s="24">
        <v>40810.927083333336</v>
      </c>
      <c r="E97" s="2">
        <v>346.31</v>
      </c>
      <c r="F97" s="24">
        <v>40810.291666666664</v>
      </c>
      <c r="G97" s="24">
        <v>40810.541666666664</v>
      </c>
      <c r="H97" s="2">
        <v>153.4</v>
      </c>
    </row>
    <row r="98" spans="1:8">
      <c r="A98" s="24">
        <v>40811</v>
      </c>
      <c r="B98" s="25">
        <v>69.674999999999997</v>
      </c>
      <c r="C98" s="24">
        <v>40811.270833333336</v>
      </c>
      <c r="D98" s="24">
        <v>40812</v>
      </c>
      <c r="E98" s="2">
        <v>350.79000000000008</v>
      </c>
      <c r="F98" s="2" t="s">
        <v>32</v>
      </c>
      <c r="G98" s="24">
        <v>40811.489583333336</v>
      </c>
      <c r="H98" s="2">
        <v>160.4</v>
      </c>
    </row>
    <row r="99" spans="1:8">
      <c r="A99" s="24">
        <v>40812</v>
      </c>
      <c r="B99" s="25">
        <v>69.641666666666666</v>
      </c>
      <c r="C99" s="24">
        <v>40812.166666666664</v>
      </c>
      <c r="D99" s="24">
        <v>40813.041666666664</v>
      </c>
      <c r="E99" s="2">
        <v>361.72000000000008</v>
      </c>
      <c r="F99" s="24">
        <v>40812.041666666664</v>
      </c>
      <c r="G99" s="24">
        <v>40812.708333333336</v>
      </c>
      <c r="H99" s="2">
        <v>151</v>
      </c>
    </row>
    <row r="100" spans="1:8">
      <c r="A100" s="24">
        <v>40813</v>
      </c>
      <c r="B100" s="25">
        <v>69.766666666666666</v>
      </c>
      <c r="C100" s="24">
        <v>40813.229166666664</v>
      </c>
      <c r="D100" s="24">
        <v>40814.041666666664</v>
      </c>
      <c r="E100" s="2">
        <v>357.14</v>
      </c>
      <c r="F100" s="24">
        <v>40813.197916666664</v>
      </c>
      <c r="G100" s="24">
        <v>40813.71875</v>
      </c>
      <c r="H100" s="2">
        <v>159.19999999999999</v>
      </c>
    </row>
    <row r="101" spans="1:8">
      <c r="A101" s="24">
        <v>40814</v>
      </c>
      <c r="B101" s="25">
        <v>69.04583333333332</v>
      </c>
      <c r="C101" s="24">
        <v>40814.21875</v>
      </c>
      <c r="D101" s="24">
        <v>40815.010416666664</v>
      </c>
      <c r="E101" s="2">
        <v>359.28000000000003</v>
      </c>
      <c r="F101" s="24">
        <v>40814.989583333336</v>
      </c>
      <c r="G101" s="24">
        <v>40815</v>
      </c>
      <c r="H101" s="2">
        <v>157</v>
      </c>
    </row>
    <row r="102" spans="1:8">
      <c r="A102" s="24">
        <v>40815</v>
      </c>
      <c r="B102" s="25">
        <v>67.208333333333329</v>
      </c>
      <c r="C102" s="24">
        <v>40815.208333333336</v>
      </c>
      <c r="D102" s="24">
        <v>40816.020833333336</v>
      </c>
      <c r="E102" s="2">
        <v>363.15000000000009</v>
      </c>
      <c r="F102" s="24">
        <v>40815.21875</v>
      </c>
      <c r="G102" s="24">
        <v>40815.791666666664</v>
      </c>
      <c r="H102" s="2">
        <v>168.4</v>
      </c>
    </row>
    <row r="103" spans="1:8">
      <c r="A103" s="24">
        <v>40816</v>
      </c>
      <c r="B103" s="25">
        <v>60.308333333333344</v>
      </c>
      <c r="C103" s="24">
        <v>40816.21875</v>
      </c>
      <c r="D103" s="24">
        <v>40817.041666666664</v>
      </c>
      <c r="E103" s="2">
        <v>337.96000000000009</v>
      </c>
      <c r="F103" s="24">
        <v>40816.208333333336</v>
      </c>
      <c r="G103" s="24">
        <v>40816.71875</v>
      </c>
      <c r="H103" s="2">
        <v>171.8</v>
      </c>
    </row>
    <row r="104" spans="1:8">
      <c r="A104" s="24">
        <v>40817</v>
      </c>
      <c r="B104" s="25">
        <v>56.729166666666679</v>
      </c>
      <c r="C104" s="24">
        <v>40817.260416666664</v>
      </c>
      <c r="D104" s="24">
        <v>40817.885416666664</v>
      </c>
      <c r="E104" s="2">
        <v>328.47</v>
      </c>
      <c r="F104" s="24">
        <v>40817.052083333336</v>
      </c>
      <c r="G104" s="24">
        <v>40817.166666666664</v>
      </c>
      <c r="H104" s="2">
        <v>183</v>
      </c>
    </row>
    <row r="105" spans="1:8">
      <c r="A105" s="24">
        <v>40818</v>
      </c>
      <c r="B105" s="25">
        <v>51.266666666666673</v>
      </c>
      <c r="C105" s="24">
        <v>40818.375</v>
      </c>
      <c r="D105" s="24">
        <v>40818.875</v>
      </c>
      <c r="E105" s="2">
        <v>323.99</v>
      </c>
      <c r="F105" s="24">
        <v>40818.989583333336</v>
      </c>
      <c r="G105" s="24">
        <v>40819.020833333336</v>
      </c>
      <c r="H105" s="2">
        <v>186</v>
      </c>
    </row>
    <row r="106" spans="1:8">
      <c r="A106" s="24">
        <v>40819</v>
      </c>
      <c r="B106" s="25">
        <v>48.791666666666664</v>
      </c>
      <c r="C106" s="24">
        <v>40819.208333333336</v>
      </c>
      <c r="D106" s="24">
        <v>40820.03125</v>
      </c>
      <c r="E106" s="2">
        <v>324.56000000000006</v>
      </c>
      <c r="F106" s="24">
        <v>40819.270833333336</v>
      </c>
      <c r="G106" s="24">
        <v>40819.71875</v>
      </c>
      <c r="H106" s="2">
        <v>190.2</v>
      </c>
    </row>
    <row r="107" spans="1:8">
      <c r="A107" s="24">
        <v>40820</v>
      </c>
      <c r="B107" s="25">
        <v>51.74583333333333</v>
      </c>
      <c r="C107" s="24">
        <v>40820.229166666664</v>
      </c>
      <c r="D107" s="24">
        <v>40821.010416666664</v>
      </c>
      <c r="E107" s="2">
        <v>337.11</v>
      </c>
      <c r="F107" s="24">
        <v>40820.114583333336</v>
      </c>
      <c r="G107" s="24">
        <v>40821</v>
      </c>
      <c r="H107" s="2">
        <v>181.2</v>
      </c>
    </row>
    <row r="108" spans="1:8">
      <c r="A108" s="24">
        <v>40821</v>
      </c>
      <c r="B108" s="25">
        <v>53.145833333333336</v>
      </c>
      <c r="C108" s="24">
        <v>40821.208333333336</v>
      </c>
      <c r="D108" s="24">
        <v>40822.0625</v>
      </c>
      <c r="E108" s="2">
        <v>335.1</v>
      </c>
      <c r="F108" s="24">
        <v>40821.041666666664</v>
      </c>
      <c r="G108" s="24">
        <v>40821.15625</v>
      </c>
      <c r="H108" s="2">
        <v>195.6</v>
      </c>
    </row>
    <row r="109" spans="1:8">
      <c r="A109" s="24">
        <v>40822</v>
      </c>
      <c r="B109" s="25">
        <v>46.291666666666679</v>
      </c>
      <c r="C109" s="24">
        <v>40822.229166666664</v>
      </c>
      <c r="D109" s="24">
        <v>40823.03125</v>
      </c>
      <c r="E109" s="2">
        <v>338.68000000000006</v>
      </c>
      <c r="F109" s="24">
        <v>40822.302083333336</v>
      </c>
      <c r="G109" s="24">
        <v>40822.9375</v>
      </c>
      <c r="H109" s="2">
        <v>195</v>
      </c>
    </row>
    <row r="110" spans="1:8">
      <c r="A110" s="24">
        <v>40823</v>
      </c>
      <c r="B110" s="25">
        <v>47.466666666666661</v>
      </c>
      <c r="C110" s="24">
        <v>40823.21875</v>
      </c>
      <c r="D110" s="24">
        <v>40824.010416666664</v>
      </c>
      <c r="E110" s="2">
        <v>329.90999999999997</v>
      </c>
      <c r="F110" s="24">
        <v>40823.333333333336</v>
      </c>
      <c r="G110" s="24">
        <v>40823.489583333336</v>
      </c>
      <c r="H110" s="2">
        <v>192.6</v>
      </c>
    </row>
    <row r="111" spans="1:8">
      <c r="A111" s="24">
        <v>40824</v>
      </c>
      <c r="B111" s="25">
        <v>54.754166666666663</v>
      </c>
      <c r="C111" s="24">
        <v>40824.270833333336</v>
      </c>
      <c r="D111" s="24">
        <v>40824.96875</v>
      </c>
      <c r="E111" s="2">
        <v>327.87</v>
      </c>
      <c r="F111" s="24">
        <v>40824.822916666664</v>
      </c>
      <c r="G111" s="24">
        <v>40824.90625</v>
      </c>
      <c r="H111" s="2">
        <v>192.6</v>
      </c>
    </row>
    <row r="112" spans="1:8">
      <c r="A112" s="24">
        <v>40825</v>
      </c>
      <c r="B112" s="25">
        <v>59.574999999999996</v>
      </c>
      <c r="C112" s="24">
        <v>40825.34375</v>
      </c>
      <c r="D112" s="24">
        <v>40825.885416666664</v>
      </c>
      <c r="E112" s="2">
        <v>334.65</v>
      </c>
      <c r="F112" s="24">
        <v>40825.989583333336</v>
      </c>
      <c r="G112" s="24">
        <v>40826.041666666664</v>
      </c>
      <c r="H112" s="2">
        <v>184</v>
      </c>
    </row>
    <row r="113" spans="1:8">
      <c r="A113" s="24">
        <v>40826</v>
      </c>
      <c r="B113" s="25">
        <v>60.54166666666665</v>
      </c>
      <c r="C113" s="24">
        <v>40826.197916666664</v>
      </c>
      <c r="D113" s="24">
        <v>40827.010416666664</v>
      </c>
      <c r="E113" s="2">
        <v>339.54999999999995</v>
      </c>
      <c r="F113" s="24">
        <v>40826.291666666664</v>
      </c>
      <c r="G113" s="24">
        <v>40826.916666666664</v>
      </c>
      <c r="H113" s="2">
        <v>183</v>
      </c>
    </row>
    <row r="114" spans="1:8">
      <c r="A114" s="24">
        <v>40827</v>
      </c>
      <c r="B114" s="25">
        <v>58.158333333333339</v>
      </c>
      <c r="C114" s="24">
        <v>40827.21875</v>
      </c>
      <c r="D114" s="24">
        <v>40828.041666666664</v>
      </c>
      <c r="E114" s="2">
        <v>372.83000000000004</v>
      </c>
      <c r="F114" s="24">
        <v>40827.989583333336</v>
      </c>
      <c r="G114" s="24">
        <v>40828.010416666664</v>
      </c>
      <c r="H114" s="2">
        <v>175.2</v>
      </c>
    </row>
    <row r="115" spans="1:8">
      <c r="A115" s="24">
        <v>40828</v>
      </c>
      <c r="B115" s="25">
        <v>56.333333333333336</v>
      </c>
      <c r="C115" s="24">
        <v>40828.21875</v>
      </c>
      <c r="D115" s="24">
        <v>40829.020833333336</v>
      </c>
      <c r="E115" s="2">
        <v>346.46</v>
      </c>
      <c r="F115" s="24">
        <v>40828.21875</v>
      </c>
      <c r="G115" s="24">
        <v>40828.65625</v>
      </c>
      <c r="H115" s="2">
        <v>187.2</v>
      </c>
    </row>
    <row r="116" spans="1:8">
      <c r="A116" s="24">
        <v>40829</v>
      </c>
      <c r="B116" s="25">
        <v>61.258333333333326</v>
      </c>
      <c r="C116" s="24">
        <v>40829.21875</v>
      </c>
      <c r="D116" s="24">
        <v>40830.052083333336</v>
      </c>
      <c r="E116" s="2">
        <v>340.84000000000003</v>
      </c>
      <c r="F116" s="24">
        <v>40829.229166666664</v>
      </c>
      <c r="G116" s="24">
        <v>40829.895833333336</v>
      </c>
      <c r="H116" s="2">
        <v>187.4</v>
      </c>
    </row>
    <row r="117" spans="1:8">
      <c r="A117" s="24">
        <v>40830</v>
      </c>
      <c r="B117" s="25">
        <v>64.179166666666674</v>
      </c>
      <c r="C117" s="24">
        <v>40830.21875</v>
      </c>
      <c r="D117" s="24">
        <v>40831.020833333336</v>
      </c>
      <c r="E117" s="2">
        <v>355.09999999999997</v>
      </c>
      <c r="F117" s="24">
        <v>40830.041666666664</v>
      </c>
      <c r="G117" s="24">
        <v>40830.177083333336</v>
      </c>
      <c r="H117" s="2">
        <v>174.2</v>
      </c>
    </row>
    <row r="118" spans="1:8">
      <c r="A118" s="24">
        <v>40831</v>
      </c>
      <c r="B118" s="25">
        <v>50.266666666666673</v>
      </c>
      <c r="C118" s="24">
        <v>40831.3125</v>
      </c>
      <c r="D118" s="24">
        <v>40832</v>
      </c>
      <c r="E118" s="2">
        <v>327.01000000000005</v>
      </c>
      <c r="F118" s="24">
        <v>40831.520833333336</v>
      </c>
      <c r="G118" s="24">
        <v>40831.65625</v>
      </c>
      <c r="H118" s="2">
        <v>188.8</v>
      </c>
    </row>
    <row r="119" spans="1:8">
      <c r="A119" s="24">
        <v>40832</v>
      </c>
      <c r="B119" s="25">
        <v>49.550000000000004</v>
      </c>
      <c r="C119" s="24">
        <v>40832.333333333336</v>
      </c>
      <c r="D119" s="24">
        <v>40832.9375</v>
      </c>
      <c r="E119" s="2">
        <v>330.64</v>
      </c>
      <c r="F119" s="24">
        <v>40832.4375</v>
      </c>
      <c r="G119" s="24">
        <v>40832.541666666664</v>
      </c>
      <c r="H119" s="2">
        <v>186.6</v>
      </c>
    </row>
    <row r="120" spans="1:8">
      <c r="A120" s="24">
        <v>40833</v>
      </c>
      <c r="B120" s="25">
        <v>50.979166666666664</v>
      </c>
      <c r="C120" s="24">
        <v>40833.208333333336</v>
      </c>
      <c r="D120" s="24">
        <v>40834.020833333336</v>
      </c>
      <c r="E120" s="2">
        <v>328.18000000000006</v>
      </c>
      <c r="F120" s="24">
        <v>40833.333333333336</v>
      </c>
      <c r="G120" s="24">
        <v>40833.635416666664</v>
      </c>
      <c r="H120" s="2">
        <v>188.6</v>
      </c>
    </row>
    <row r="121" spans="1:8">
      <c r="A121" s="24">
        <v>40834</v>
      </c>
      <c r="B121" s="25">
        <v>50.324999999999989</v>
      </c>
      <c r="C121" s="24">
        <v>40834.21875</v>
      </c>
      <c r="D121" s="24">
        <v>40835.010416666664</v>
      </c>
      <c r="E121" s="2">
        <v>332.63</v>
      </c>
      <c r="F121" s="24">
        <v>40834.083333333336</v>
      </c>
      <c r="G121" s="24">
        <v>40834.177083333336</v>
      </c>
      <c r="H121" s="2">
        <v>179</v>
      </c>
    </row>
    <row r="122" spans="1:8">
      <c r="A122" s="24">
        <v>40835</v>
      </c>
      <c r="B122" s="25">
        <v>59.57500000000001</v>
      </c>
      <c r="C122" s="24">
        <v>40835.208333333336</v>
      </c>
      <c r="D122" s="24">
        <v>40836.020833333336</v>
      </c>
      <c r="E122" s="2">
        <v>332.4799999999999</v>
      </c>
      <c r="F122" s="24">
        <v>40835.354166666664</v>
      </c>
      <c r="G122" s="24">
        <v>40835.885416666664</v>
      </c>
      <c r="H122" s="2">
        <v>194.6</v>
      </c>
    </row>
    <row r="123" spans="1:8">
      <c r="A123" s="24">
        <v>40836</v>
      </c>
      <c r="B123" s="25">
        <v>57.666666666666679</v>
      </c>
      <c r="C123" s="24">
        <v>40836.21875</v>
      </c>
      <c r="D123" s="24">
        <v>40837.03125</v>
      </c>
      <c r="E123" s="2">
        <v>343.73999999999995</v>
      </c>
      <c r="F123" s="24">
        <v>40836.989583333336</v>
      </c>
      <c r="G123" s="24">
        <v>40837.135416666664</v>
      </c>
      <c r="H123" s="2">
        <v>180</v>
      </c>
    </row>
    <row r="124" spans="1:8">
      <c r="A124" s="24">
        <v>40837</v>
      </c>
      <c r="B124" s="25">
        <v>46.866666666666653</v>
      </c>
      <c r="C124" s="24">
        <v>40837.21875</v>
      </c>
      <c r="D124" s="24">
        <v>40838.052083333336</v>
      </c>
      <c r="E124" s="2">
        <v>327.59000000000003</v>
      </c>
      <c r="F124" s="24">
        <v>40837.989583333336</v>
      </c>
      <c r="G124" s="24">
        <v>40838.052083333336</v>
      </c>
      <c r="H124" s="2">
        <v>175</v>
      </c>
    </row>
    <row r="125" spans="1:8">
      <c r="A125" s="24">
        <v>40838</v>
      </c>
      <c r="B125" s="25">
        <v>46.54583333333332</v>
      </c>
      <c r="C125" s="24">
        <v>40838.270833333336</v>
      </c>
      <c r="D125" s="24">
        <v>40838.927083333336</v>
      </c>
      <c r="E125" s="2">
        <v>331.21</v>
      </c>
      <c r="F125" s="24">
        <v>40838.3125</v>
      </c>
      <c r="G125" s="24">
        <v>40838.65625</v>
      </c>
      <c r="H125" s="2">
        <v>186.2</v>
      </c>
    </row>
    <row r="126" spans="1:8">
      <c r="A126" s="24">
        <v>40839</v>
      </c>
      <c r="B126" s="25">
        <v>46.920833333333348</v>
      </c>
      <c r="C126" s="24">
        <v>40839.395833333336</v>
      </c>
      <c r="D126" s="24">
        <v>40839.875</v>
      </c>
      <c r="E126" s="2">
        <v>329.2</v>
      </c>
      <c r="F126" s="24">
        <v>40839.052083333336</v>
      </c>
      <c r="G126" s="24">
        <v>40839.135416666664</v>
      </c>
      <c r="H126" s="2">
        <v>187.2</v>
      </c>
    </row>
    <row r="127" spans="1:8">
      <c r="A127" s="24">
        <v>40840</v>
      </c>
      <c r="B127" s="25">
        <v>50.541666666666664</v>
      </c>
      <c r="C127" s="24">
        <v>40840.197916666664</v>
      </c>
      <c r="D127" s="24">
        <v>40841.010416666664</v>
      </c>
      <c r="E127" s="2">
        <v>329.78</v>
      </c>
      <c r="F127" s="24">
        <v>40840.1875</v>
      </c>
      <c r="G127" s="24">
        <v>40840.270833333336</v>
      </c>
      <c r="H127" s="2">
        <v>183.2</v>
      </c>
    </row>
    <row r="128" spans="1:8">
      <c r="A128" s="24">
        <v>40841</v>
      </c>
      <c r="B128" s="25">
        <v>47.579166666666659</v>
      </c>
      <c r="C128" s="24">
        <v>40841.229166666664</v>
      </c>
      <c r="D128" s="24">
        <v>40842.020833333336</v>
      </c>
      <c r="E128" s="2">
        <v>331.34000000000003</v>
      </c>
      <c r="F128" s="24">
        <v>40841.072916666664</v>
      </c>
      <c r="G128" s="24">
        <v>40842.114583333336</v>
      </c>
      <c r="H128" s="2">
        <v>171.6</v>
      </c>
    </row>
    <row r="129" spans="1:8">
      <c r="A129" s="24">
        <v>40842</v>
      </c>
      <c r="B129" s="25">
        <v>49.808333333333337</v>
      </c>
      <c r="C129" s="24">
        <v>40842.21875</v>
      </c>
      <c r="D129" s="24">
        <v>40843.010416666664</v>
      </c>
      <c r="E129" s="2">
        <v>329.4799999999999</v>
      </c>
      <c r="F129" s="24">
        <v>40842.989583333336</v>
      </c>
      <c r="G129" s="24">
        <v>40843</v>
      </c>
      <c r="H129" s="2">
        <v>187.8</v>
      </c>
    </row>
    <row r="130" spans="1:8">
      <c r="A130" s="24">
        <v>40843</v>
      </c>
      <c r="B130" s="25">
        <v>48.829166666666673</v>
      </c>
      <c r="C130" s="24">
        <v>40843.229166666664</v>
      </c>
      <c r="D130" s="24">
        <v>40844.010416666664</v>
      </c>
      <c r="E130" s="2">
        <v>335.68</v>
      </c>
      <c r="F130" s="2" t="s">
        <v>31</v>
      </c>
      <c r="G130" s="24">
        <v>40843.927083333336</v>
      </c>
      <c r="H130" s="2">
        <v>188.6</v>
      </c>
    </row>
    <row r="131" spans="1:8">
      <c r="A131" s="24">
        <v>40844</v>
      </c>
      <c r="B131" s="25">
        <v>36.75416666666667</v>
      </c>
      <c r="C131" s="24">
        <v>40844.229166666664</v>
      </c>
      <c r="D131" s="24">
        <v>40845.010416666664</v>
      </c>
      <c r="E131" s="2">
        <v>322.41999999999996</v>
      </c>
      <c r="F131" s="24">
        <v>40844.208333333336</v>
      </c>
      <c r="G131" s="24">
        <v>40844.885416666664</v>
      </c>
      <c r="H131" s="2">
        <v>189.6</v>
      </c>
    </row>
    <row r="132" spans="1:8">
      <c r="A132" s="24">
        <v>40845</v>
      </c>
      <c r="B132" s="25">
        <v>35.412500000000001</v>
      </c>
      <c r="C132" s="24">
        <v>40845.291666666664</v>
      </c>
      <c r="D132" s="24">
        <v>40845.96875</v>
      </c>
      <c r="E132" s="2">
        <v>320.9799999999999</v>
      </c>
      <c r="F132" s="24">
        <v>40845.25</v>
      </c>
      <c r="G132" s="24">
        <v>40845.583333333336</v>
      </c>
      <c r="H132" s="2">
        <v>191.2</v>
      </c>
    </row>
    <row r="133" spans="1:8">
      <c r="A133" s="24">
        <v>40846</v>
      </c>
      <c r="B133" s="25">
        <v>35.037500000000009</v>
      </c>
      <c r="C133" s="24">
        <v>40846.322916666664</v>
      </c>
      <c r="D133" s="24">
        <v>40847</v>
      </c>
      <c r="E133" s="2">
        <v>332.18999999999994</v>
      </c>
      <c r="F133" s="2" t="s">
        <v>32</v>
      </c>
      <c r="G133" s="24">
        <v>40846.416666666664</v>
      </c>
      <c r="H133" s="2">
        <v>491.2</v>
      </c>
    </row>
    <row r="134" spans="1:8">
      <c r="A134" s="24">
        <v>40847</v>
      </c>
      <c r="B134" s="25">
        <v>40.562499999999993</v>
      </c>
      <c r="C134" s="24">
        <v>40847.21875</v>
      </c>
      <c r="D134" s="24">
        <v>40848.052083333336</v>
      </c>
      <c r="E134" s="2">
        <v>344.46999999999997</v>
      </c>
      <c r="F134" s="24">
        <v>40847.208333333336</v>
      </c>
      <c r="G134" s="24">
        <v>40848</v>
      </c>
      <c r="H134" s="2">
        <v>484.2</v>
      </c>
    </row>
    <row r="135" spans="1:8">
      <c r="A135" s="24">
        <v>40848</v>
      </c>
      <c r="B135" s="25">
        <v>42.737500000000004</v>
      </c>
      <c r="C135" s="24">
        <v>40848.229166666664</v>
      </c>
      <c r="D135" s="24">
        <v>40849.052083333336</v>
      </c>
      <c r="E135" s="2">
        <v>325.27000000000004</v>
      </c>
      <c r="F135" s="24">
        <v>40848.208333333336</v>
      </c>
      <c r="G135" s="24">
        <v>40848.770833333336</v>
      </c>
      <c r="H135" s="2">
        <v>823.2</v>
      </c>
    </row>
    <row r="136" spans="1:8">
      <c r="A136" s="24">
        <v>40849</v>
      </c>
      <c r="B136" s="25">
        <v>42.899999999999984</v>
      </c>
      <c r="C136" s="24">
        <v>40849.229166666664</v>
      </c>
      <c r="D136" s="24">
        <v>40850.03125</v>
      </c>
      <c r="E136" s="2">
        <v>346.6</v>
      </c>
      <c r="F136" s="24">
        <v>40849.208333333336</v>
      </c>
      <c r="G136" s="24">
        <v>40849.479166666664</v>
      </c>
      <c r="H136" s="2">
        <v>834.2</v>
      </c>
    </row>
    <row r="137" spans="1:8">
      <c r="A137" s="24">
        <v>40850</v>
      </c>
      <c r="B137" s="25">
        <v>46.812500000000007</v>
      </c>
      <c r="C137" s="24">
        <v>40850.239583333336</v>
      </c>
      <c r="D137" s="24">
        <v>40851.052083333336</v>
      </c>
      <c r="E137" s="2">
        <v>425.65999999999997</v>
      </c>
      <c r="F137" s="24">
        <v>40850.21875</v>
      </c>
      <c r="G137" s="24">
        <v>40851.041666666664</v>
      </c>
      <c r="H137" s="2">
        <v>602.79999999999995</v>
      </c>
    </row>
    <row r="138" spans="1:8">
      <c r="A138" s="24">
        <v>40851</v>
      </c>
      <c r="B138" s="25">
        <v>42.679166666666674</v>
      </c>
      <c r="C138" s="24">
        <v>40851.239583333336</v>
      </c>
      <c r="D138" s="24">
        <v>40851.916666666664</v>
      </c>
      <c r="E138" s="2">
        <v>397.56000000000006</v>
      </c>
      <c r="F138" s="24">
        <v>40851.052083333336</v>
      </c>
      <c r="G138" s="24">
        <v>40851.15625</v>
      </c>
      <c r="H138" s="2">
        <v>620.4</v>
      </c>
    </row>
    <row r="139" spans="1:8">
      <c r="A139" s="24">
        <v>40852</v>
      </c>
      <c r="B139" s="25">
        <v>35.495833333333344</v>
      </c>
      <c r="C139" s="24">
        <v>40852.989583333336</v>
      </c>
      <c r="D139" s="24">
        <v>40853</v>
      </c>
      <c r="E139" s="2">
        <v>313.64000000000004</v>
      </c>
      <c r="F139" s="24">
        <v>40852.239583333336</v>
      </c>
      <c r="G139" s="24">
        <v>40852.625</v>
      </c>
      <c r="H139" s="2">
        <v>775.4</v>
      </c>
    </row>
    <row r="140" spans="1:8">
      <c r="A140" s="24">
        <v>40853</v>
      </c>
      <c r="B140" s="25">
        <v>40.18333333333333</v>
      </c>
      <c r="C140" s="24">
        <v>40853.260416666664</v>
      </c>
      <c r="D140" s="24">
        <v>40853.875</v>
      </c>
      <c r="E140" s="2">
        <v>323.43</v>
      </c>
      <c r="F140" s="2" t="s">
        <v>32</v>
      </c>
      <c r="G140" s="24">
        <v>40853.416666666664</v>
      </c>
      <c r="H140" s="2">
        <v>759.8</v>
      </c>
    </row>
    <row r="141" spans="1:8">
      <c r="A141" s="24">
        <v>40854</v>
      </c>
      <c r="B141" s="25">
        <v>47.050000000000004</v>
      </c>
      <c r="C141" s="24">
        <v>40854.197916666664</v>
      </c>
      <c r="D141" s="24">
        <v>40855.010416666664</v>
      </c>
      <c r="E141" s="2">
        <v>319.10999999999996</v>
      </c>
      <c r="F141" s="24">
        <v>40854.166666666664</v>
      </c>
      <c r="G141" s="24">
        <v>40854.895833333336</v>
      </c>
      <c r="H141" s="2">
        <v>746.6</v>
      </c>
    </row>
    <row r="142" spans="1:8">
      <c r="A142" s="24">
        <v>40855</v>
      </c>
      <c r="B142" s="25">
        <v>51.55833333333333</v>
      </c>
      <c r="C142" s="24">
        <v>40855.229166666664</v>
      </c>
      <c r="D142" s="24">
        <v>40855.958333333336</v>
      </c>
      <c r="E142" s="2">
        <v>381.75</v>
      </c>
      <c r="F142" s="2" t="s">
        <v>32</v>
      </c>
      <c r="G142" s="24">
        <v>40855.416666666664</v>
      </c>
      <c r="H142" s="2">
        <v>747.4</v>
      </c>
    </row>
    <row r="143" spans="1:8">
      <c r="A143" s="24">
        <v>40856</v>
      </c>
      <c r="B143" s="25">
        <v>52.900000000000013</v>
      </c>
      <c r="C143" s="24">
        <v>40856.21875</v>
      </c>
      <c r="D143" s="24">
        <v>40857.03125</v>
      </c>
      <c r="E143" s="2">
        <v>331.47999999999996</v>
      </c>
      <c r="F143" s="24">
        <v>40856.354166666664</v>
      </c>
      <c r="G143" s="24">
        <v>40856.4375</v>
      </c>
      <c r="H143" s="2">
        <v>189.2</v>
      </c>
    </row>
    <row r="144" spans="1:8">
      <c r="A144" s="24">
        <v>40857</v>
      </c>
      <c r="B144" s="25">
        <v>54.775000000000006</v>
      </c>
      <c r="C144" s="24">
        <v>40857.21875</v>
      </c>
      <c r="D144" s="24">
        <v>40858.020833333336</v>
      </c>
      <c r="E144" s="2">
        <v>341.84</v>
      </c>
      <c r="F144" s="24">
        <v>40857.46875</v>
      </c>
      <c r="G144" s="24">
        <v>40857.625</v>
      </c>
      <c r="H144" s="2">
        <v>174.4</v>
      </c>
    </row>
    <row r="145" spans="1:8">
      <c r="A145" s="24">
        <v>40858</v>
      </c>
      <c r="B145" s="25">
        <v>38.524999999999999</v>
      </c>
      <c r="C145" s="24">
        <v>40858.229166666664</v>
      </c>
      <c r="D145" s="24">
        <v>40859.010416666664</v>
      </c>
      <c r="E145" s="2">
        <v>331.33</v>
      </c>
      <c r="F145" s="24">
        <v>40858.25</v>
      </c>
      <c r="G145" s="24">
        <v>40859</v>
      </c>
      <c r="H145" s="2">
        <v>155.80000000000001</v>
      </c>
    </row>
    <row r="146" spans="1:8">
      <c r="A146" s="24">
        <v>40859</v>
      </c>
      <c r="B146" s="25">
        <v>39.43333333333333</v>
      </c>
      <c r="C146" s="24">
        <v>40859.239583333336</v>
      </c>
      <c r="D146" s="24">
        <v>40859.9375</v>
      </c>
      <c r="E146" s="2">
        <v>339.12</v>
      </c>
      <c r="F146" s="24">
        <v>40859.1875</v>
      </c>
      <c r="G146" s="24">
        <v>40859.53125</v>
      </c>
      <c r="H146" s="2">
        <v>779.4</v>
      </c>
    </row>
    <row r="147" spans="1:8">
      <c r="A147" s="24">
        <v>40860</v>
      </c>
      <c r="B147" s="25">
        <v>45.420833333333327</v>
      </c>
      <c r="C147" s="24">
        <v>40860.354166666664</v>
      </c>
      <c r="D147" s="24">
        <v>40860.875</v>
      </c>
      <c r="E147" s="2">
        <v>342.42999999999995</v>
      </c>
      <c r="F147" s="2" t="s">
        <v>32</v>
      </c>
      <c r="G147" s="24">
        <v>40860.416666666664</v>
      </c>
      <c r="H147" s="2">
        <v>733.6</v>
      </c>
    </row>
    <row r="148" spans="1:8">
      <c r="A148" s="24">
        <v>40861</v>
      </c>
      <c r="B148" s="25">
        <v>52.195833333333326</v>
      </c>
      <c r="C148" s="24">
        <v>40861.197916666664</v>
      </c>
      <c r="D148" s="24">
        <v>40862.020833333336</v>
      </c>
      <c r="E148" s="2">
        <v>341.98999999999995</v>
      </c>
      <c r="F148" s="24">
        <v>40861.25</v>
      </c>
      <c r="G148" s="24">
        <v>40861.802083333336</v>
      </c>
      <c r="H148" s="2">
        <v>695.6</v>
      </c>
    </row>
    <row r="149" spans="1:8">
      <c r="A149" s="24">
        <v>40862</v>
      </c>
      <c r="B149" s="25">
        <v>55.933333333333344</v>
      </c>
      <c r="C149" s="24">
        <v>40862.21875</v>
      </c>
      <c r="D149" s="24">
        <v>40863.020833333336</v>
      </c>
      <c r="E149" s="2">
        <v>363.31000000000006</v>
      </c>
      <c r="F149" s="2" t="s">
        <v>32</v>
      </c>
      <c r="G149" s="24">
        <v>40862.416666666664</v>
      </c>
      <c r="H149" s="2">
        <v>697.4</v>
      </c>
    </row>
    <row r="150" spans="1:8">
      <c r="A150" s="24">
        <v>40863</v>
      </c>
      <c r="B150" s="25">
        <v>54.420833333333348</v>
      </c>
      <c r="C150" s="24">
        <v>40863.208333333336</v>
      </c>
      <c r="D150" s="24">
        <v>40864.041666666664</v>
      </c>
      <c r="E150" s="2">
        <v>332.19999999999993</v>
      </c>
      <c r="F150" s="24">
        <v>40863.0625</v>
      </c>
      <c r="G150" s="24">
        <v>40863.145833333336</v>
      </c>
      <c r="H150" s="2">
        <v>163</v>
      </c>
    </row>
    <row r="151" spans="1:8">
      <c r="A151" s="24">
        <v>40864</v>
      </c>
      <c r="B151" s="25">
        <v>40.495833333333323</v>
      </c>
      <c r="C151" s="24">
        <v>40864.229166666664</v>
      </c>
      <c r="D151" s="24">
        <v>40865.020833333336</v>
      </c>
      <c r="E151" s="2">
        <v>336.96000000000004</v>
      </c>
      <c r="F151" s="24">
        <v>40864.083333333336</v>
      </c>
      <c r="G151" s="24">
        <v>40864.239583333336</v>
      </c>
      <c r="H151" s="2">
        <v>149.6</v>
      </c>
    </row>
    <row r="152" spans="1:8">
      <c r="A152" s="24">
        <v>40865</v>
      </c>
      <c r="B152" s="25">
        <v>33.179166666666667</v>
      </c>
      <c r="C152" s="24">
        <v>40865.229166666664</v>
      </c>
      <c r="D152" s="24">
        <v>40866.041666666664</v>
      </c>
      <c r="E152" s="2">
        <v>344.88</v>
      </c>
      <c r="F152" s="24">
        <v>40865.229166666664</v>
      </c>
      <c r="G152" s="24">
        <v>40865.822916666664</v>
      </c>
      <c r="H152" s="2">
        <v>605.4</v>
      </c>
    </row>
    <row r="153" spans="1:8">
      <c r="A153" s="24">
        <v>40866</v>
      </c>
      <c r="B153" s="25">
        <v>38.112499999999997</v>
      </c>
      <c r="C153" s="24">
        <v>40866.260416666664</v>
      </c>
      <c r="D153" s="24">
        <v>40867</v>
      </c>
      <c r="E153" s="2">
        <v>333.78999999999996</v>
      </c>
      <c r="F153" s="24">
        <v>40866.28125</v>
      </c>
      <c r="G153" s="24">
        <v>40867</v>
      </c>
      <c r="H153" s="2">
        <v>595.79999999999995</v>
      </c>
    </row>
    <row r="154" spans="1:8">
      <c r="A154" s="24">
        <v>40867</v>
      </c>
      <c r="B154" s="25">
        <v>49.879166666666663</v>
      </c>
      <c r="C154" s="24">
        <v>40867.354166666664</v>
      </c>
      <c r="D154" s="24">
        <v>40867.90625</v>
      </c>
      <c r="E154" s="2">
        <v>338.69000000000005</v>
      </c>
      <c r="F154" s="2" t="s">
        <v>32</v>
      </c>
      <c r="G154" s="24">
        <v>40867.416666666664</v>
      </c>
      <c r="H154" s="2">
        <v>703.6</v>
      </c>
    </row>
    <row r="155" spans="1:8">
      <c r="A155" s="24">
        <v>40868</v>
      </c>
      <c r="B155" s="25">
        <v>45.979166666666679</v>
      </c>
      <c r="C155" s="24">
        <v>40868.208333333336</v>
      </c>
      <c r="D155" s="24">
        <v>40869.020833333336</v>
      </c>
      <c r="E155" s="2">
        <v>343.15999999999997</v>
      </c>
      <c r="F155" s="2" t="s">
        <v>32</v>
      </c>
      <c r="G155" s="24">
        <v>40868.416666666664</v>
      </c>
      <c r="H155" s="2">
        <v>676.6</v>
      </c>
    </row>
    <row r="156" spans="1:8">
      <c r="A156" s="24">
        <v>40869</v>
      </c>
      <c r="B156" s="25">
        <v>44.904166666666676</v>
      </c>
      <c r="C156" s="24">
        <v>40869.208333333336</v>
      </c>
      <c r="D156" s="24">
        <v>40870.020833333336</v>
      </c>
      <c r="E156" s="2">
        <v>331.5</v>
      </c>
      <c r="F156" s="24">
        <v>40869.0625</v>
      </c>
      <c r="G156" s="24">
        <v>40869.15625</v>
      </c>
      <c r="H156" s="2">
        <v>156.80000000000001</v>
      </c>
    </row>
    <row r="157" spans="1:8">
      <c r="A157" s="24">
        <v>40870</v>
      </c>
      <c r="B157" s="25">
        <v>44.645833333333343</v>
      </c>
      <c r="C157" s="24">
        <v>40870.208333333336</v>
      </c>
      <c r="D157" s="24">
        <v>40870.96875</v>
      </c>
      <c r="E157" s="2">
        <v>343.30999999999995</v>
      </c>
      <c r="F157" s="24">
        <v>40870.260416666664</v>
      </c>
      <c r="G157" s="24">
        <v>40870.90625</v>
      </c>
      <c r="H157" s="2">
        <v>253.8</v>
      </c>
    </row>
    <row r="158" spans="1:8">
      <c r="A158" s="24">
        <v>40871</v>
      </c>
      <c r="B158" s="25">
        <v>39.654166666666669</v>
      </c>
      <c r="C158" s="24">
        <v>40871.25</v>
      </c>
      <c r="D158" s="24">
        <v>40872.010416666664</v>
      </c>
      <c r="E158" s="2">
        <v>339.54000000000008</v>
      </c>
      <c r="F158" s="2" t="s">
        <v>31</v>
      </c>
      <c r="G158" s="24">
        <v>40871.416666666664</v>
      </c>
      <c r="H158" s="2">
        <v>248.8</v>
      </c>
    </row>
    <row r="159" spans="1:8">
      <c r="A159" s="24">
        <v>40872</v>
      </c>
      <c r="B159" s="25">
        <v>44.38750000000001</v>
      </c>
      <c r="C159" s="24">
        <v>40872.239583333336</v>
      </c>
      <c r="D159" s="24">
        <v>40873.010416666664</v>
      </c>
      <c r="E159" s="2">
        <v>338.40000000000009</v>
      </c>
      <c r="F159" s="24">
        <v>40872.260416666664</v>
      </c>
      <c r="G159" s="24">
        <v>40873.03125</v>
      </c>
      <c r="H159" s="2">
        <v>225.2</v>
      </c>
    </row>
    <row r="160" spans="1:8">
      <c r="A160" s="24">
        <v>40873</v>
      </c>
      <c r="B160" s="25">
        <v>44.808333333333337</v>
      </c>
      <c r="C160" s="24">
        <v>40873.260416666664</v>
      </c>
      <c r="D160" s="24">
        <v>40873.885416666664</v>
      </c>
      <c r="E160" s="2">
        <v>349.63000000000005</v>
      </c>
      <c r="F160" s="24">
        <v>40873.260416666664</v>
      </c>
      <c r="G160" s="24">
        <v>40873.90625</v>
      </c>
      <c r="H160" s="2">
        <v>235.2</v>
      </c>
    </row>
    <row r="161" spans="1:8">
      <c r="A161" s="24">
        <v>40874</v>
      </c>
      <c r="B161" s="25">
        <v>49.329166666666659</v>
      </c>
      <c r="C161" s="24">
        <v>40874.3125</v>
      </c>
      <c r="D161" s="24">
        <v>40874.822916666664</v>
      </c>
      <c r="E161" s="2">
        <v>345.59999999999997</v>
      </c>
      <c r="F161" s="2" t="s">
        <v>32</v>
      </c>
      <c r="G161" s="24">
        <v>40874.416666666664</v>
      </c>
      <c r="H161" s="2">
        <v>235.2</v>
      </c>
    </row>
    <row r="162" spans="1:8">
      <c r="A162" s="24">
        <v>40875</v>
      </c>
      <c r="B162" s="25">
        <v>55.783333333333339</v>
      </c>
      <c r="C162" s="24">
        <v>40875.197916666664</v>
      </c>
      <c r="D162" s="24">
        <v>40876.020833333336</v>
      </c>
      <c r="E162" s="2">
        <v>342.87999999999994</v>
      </c>
      <c r="F162" s="2" t="s">
        <v>32</v>
      </c>
      <c r="G162" s="24">
        <v>40875.416666666664</v>
      </c>
      <c r="H162" s="2">
        <v>238.2</v>
      </c>
    </row>
    <row r="163" spans="1:8">
      <c r="A163" s="24">
        <v>40876</v>
      </c>
      <c r="B163" s="25">
        <v>57.387499999999996</v>
      </c>
      <c r="C163" s="24">
        <v>40876.229166666664</v>
      </c>
      <c r="D163" s="24">
        <v>40877.052083333336</v>
      </c>
      <c r="E163" s="2">
        <v>330.04999999999995</v>
      </c>
      <c r="F163" s="24">
        <v>40876.083333333336</v>
      </c>
      <c r="G163" s="24">
        <v>40876.25</v>
      </c>
      <c r="H163" s="2">
        <v>72.599999999999994</v>
      </c>
    </row>
    <row r="164" spans="1:8">
      <c r="A164" s="24">
        <v>40877</v>
      </c>
      <c r="B164" s="25">
        <v>42.545833333333327</v>
      </c>
      <c r="C164" s="24">
        <v>40877.229166666664</v>
      </c>
      <c r="D164" s="24">
        <v>40878.052083333336</v>
      </c>
      <c r="E164" s="2">
        <v>333.21</v>
      </c>
      <c r="F164" s="24">
        <v>40877.989583333336</v>
      </c>
      <c r="G164" s="24">
        <v>40878.083333333336</v>
      </c>
      <c r="H164" s="2">
        <v>79.599999999999994</v>
      </c>
    </row>
    <row r="165" spans="1:8">
      <c r="A165" s="24">
        <v>40878</v>
      </c>
      <c r="B165" s="25">
        <v>35.712499999999999</v>
      </c>
      <c r="C165" s="24">
        <v>40878.208333333336</v>
      </c>
      <c r="D165" s="24">
        <v>40879.020833333336</v>
      </c>
      <c r="E165" s="2">
        <v>321.98</v>
      </c>
      <c r="F165" s="24">
        <v>40878.989583333336</v>
      </c>
      <c r="G165" s="24">
        <v>40879</v>
      </c>
      <c r="H165" s="2">
        <v>84.4</v>
      </c>
    </row>
    <row r="166" spans="1:8">
      <c r="A166" s="24">
        <v>40879</v>
      </c>
      <c r="B166" s="25">
        <v>38.083333333333336</v>
      </c>
      <c r="C166" s="24">
        <v>40879.229166666664</v>
      </c>
      <c r="D166" s="24">
        <v>40880.052083333336</v>
      </c>
      <c r="E166" s="2">
        <v>341.57999999999993</v>
      </c>
      <c r="F166" s="24">
        <v>40879.260416666664</v>
      </c>
      <c r="G166" s="24">
        <v>40880.010416666664</v>
      </c>
      <c r="H166" s="2">
        <v>742.4</v>
      </c>
    </row>
    <row r="167" spans="1:8">
      <c r="A167" s="24">
        <v>40880</v>
      </c>
      <c r="B167" s="25">
        <v>36.199999999999996</v>
      </c>
      <c r="C167" s="24">
        <v>40880.270833333336</v>
      </c>
      <c r="D167" s="24">
        <v>40880.96875</v>
      </c>
      <c r="E167" s="2">
        <v>347.63</v>
      </c>
      <c r="F167" s="24">
        <v>40880.1875</v>
      </c>
      <c r="G167" s="24">
        <v>40880.625</v>
      </c>
      <c r="H167" s="2">
        <v>758</v>
      </c>
    </row>
    <row r="168" spans="1:8">
      <c r="A168" s="24">
        <v>40881</v>
      </c>
      <c r="B168" s="25">
        <v>44.645833333333336</v>
      </c>
      <c r="C168" s="24">
        <v>40881.395833333336</v>
      </c>
      <c r="D168" s="24">
        <v>40881.875</v>
      </c>
      <c r="E168" s="2">
        <v>345.59</v>
      </c>
      <c r="F168" s="2" t="s">
        <v>32</v>
      </c>
      <c r="G168" s="24">
        <v>40881.416666666664</v>
      </c>
      <c r="H168" s="2">
        <v>645.79999999999995</v>
      </c>
    </row>
    <row r="169" spans="1:8">
      <c r="A169" s="24">
        <v>40882</v>
      </c>
      <c r="B169" s="25">
        <v>50.304166666666667</v>
      </c>
      <c r="C169" s="24">
        <v>40882.208333333336</v>
      </c>
      <c r="D169" s="24">
        <v>40883.020833333336</v>
      </c>
      <c r="E169" s="2">
        <v>350.93000000000006</v>
      </c>
      <c r="F169" s="24">
        <v>40882.25</v>
      </c>
      <c r="G169" s="24">
        <v>40882.458333333336</v>
      </c>
      <c r="H169" s="2">
        <v>605.79999999999995</v>
      </c>
    </row>
    <row r="170" spans="1:8">
      <c r="A170" s="24">
        <v>40883</v>
      </c>
      <c r="B170" s="25">
        <v>57.474999999999994</v>
      </c>
      <c r="C170" s="24">
        <v>40883.229166666664</v>
      </c>
      <c r="D170" s="24">
        <v>40884.020833333336</v>
      </c>
      <c r="E170" s="2">
        <v>355.83</v>
      </c>
      <c r="F170" s="24">
        <v>40883.989583333336</v>
      </c>
      <c r="G170" s="24">
        <v>40884.083333333336</v>
      </c>
      <c r="H170" s="2">
        <v>577.6</v>
      </c>
    </row>
    <row r="171" spans="1:8">
      <c r="A171" s="24">
        <v>40884</v>
      </c>
      <c r="B171" s="25">
        <v>51.716666666666661</v>
      </c>
      <c r="C171" s="24">
        <v>40884.229166666664</v>
      </c>
      <c r="D171" s="24">
        <v>40885.104166666664</v>
      </c>
      <c r="E171" s="2">
        <v>332.35999999999996</v>
      </c>
      <c r="F171" s="24">
        <v>40884.989583333336</v>
      </c>
      <c r="G171" s="24">
        <v>40885.052083333336</v>
      </c>
      <c r="H171" s="2">
        <v>82.6</v>
      </c>
    </row>
    <row r="172" spans="1:8">
      <c r="A172" s="24">
        <v>40885</v>
      </c>
      <c r="B172" s="25">
        <v>35.004166666666677</v>
      </c>
      <c r="C172" s="24">
        <v>40885.989583333336</v>
      </c>
      <c r="D172" s="24">
        <v>40886.03125</v>
      </c>
      <c r="E172" s="2">
        <v>331.05</v>
      </c>
      <c r="F172" s="24">
        <v>40885.072916666664</v>
      </c>
      <c r="G172" s="24">
        <v>40885.166666666664</v>
      </c>
      <c r="H172" s="2">
        <v>91</v>
      </c>
    </row>
    <row r="173" spans="1:8">
      <c r="A173" s="24">
        <v>40886</v>
      </c>
      <c r="B173" s="25">
        <v>38.245833333333323</v>
      </c>
      <c r="C173" s="24">
        <v>40886.229166666664</v>
      </c>
      <c r="D173" s="24">
        <v>40887.072916666664</v>
      </c>
      <c r="E173" s="2">
        <v>345.31</v>
      </c>
      <c r="F173" s="24">
        <v>40886.25</v>
      </c>
      <c r="G173" s="24">
        <v>40886.78125</v>
      </c>
      <c r="H173" s="2">
        <v>669.2</v>
      </c>
    </row>
    <row r="174" spans="1:8">
      <c r="A174" s="24">
        <v>40887</v>
      </c>
      <c r="B174" s="25">
        <v>33.712500000000006</v>
      </c>
      <c r="C174" s="24">
        <v>40887.260416666664</v>
      </c>
      <c r="D174" s="24">
        <v>40887.875</v>
      </c>
      <c r="E174" s="2">
        <v>350.06000000000006</v>
      </c>
      <c r="F174" s="24">
        <v>40887.25</v>
      </c>
      <c r="G174" s="24">
        <v>40888</v>
      </c>
      <c r="H174" s="2">
        <v>663.8</v>
      </c>
    </row>
    <row r="175" spans="1:8">
      <c r="A175" s="24">
        <v>40888</v>
      </c>
      <c r="B175" s="25">
        <v>28.012499999999999</v>
      </c>
      <c r="C175" s="24">
        <v>40888.322916666664</v>
      </c>
      <c r="D175" s="24">
        <v>40888.875</v>
      </c>
      <c r="E175" s="2">
        <v>339.1</v>
      </c>
      <c r="F175" s="24">
        <v>40888.291666666664</v>
      </c>
      <c r="G175" s="24">
        <v>40888.520833333336</v>
      </c>
      <c r="H175" s="2">
        <v>722.4</v>
      </c>
    </row>
    <row r="176" spans="1:8">
      <c r="A176" s="24">
        <v>40889</v>
      </c>
      <c r="B176" s="25">
        <v>30.745833333333326</v>
      </c>
      <c r="C176" s="24">
        <v>40889.208333333336</v>
      </c>
      <c r="D176" s="24">
        <v>40890.020833333336</v>
      </c>
      <c r="E176" s="2">
        <v>341.41999999999996</v>
      </c>
      <c r="F176" s="24">
        <v>40889.239583333336</v>
      </c>
      <c r="G176" s="24">
        <v>40889.760416666664</v>
      </c>
      <c r="H176" s="2">
        <v>723.6</v>
      </c>
    </row>
    <row r="177" spans="1:8">
      <c r="A177" s="24">
        <v>40890</v>
      </c>
      <c r="B177" s="25">
        <v>32.337500000000013</v>
      </c>
      <c r="C177" s="24">
        <v>40890.229166666664</v>
      </c>
      <c r="D177" s="24">
        <v>40891.010416666664</v>
      </c>
      <c r="E177" s="2">
        <v>338.2600000000001</v>
      </c>
      <c r="F177" s="24">
        <v>40890.197916666664</v>
      </c>
      <c r="G177" s="24">
        <v>40890.927083333336</v>
      </c>
      <c r="H177" s="2">
        <v>666.6</v>
      </c>
    </row>
    <row r="178" spans="1:8">
      <c r="A178" s="24">
        <v>40891</v>
      </c>
      <c r="B178" s="25">
        <v>38.412500000000001</v>
      </c>
      <c r="C178" s="24">
        <v>40891.208333333336</v>
      </c>
      <c r="D178" s="24">
        <v>40892.020833333336</v>
      </c>
      <c r="E178" s="2">
        <v>363.4500000000001</v>
      </c>
      <c r="F178" s="24">
        <v>40891.229166666664</v>
      </c>
      <c r="G178" s="24">
        <v>40891.885416666664</v>
      </c>
      <c r="H178" s="2">
        <v>678.4</v>
      </c>
    </row>
    <row r="179" spans="1:8">
      <c r="A179" s="24">
        <v>40892</v>
      </c>
      <c r="B179" s="25">
        <v>47.30833333333333</v>
      </c>
      <c r="C179" s="24">
        <v>40892.229166666664</v>
      </c>
      <c r="D179" s="24">
        <v>40893.03125</v>
      </c>
      <c r="E179" s="2">
        <v>348.48</v>
      </c>
      <c r="F179" s="24">
        <v>40892.25</v>
      </c>
      <c r="G179" s="24">
        <v>40892.6875</v>
      </c>
      <c r="H179" s="2">
        <v>643.4</v>
      </c>
    </row>
    <row r="180" spans="1:8">
      <c r="A180" s="24">
        <v>40893</v>
      </c>
      <c r="B180" s="25">
        <v>40.004166666666677</v>
      </c>
      <c r="C180" s="24">
        <v>40893.229166666664</v>
      </c>
      <c r="D180" s="24">
        <v>40894.052083333336</v>
      </c>
      <c r="E180" s="2">
        <v>342.15999999999997</v>
      </c>
      <c r="F180" s="24">
        <v>40893.239583333336</v>
      </c>
      <c r="G180" s="24">
        <v>40894</v>
      </c>
      <c r="H180" s="2">
        <v>608.6</v>
      </c>
    </row>
    <row r="181" spans="1:8">
      <c r="A181" s="24">
        <v>40894</v>
      </c>
      <c r="B181" s="25">
        <v>30.862499999999997</v>
      </c>
      <c r="C181" s="24">
        <v>40894.270833333336</v>
      </c>
      <c r="D181" s="24">
        <v>40894.885416666664</v>
      </c>
      <c r="E181" s="2">
        <v>336.54</v>
      </c>
      <c r="F181" s="24">
        <v>40894.270833333336</v>
      </c>
      <c r="G181" s="24">
        <v>40895</v>
      </c>
      <c r="H181" s="2">
        <v>626.79999999999995</v>
      </c>
    </row>
    <row r="182" spans="1:8">
      <c r="A182" s="24">
        <v>40895</v>
      </c>
      <c r="B182" s="25">
        <v>22.533333333333331</v>
      </c>
      <c r="C182" s="24">
        <v>40895.395833333336</v>
      </c>
      <c r="D182" s="24">
        <v>40896</v>
      </c>
      <c r="E182" s="2">
        <v>326.44000000000005</v>
      </c>
      <c r="F182" s="24">
        <v>40895.145833333336</v>
      </c>
      <c r="G182" s="24">
        <v>40895.291666666664</v>
      </c>
      <c r="H182" s="2">
        <v>769.8</v>
      </c>
    </row>
    <row r="183" spans="1:8">
      <c r="A183" s="24">
        <v>40896</v>
      </c>
      <c r="B183" s="25">
        <v>32.483333333333334</v>
      </c>
      <c r="C183" s="24">
        <v>40896.1875</v>
      </c>
      <c r="D183" s="24">
        <v>40897.010416666664</v>
      </c>
      <c r="E183" s="2">
        <v>338.39000000000004</v>
      </c>
      <c r="F183" s="24">
        <v>40896.239583333336</v>
      </c>
      <c r="G183" s="24">
        <v>40896.75</v>
      </c>
      <c r="H183" s="2">
        <v>798</v>
      </c>
    </row>
    <row r="184" spans="1:8">
      <c r="A184" s="24">
        <v>40897</v>
      </c>
      <c r="B184" s="25">
        <v>38.729166666666664</v>
      </c>
      <c r="C184" s="24">
        <v>40897.229166666664</v>
      </c>
      <c r="D184" s="24">
        <v>40898.041666666664</v>
      </c>
      <c r="E184" s="2">
        <v>347.62</v>
      </c>
      <c r="F184" s="24">
        <v>40897.25</v>
      </c>
      <c r="G184" s="24">
        <v>40897.78125</v>
      </c>
      <c r="H184" s="2">
        <v>664.2</v>
      </c>
    </row>
    <row r="185" spans="1:8">
      <c r="A185" s="24">
        <v>40898</v>
      </c>
      <c r="B185" s="25">
        <v>49.966666666666661</v>
      </c>
      <c r="C185" s="24">
        <v>40898.208333333336</v>
      </c>
      <c r="D185" s="24">
        <v>40899.020833333336</v>
      </c>
      <c r="E185" s="2">
        <v>350.77999999999992</v>
      </c>
      <c r="F185" s="24">
        <v>40898.21875</v>
      </c>
      <c r="G185" s="24">
        <v>40899.010416666664</v>
      </c>
      <c r="H185" s="2">
        <v>600</v>
      </c>
    </row>
    <row r="186" spans="1:8">
      <c r="A186" s="24">
        <v>40899</v>
      </c>
      <c r="B186" s="25">
        <v>46.937500000000021</v>
      </c>
      <c r="C186" s="24">
        <v>40899.229166666664</v>
      </c>
      <c r="D186" s="24">
        <v>40900.020833333336</v>
      </c>
      <c r="E186" s="2">
        <v>356.69999999999993</v>
      </c>
      <c r="F186" s="24">
        <v>40899.25</v>
      </c>
      <c r="G186" s="24">
        <v>40899.958333333336</v>
      </c>
      <c r="H186" s="2">
        <v>600.20000000000005</v>
      </c>
    </row>
    <row r="187" spans="1:8">
      <c r="A187" s="24">
        <v>40900</v>
      </c>
      <c r="B187" s="25">
        <v>41.183333333333323</v>
      </c>
      <c r="C187" s="24">
        <v>40900.229166666664</v>
      </c>
      <c r="D187" s="24">
        <v>40900.979166666664</v>
      </c>
      <c r="E187" s="2">
        <v>344.31</v>
      </c>
      <c r="F187" s="24">
        <v>40900.21875</v>
      </c>
      <c r="G187" s="24">
        <v>40900.979166666664</v>
      </c>
      <c r="H187" s="2">
        <v>609.79999999999995</v>
      </c>
    </row>
    <row r="188" spans="1:8">
      <c r="A188" s="24">
        <v>40901</v>
      </c>
      <c r="B188" s="25">
        <v>27.437499999999989</v>
      </c>
      <c r="C188" s="24">
        <v>40901.28125</v>
      </c>
      <c r="D188" s="24">
        <v>40901.833333333336</v>
      </c>
      <c r="E188" s="2">
        <v>333.21</v>
      </c>
      <c r="F188" s="24">
        <v>40901.197916666664</v>
      </c>
      <c r="G188" s="24">
        <v>40902</v>
      </c>
      <c r="H188" s="2">
        <v>649.20000000000005</v>
      </c>
    </row>
    <row r="189" spans="1:8">
      <c r="A189" s="24">
        <v>40902</v>
      </c>
      <c r="B189" s="25">
        <v>33.670833333333334</v>
      </c>
      <c r="C189" s="24">
        <v>40902.489583333336</v>
      </c>
      <c r="D189" s="24">
        <v>40902.833333333336</v>
      </c>
      <c r="E189" s="2">
        <v>333.78</v>
      </c>
      <c r="F189" s="2" t="s">
        <v>32</v>
      </c>
      <c r="G189" s="24">
        <v>40902.416666666664</v>
      </c>
      <c r="H189" s="2">
        <v>767.2</v>
      </c>
    </row>
    <row r="190" spans="1:8">
      <c r="A190" s="24">
        <v>40903</v>
      </c>
      <c r="B190" s="25">
        <v>35.591666666666669</v>
      </c>
      <c r="C190" s="24">
        <v>40903.1875</v>
      </c>
      <c r="D190" s="24">
        <v>40904.010416666664</v>
      </c>
      <c r="E190" s="2">
        <v>340.27000000000004</v>
      </c>
      <c r="F190" s="24">
        <v>40903.34375</v>
      </c>
      <c r="G190" s="24">
        <v>40903.708333333336</v>
      </c>
      <c r="H190" s="2">
        <v>721.2</v>
      </c>
    </row>
    <row r="191" spans="1:8">
      <c r="A191" s="24">
        <v>40904</v>
      </c>
      <c r="B191" s="25">
        <v>42.479166666666679</v>
      </c>
      <c r="C191" s="24">
        <v>40904.208333333336</v>
      </c>
      <c r="D191" s="24">
        <v>40905.020833333336</v>
      </c>
      <c r="E191" s="2">
        <v>343.00999999999993</v>
      </c>
      <c r="F191" s="24">
        <v>40904.25</v>
      </c>
      <c r="G191" s="24">
        <v>40904.75</v>
      </c>
      <c r="H191" s="2">
        <v>692.2</v>
      </c>
    </row>
    <row r="192" spans="1:8">
      <c r="A192" s="24">
        <v>40905</v>
      </c>
      <c r="B192" s="25">
        <v>35.662500000000001</v>
      </c>
      <c r="C192" s="24">
        <v>40905.21875</v>
      </c>
      <c r="D192" s="24">
        <v>40906.020833333336</v>
      </c>
      <c r="E192" s="2">
        <v>341.12999999999994</v>
      </c>
      <c r="F192" s="24">
        <v>40905.072916666664</v>
      </c>
      <c r="G192" s="24">
        <v>40905.166666666664</v>
      </c>
      <c r="H192" s="2">
        <v>590.6</v>
      </c>
    </row>
    <row r="193" spans="1:8">
      <c r="A193" s="24">
        <v>40906</v>
      </c>
      <c r="B193" s="25">
        <v>24.929166666666671</v>
      </c>
      <c r="C193" s="24">
        <v>40906.208333333336</v>
      </c>
      <c r="D193" s="24">
        <v>40907.010416666664</v>
      </c>
      <c r="E193" s="2">
        <v>335.53000000000003</v>
      </c>
      <c r="F193" s="24">
        <v>40906.15625</v>
      </c>
      <c r="G193" s="24">
        <v>40906.760416666664</v>
      </c>
      <c r="H193" s="2">
        <v>745.6</v>
      </c>
    </row>
    <row r="194" spans="1:8">
      <c r="A194" s="24">
        <v>40907</v>
      </c>
      <c r="B194" s="25">
        <v>39.229166666666671</v>
      </c>
      <c r="C194" s="24">
        <v>40907.229166666664</v>
      </c>
      <c r="D194" s="24">
        <v>40908.010416666664</v>
      </c>
      <c r="E194" s="2">
        <v>333.35999999999996</v>
      </c>
      <c r="F194" s="24">
        <v>40907.239583333336</v>
      </c>
      <c r="G194" s="24">
        <v>40907.96875</v>
      </c>
      <c r="H194" s="2">
        <v>664.6</v>
      </c>
    </row>
    <row r="195" spans="1:8">
      <c r="A195" s="24">
        <v>40908</v>
      </c>
      <c r="B195" s="25">
        <v>45.758333333333333</v>
      </c>
      <c r="C195" s="24">
        <v>40908.260416666664</v>
      </c>
      <c r="D195" s="24">
        <v>40908.90625</v>
      </c>
      <c r="E195" s="2">
        <v>344.31</v>
      </c>
      <c r="F195" s="24">
        <v>40908.25</v>
      </c>
      <c r="G195" s="24">
        <v>40908.552083333336</v>
      </c>
      <c r="H195" s="2">
        <v>662.2</v>
      </c>
    </row>
    <row r="196" spans="1:8">
      <c r="A196" s="24">
        <v>40909</v>
      </c>
      <c r="B196" s="25">
        <v>43.304166666666653</v>
      </c>
      <c r="C196" s="2" t="s">
        <v>32</v>
      </c>
      <c r="D196" s="24">
        <v>40909.416666666664</v>
      </c>
      <c r="E196" s="2">
        <v>342.57999999999993</v>
      </c>
      <c r="F196" s="24">
        <v>40909.395833333336</v>
      </c>
      <c r="G196" s="24">
        <v>40909.53125</v>
      </c>
      <c r="H196" s="2">
        <v>625.6</v>
      </c>
    </row>
    <row r="197" spans="1:8">
      <c r="A197" s="24">
        <v>40910</v>
      </c>
      <c r="B197" s="25">
        <v>32.833333333333336</v>
      </c>
      <c r="C197" s="24">
        <v>40910.1875</v>
      </c>
      <c r="D197" s="24">
        <v>40911.010416666664</v>
      </c>
      <c r="E197" s="2">
        <v>341.85999999999996</v>
      </c>
      <c r="F197" s="24">
        <v>40910.208333333336</v>
      </c>
      <c r="G197" s="24">
        <v>40911</v>
      </c>
      <c r="H197" s="2">
        <v>613</v>
      </c>
    </row>
    <row r="198" spans="1:8">
      <c r="A198" s="24">
        <v>40911</v>
      </c>
      <c r="B198" s="25">
        <v>21.291666666666668</v>
      </c>
      <c r="C198" s="24">
        <v>40911.229166666664</v>
      </c>
      <c r="D198" s="24">
        <v>40912.010416666664</v>
      </c>
      <c r="E198" s="2">
        <v>338.83000000000004</v>
      </c>
      <c r="F198" s="24">
        <v>40911.145833333336</v>
      </c>
      <c r="G198" s="24">
        <v>40912</v>
      </c>
      <c r="H198" s="2">
        <v>772.2</v>
      </c>
    </row>
    <row r="199" spans="1:8">
      <c r="A199" s="24">
        <v>40912</v>
      </c>
      <c r="B199" s="25">
        <v>16.066666666666666</v>
      </c>
      <c r="C199" s="24">
        <v>40912.1875</v>
      </c>
      <c r="D199" s="24">
        <v>40912.958333333336</v>
      </c>
      <c r="E199" s="2">
        <v>385.06000000000006</v>
      </c>
      <c r="F199" s="2" t="s">
        <v>31</v>
      </c>
      <c r="G199" s="24">
        <v>40912.729166666664</v>
      </c>
      <c r="H199" s="2">
        <v>2516.4</v>
      </c>
    </row>
    <row r="200" spans="1:8">
      <c r="A200" s="24">
        <v>40913</v>
      </c>
      <c r="B200" s="25">
        <v>27.758333333333329</v>
      </c>
      <c r="C200" s="24">
        <v>40913.125</v>
      </c>
      <c r="D200" s="24">
        <v>40914.03125</v>
      </c>
      <c r="E200" s="2">
        <v>349.21</v>
      </c>
      <c r="F200" s="24">
        <v>40913.041666666664</v>
      </c>
      <c r="G200" s="24">
        <v>40913.75</v>
      </c>
      <c r="H200" s="2">
        <v>921.8</v>
      </c>
    </row>
    <row r="201" spans="1:8">
      <c r="A201" s="24">
        <v>40914</v>
      </c>
      <c r="B201" s="25">
        <v>36.633333333333333</v>
      </c>
      <c r="C201" s="24">
        <v>40914.208333333336</v>
      </c>
      <c r="D201" s="24">
        <v>40915.010416666664</v>
      </c>
      <c r="E201" s="2">
        <v>339.54999999999995</v>
      </c>
      <c r="F201" s="24">
        <v>40914.25</v>
      </c>
      <c r="G201" s="24">
        <v>40914.770833333336</v>
      </c>
      <c r="H201" s="2">
        <v>825.2</v>
      </c>
    </row>
    <row r="202" spans="1:8">
      <c r="A202" s="24">
        <v>40915</v>
      </c>
      <c r="B202" s="25">
        <v>42.99583333333333</v>
      </c>
      <c r="C202" s="24">
        <v>40915.28125</v>
      </c>
      <c r="D202" s="24">
        <v>40915.927083333336</v>
      </c>
      <c r="E202" s="2">
        <v>336.40999999999997</v>
      </c>
      <c r="F202" s="24">
        <v>40915.302083333336</v>
      </c>
      <c r="G202" s="24">
        <v>40915.552083333336</v>
      </c>
      <c r="H202" s="2">
        <v>764.4</v>
      </c>
    </row>
    <row r="203" spans="1:8">
      <c r="A203" s="24">
        <v>40916</v>
      </c>
      <c r="B203" s="25">
        <v>34.037500000000001</v>
      </c>
      <c r="C203" s="24">
        <v>40916.375</v>
      </c>
      <c r="D203" s="24">
        <v>40916.822916666664</v>
      </c>
      <c r="E203" s="2">
        <v>336.53000000000003</v>
      </c>
      <c r="F203" s="24">
        <v>40916.364583333336</v>
      </c>
      <c r="G203" s="24">
        <v>40916.489583333336</v>
      </c>
      <c r="H203" s="2">
        <v>730.4</v>
      </c>
    </row>
    <row r="204" spans="1:8">
      <c r="A204" s="24">
        <v>40917</v>
      </c>
      <c r="B204" s="25">
        <v>29.666666666666668</v>
      </c>
      <c r="C204" s="24">
        <v>40917.197916666664</v>
      </c>
      <c r="D204" s="24">
        <v>40918.010416666664</v>
      </c>
      <c r="E204" s="2">
        <v>324.56000000000006</v>
      </c>
      <c r="F204" s="24">
        <v>40917.177083333336</v>
      </c>
      <c r="G204" s="24">
        <v>40917.854166666664</v>
      </c>
      <c r="H204" s="2">
        <v>793</v>
      </c>
    </row>
    <row r="205" spans="1:8">
      <c r="A205" s="24">
        <v>40918</v>
      </c>
      <c r="B205" s="25">
        <v>34.099999999999987</v>
      </c>
      <c r="C205" s="24">
        <v>40918.21875</v>
      </c>
      <c r="D205" s="24">
        <v>40919.020833333336</v>
      </c>
      <c r="E205" s="2">
        <v>336.25</v>
      </c>
      <c r="F205" s="24">
        <v>40918.177083333336</v>
      </c>
      <c r="G205" s="24">
        <v>40919</v>
      </c>
      <c r="H205" s="2">
        <v>741.6</v>
      </c>
    </row>
    <row r="206" spans="1:8">
      <c r="A206" s="24">
        <v>40919</v>
      </c>
      <c r="B206" s="25">
        <v>36.387499999999996</v>
      </c>
      <c r="C206" s="24">
        <v>40919.208333333336</v>
      </c>
      <c r="D206" s="24">
        <v>40920.020833333336</v>
      </c>
      <c r="E206" s="2">
        <v>343.45999999999992</v>
      </c>
      <c r="F206" s="24">
        <v>40919.239583333336</v>
      </c>
      <c r="G206" s="24">
        <v>40919.760416666664</v>
      </c>
      <c r="H206" s="2">
        <v>869.4</v>
      </c>
    </row>
    <row r="207" spans="1:8">
      <c r="A207" s="24">
        <v>40920</v>
      </c>
      <c r="B207" s="25">
        <v>41.729166666666664</v>
      </c>
      <c r="C207" s="24">
        <v>40920.229166666664</v>
      </c>
      <c r="D207" s="24">
        <v>40921.010416666664</v>
      </c>
      <c r="E207" s="2">
        <v>346.3</v>
      </c>
      <c r="F207" s="24">
        <v>40920.229166666664</v>
      </c>
      <c r="G207" s="24">
        <v>40920.75</v>
      </c>
      <c r="H207" s="2">
        <v>732.6</v>
      </c>
    </row>
    <row r="208" spans="1:8">
      <c r="A208" s="24">
        <v>40921</v>
      </c>
      <c r="B208" s="25">
        <v>33.312500000000007</v>
      </c>
      <c r="C208" s="24">
        <v>40921.21875</v>
      </c>
      <c r="D208" s="24">
        <v>40922.041666666664</v>
      </c>
      <c r="E208" s="2">
        <v>347.04</v>
      </c>
      <c r="F208" s="24">
        <v>40921.25</v>
      </c>
      <c r="G208" s="24">
        <v>40922</v>
      </c>
      <c r="H208" s="2">
        <v>564</v>
      </c>
    </row>
    <row r="209" spans="1:8">
      <c r="A209" s="24">
        <v>40922</v>
      </c>
      <c r="B209" s="25">
        <v>25.091666666666665</v>
      </c>
      <c r="C209" s="24">
        <v>40922.28125</v>
      </c>
      <c r="D209" s="24">
        <v>40922.875</v>
      </c>
      <c r="E209" s="2">
        <v>332.36</v>
      </c>
      <c r="F209" s="24">
        <v>40922.302083333336</v>
      </c>
      <c r="G209" s="24">
        <v>40922.541666666664</v>
      </c>
      <c r="H209" s="2">
        <v>857.6</v>
      </c>
    </row>
    <row r="210" spans="1:8">
      <c r="A210" s="24">
        <v>40923</v>
      </c>
      <c r="B210" s="25">
        <v>16.154166666666665</v>
      </c>
      <c r="C210" s="24">
        <v>40923.4375</v>
      </c>
      <c r="D210" s="24">
        <v>40923.791666666664</v>
      </c>
      <c r="E210" s="2">
        <v>386.80000000000007</v>
      </c>
      <c r="F210" s="2" t="s">
        <v>31</v>
      </c>
      <c r="G210" s="24">
        <v>40923.71875</v>
      </c>
      <c r="H210" s="2">
        <v>2361.4</v>
      </c>
    </row>
    <row r="211" spans="1:8">
      <c r="A211" s="24">
        <v>40924</v>
      </c>
      <c r="B211" s="25">
        <v>21.425000000000001</v>
      </c>
      <c r="C211" s="24">
        <v>40924.197916666664</v>
      </c>
      <c r="D211" s="24">
        <v>40924.875</v>
      </c>
      <c r="E211" s="2">
        <v>387.22000000000008</v>
      </c>
      <c r="F211" s="24">
        <v>40924.322916666664</v>
      </c>
      <c r="G211" s="24">
        <v>40924.552083333336</v>
      </c>
      <c r="H211" s="2">
        <v>2852.6</v>
      </c>
    </row>
    <row r="212" spans="1:8">
      <c r="A212" s="24">
        <v>40925</v>
      </c>
      <c r="B212" s="25">
        <v>39.825000000000003</v>
      </c>
      <c r="C212" s="24">
        <v>40925.197916666664</v>
      </c>
      <c r="D212" s="24">
        <v>40926.020833333336</v>
      </c>
      <c r="E212" s="2">
        <v>353.36999999999995</v>
      </c>
      <c r="F212" s="24">
        <v>40925.239583333336</v>
      </c>
      <c r="G212" s="24">
        <v>40925.760416666664</v>
      </c>
      <c r="H212" s="2">
        <v>839.2</v>
      </c>
    </row>
    <row r="213" spans="1:8">
      <c r="A213" s="24">
        <v>40926</v>
      </c>
      <c r="B213" s="25">
        <v>31.533333333333335</v>
      </c>
      <c r="C213" s="24">
        <v>40926.21875</v>
      </c>
      <c r="D213" s="24">
        <v>40927</v>
      </c>
      <c r="E213" s="2">
        <v>345.73999999999995</v>
      </c>
      <c r="F213" s="24">
        <v>40926.260416666664</v>
      </c>
      <c r="G213" s="24">
        <v>40927</v>
      </c>
      <c r="H213" s="2">
        <v>742.2</v>
      </c>
    </row>
    <row r="214" spans="1:8">
      <c r="A214" s="24">
        <v>40927</v>
      </c>
      <c r="B214" s="25">
        <v>23.875</v>
      </c>
      <c r="C214" s="24">
        <v>40927.21875</v>
      </c>
      <c r="D214" s="24">
        <v>40927.947916666664</v>
      </c>
      <c r="E214" s="2">
        <v>394.42999999999995</v>
      </c>
      <c r="F214" s="2" t="s">
        <v>31</v>
      </c>
      <c r="G214" s="24">
        <v>40927.729166666664</v>
      </c>
      <c r="H214" s="2">
        <v>1714.2</v>
      </c>
    </row>
    <row r="215" spans="1:8">
      <c r="A215" s="24">
        <v>40928</v>
      </c>
      <c r="B215" s="25">
        <v>24.341666666666665</v>
      </c>
      <c r="C215" s="24">
        <v>40928.208333333336</v>
      </c>
      <c r="D215" s="24">
        <v>40929.041666666664</v>
      </c>
      <c r="E215" s="2">
        <v>329.18999999999994</v>
      </c>
      <c r="F215" s="24">
        <v>40928.145833333336</v>
      </c>
      <c r="G215" s="24">
        <v>40929</v>
      </c>
      <c r="H215" s="2">
        <v>780.4</v>
      </c>
    </row>
    <row r="216" spans="1:8">
      <c r="A216" s="24">
        <v>40929</v>
      </c>
      <c r="B216" s="25">
        <v>23.216666666666665</v>
      </c>
      <c r="C216" s="24">
        <v>40929.270833333336</v>
      </c>
      <c r="D216" s="24">
        <v>40929.84375</v>
      </c>
      <c r="E216" s="2">
        <v>325.30000000000007</v>
      </c>
      <c r="F216" s="24">
        <v>40929.135416666664</v>
      </c>
      <c r="G216" s="24">
        <v>40929.229166666664</v>
      </c>
      <c r="H216" s="2">
        <v>926.2</v>
      </c>
    </row>
    <row r="217" spans="1:8">
      <c r="A217" s="24">
        <v>40930</v>
      </c>
      <c r="B217" s="25">
        <v>23.404166666666665</v>
      </c>
      <c r="C217" s="2" t="s">
        <v>32</v>
      </c>
      <c r="D217" s="24">
        <v>40930.4375</v>
      </c>
      <c r="E217" s="2">
        <v>381.31999999999994</v>
      </c>
      <c r="F217" s="24">
        <v>40930.1875</v>
      </c>
      <c r="G217" s="24">
        <v>40930.385416666664</v>
      </c>
      <c r="H217" s="2">
        <v>2810.2</v>
      </c>
    </row>
    <row r="218" spans="1:8">
      <c r="A218" s="24">
        <v>40931</v>
      </c>
      <c r="B218" s="25">
        <v>40.279166666666669</v>
      </c>
      <c r="C218" s="24">
        <v>40931.1875</v>
      </c>
      <c r="D218" s="24">
        <v>40932.020833333336</v>
      </c>
      <c r="E218" s="2">
        <v>322</v>
      </c>
      <c r="F218" s="24">
        <v>40931.21875</v>
      </c>
      <c r="G218" s="24">
        <v>40931.739583333336</v>
      </c>
      <c r="H218" s="2">
        <v>972.2</v>
      </c>
    </row>
    <row r="219" spans="1:8">
      <c r="A219" s="24">
        <v>40932</v>
      </c>
      <c r="B219" s="25">
        <v>43.1875</v>
      </c>
      <c r="C219" s="24">
        <v>40932.229166666664</v>
      </c>
      <c r="D219" s="24">
        <v>40933.03125</v>
      </c>
      <c r="E219" s="2">
        <v>344.6</v>
      </c>
      <c r="F219" s="24">
        <v>40932.25</v>
      </c>
      <c r="G219" s="24">
        <v>40932.9375</v>
      </c>
      <c r="H219" s="2">
        <v>764.6</v>
      </c>
    </row>
    <row r="220" spans="1:8">
      <c r="A220" s="24">
        <v>40933</v>
      </c>
      <c r="B220" s="25">
        <v>34.166666666666679</v>
      </c>
      <c r="C220" s="24">
        <v>40933.208333333336</v>
      </c>
      <c r="D220" s="24">
        <v>40934.020833333336</v>
      </c>
      <c r="E220" s="2">
        <v>335.08000000000004</v>
      </c>
      <c r="F220" s="24">
        <v>40933.25</v>
      </c>
      <c r="G220" s="24">
        <v>40933.96875</v>
      </c>
      <c r="H220" s="2">
        <v>771</v>
      </c>
    </row>
    <row r="221" spans="1:8">
      <c r="A221" s="24">
        <v>40934</v>
      </c>
      <c r="B221" s="25">
        <v>33.879166666666663</v>
      </c>
      <c r="C221" s="24">
        <v>40934.229166666664</v>
      </c>
      <c r="D221" s="24">
        <v>40935.010416666664</v>
      </c>
      <c r="E221" s="2">
        <v>336.39000000000004</v>
      </c>
      <c r="F221" s="24">
        <v>40934.125</v>
      </c>
      <c r="G221" s="24">
        <v>40934.770833333336</v>
      </c>
      <c r="H221" s="2">
        <v>766.8</v>
      </c>
    </row>
    <row r="222" spans="1:8">
      <c r="A222" s="24">
        <v>40935</v>
      </c>
      <c r="B222" s="25">
        <v>46.524999999999999</v>
      </c>
      <c r="C222" s="24">
        <v>40935.239583333336</v>
      </c>
      <c r="D222" s="24">
        <v>40936.041666666664</v>
      </c>
      <c r="E222" s="2">
        <v>339.83000000000004</v>
      </c>
      <c r="F222" s="24">
        <v>40935.25</v>
      </c>
      <c r="G222" s="24">
        <v>40935.510416666664</v>
      </c>
      <c r="H222" s="2">
        <v>730.2</v>
      </c>
    </row>
    <row r="223" spans="1:8">
      <c r="A223" s="24">
        <v>40936</v>
      </c>
      <c r="B223" s="25" t="s">
        <v>31</v>
      </c>
      <c r="C223" s="24">
        <v>40936.270833333336</v>
      </c>
      <c r="D223" s="24">
        <v>40936.958333333336</v>
      </c>
      <c r="E223" s="2">
        <v>335.81000000000006</v>
      </c>
      <c r="F223" s="24">
        <v>40936.260416666664</v>
      </c>
      <c r="G223" s="24">
        <v>40937</v>
      </c>
      <c r="H223" s="2">
        <v>556.4</v>
      </c>
    </row>
    <row r="224" spans="1:8">
      <c r="A224" s="24">
        <v>40937</v>
      </c>
      <c r="B224" s="25" t="s">
        <v>31</v>
      </c>
      <c r="C224" s="24">
        <v>40937.395833333336</v>
      </c>
      <c r="D224" s="24">
        <v>40937.791666666664</v>
      </c>
      <c r="E224" s="2">
        <v>336.84000000000003</v>
      </c>
      <c r="F224" s="24">
        <v>40937.197916666664</v>
      </c>
      <c r="G224" s="24">
        <v>40938</v>
      </c>
      <c r="H224" s="2">
        <v>770.2</v>
      </c>
    </row>
    <row r="225" spans="1:8">
      <c r="A225" s="24">
        <v>40938</v>
      </c>
      <c r="B225" s="25" t="s">
        <v>31</v>
      </c>
      <c r="C225" s="24">
        <v>40938.197916666664</v>
      </c>
      <c r="D225" s="24">
        <v>40939.020833333336</v>
      </c>
      <c r="E225" s="2">
        <v>330.05999999999995</v>
      </c>
      <c r="F225" s="24">
        <v>40938.21875</v>
      </c>
      <c r="G225" s="24">
        <v>40938.760416666664</v>
      </c>
      <c r="H225" s="2">
        <v>861.4</v>
      </c>
    </row>
    <row r="226" spans="1:8">
      <c r="A226" s="24">
        <v>40939</v>
      </c>
      <c r="B226" s="25" t="s">
        <v>31</v>
      </c>
      <c r="C226" s="24">
        <v>40939.1875</v>
      </c>
      <c r="D226" s="24">
        <v>40940.010416666664</v>
      </c>
      <c r="E226" s="2">
        <v>337.67000000000007</v>
      </c>
      <c r="F226" s="24">
        <v>40939.25</v>
      </c>
      <c r="G226" s="24">
        <v>40939.822916666664</v>
      </c>
      <c r="H226" s="2">
        <v>757.2</v>
      </c>
    </row>
    <row r="227" spans="1:8">
      <c r="A227" s="24">
        <v>40940</v>
      </c>
      <c r="B227" s="25">
        <v>45.970833333333339</v>
      </c>
      <c r="C227" s="24">
        <v>40940.21875</v>
      </c>
      <c r="D227" s="24">
        <v>40941.020833333336</v>
      </c>
      <c r="E227" s="2">
        <v>358.28</v>
      </c>
      <c r="F227" s="24">
        <v>40940.25</v>
      </c>
      <c r="G227" s="24">
        <v>40940.333333333336</v>
      </c>
      <c r="H227" s="2">
        <v>701</v>
      </c>
    </row>
    <row r="228" spans="1:8">
      <c r="A228" s="24">
        <v>40941</v>
      </c>
      <c r="B228" s="25">
        <v>36.729166666666664</v>
      </c>
      <c r="C228" s="24">
        <v>40941.21875</v>
      </c>
      <c r="D228" s="24">
        <v>40942.03125</v>
      </c>
      <c r="E228" s="2">
        <v>336.1</v>
      </c>
      <c r="F228" s="2" t="s">
        <v>31</v>
      </c>
      <c r="G228" s="24">
        <v>40942</v>
      </c>
      <c r="H228" s="2">
        <v>274</v>
      </c>
    </row>
    <row r="229" spans="1:8">
      <c r="A229" s="24">
        <v>40942</v>
      </c>
      <c r="B229" s="25">
        <v>30.160416666666666</v>
      </c>
      <c r="C229" s="24">
        <v>40942.229166666664</v>
      </c>
      <c r="D229" s="24">
        <v>40943.020833333336</v>
      </c>
      <c r="E229" s="2">
        <v>331.04</v>
      </c>
      <c r="F229" s="24">
        <v>40942.229166666664</v>
      </c>
      <c r="G229" s="24">
        <v>40942.770833333336</v>
      </c>
      <c r="H229" s="2">
        <v>779.8</v>
      </c>
    </row>
    <row r="230" spans="1:8">
      <c r="A230" s="24">
        <v>40943</v>
      </c>
      <c r="B230" s="25">
        <v>33.758333333333333</v>
      </c>
      <c r="C230" s="24">
        <v>40943.270833333336</v>
      </c>
      <c r="D230" s="24">
        <v>40943.885416666664</v>
      </c>
      <c r="E230" s="2">
        <v>340.12</v>
      </c>
      <c r="F230" s="24">
        <v>40943.072916666664</v>
      </c>
      <c r="G230" s="24">
        <v>40944.020833333336</v>
      </c>
      <c r="H230" s="2">
        <v>681.8</v>
      </c>
    </row>
    <row r="231" spans="1:8">
      <c r="A231" s="24">
        <v>40944</v>
      </c>
      <c r="B231" s="25">
        <v>29.337500000000002</v>
      </c>
      <c r="C231" s="24">
        <v>40944.479166666664</v>
      </c>
      <c r="D231" s="24">
        <v>40944.854166666664</v>
      </c>
      <c r="E231" s="2">
        <v>334.79</v>
      </c>
      <c r="F231" s="24">
        <v>40944.3125</v>
      </c>
      <c r="G231" s="24">
        <v>40944.458333333336</v>
      </c>
      <c r="H231" s="2">
        <v>842.2</v>
      </c>
    </row>
    <row r="232" spans="1:8">
      <c r="A232" s="24">
        <v>40945</v>
      </c>
      <c r="B232" s="25">
        <v>33.770833333333329</v>
      </c>
      <c r="C232" s="24">
        <v>40945.1875</v>
      </c>
      <c r="D232" s="24">
        <v>40946.020833333336</v>
      </c>
      <c r="E232" s="2">
        <v>334.65</v>
      </c>
      <c r="F232" s="24">
        <v>40945.25</v>
      </c>
      <c r="G232" s="24">
        <v>40945.760416666664</v>
      </c>
      <c r="H232" s="2">
        <v>803.8</v>
      </c>
    </row>
    <row r="233" spans="1:8">
      <c r="A233" s="24">
        <v>40946</v>
      </c>
      <c r="B233" s="25">
        <v>35.783333333333331</v>
      </c>
      <c r="C233" s="24">
        <v>40946.229166666664</v>
      </c>
      <c r="D233" s="24">
        <v>40946.84375</v>
      </c>
      <c r="E233" s="2">
        <v>350.79000000000008</v>
      </c>
      <c r="F233" s="24">
        <v>40946.21875</v>
      </c>
      <c r="G233" s="24">
        <v>40947</v>
      </c>
      <c r="H233" s="2">
        <v>760</v>
      </c>
    </row>
    <row r="234" spans="1:8">
      <c r="A234" s="24">
        <v>40947</v>
      </c>
      <c r="B234" s="25">
        <v>28.837500000000002</v>
      </c>
      <c r="C234" s="24">
        <v>40947.1875</v>
      </c>
      <c r="D234" s="24">
        <v>40948.020833333336</v>
      </c>
      <c r="E234" s="2">
        <v>251.99</v>
      </c>
      <c r="F234" s="24">
        <v>40947.083333333336</v>
      </c>
      <c r="G234" s="24">
        <v>40947.96875</v>
      </c>
      <c r="H234" s="2">
        <v>784.6</v>
      </c>
    </row>
    <row r="235" spans="1:8">
      <c r="A235" s="24">
        <v>40948</v>
      </c>
      <c r="B235" s="25">
        <v>31.166666666666668</v>
      </c>
      <c r="C235" s="24">
        <v>40948.239583333336</v>
      </c>
      <c r="D235" s="24">
        <v>40949.03125</v>
      </c>
      <c r="E235" s="2">
        <v>340.69999999999993</v>
      </c>
      <c r="F235" s="24">
        <v>40948.21875</v>
      </c>
      <c r="G235" s="24">
        <v>40948.770833333336</v>
      </c>
      <c r="H235" s="2">
        <v>802.8</v>
      </c>
    </row>
    <row r="236" spans="1:8">
      <c r="A236" s="24">
        <v>40949</v>
      </c>
      <c r="B236" s="25">
        <v>32.68333333333333</v>
      </c>
      <c r="C236" s="24">
        <v>40949.229166666664</v>
      </c>
      <c r="D236" s="24">
        <v>40950.0625</v>
      </c>
      <c r="E236" s="2">
        <v>343.28999999999996</v>
      </c>
      <c r="F236" s="24">
        <v>40949.25</v>
      </c>
      <c r="G236" s="24">
        <v>40950</v>
      </c>
      <c r="H236" s="2">
        <v>765.4</v>
      </c>
    </row>
    <row r="237" spans="1:8">
      <c r="A237" s="24">
        <v>40950</v>
      </c>
      <c r="B237" s="25">
        <v>32.12083333333333</v>
      </c>
      <c r="C237" s="24">
        <v>40950.25</v>
      </c>
      <c r="D237" s="24">
        <v>40950.947916666664</v>
      </c>
      <c r="E237" s="2">
        <v>335.08000000000004</v>
      </c>
      <c r="F237" s="24">
        <v>40950.25</v>
      </c>
      <c r="G237" s="24">
        <v>40950.5625</v>
      </c>
      <c r="H237" s="2">
        <v>836.4</v>
      </c>
    </row>
    <row r="238" spans="1:8">
      <c r="A238" s="24">
        <v>40951</v>
      </c>
      <c r="B238" s="25">
        <v>21.737499999999997</v>
      </c>
      <c r="C238" s="24">
        <v>40951.145833333336</v>
      </c>
      <c r="D238" s="24">
        <v>40951.385416666664</v>
      </c>
      <c r="E238" s="2">
        <v>336.52000000000004</v>
      </c>
      <c r="F238" s="24">
        <v>40951.041666666664</v>
      </c>
      <c r="G238" s="24">
        <v>40952</v>
      </c>
      <c r="H238" s="2">
        <v>915.6</v>
      </c>
    </row>
    <row r="239" spans="1:8">
      <c r="A239" s="24">
        <v>40952</v>
      </c>
      <c r="B239" s="25">
        <v>28.237499999999997</v>
      </c>
      <c r="C239" s="24">
        <v>40952.197916666664</v>
      </c>
      <c r="D239" s="24">
        <v>40952.958333333336</v>
      </c>
      <c r="E239" s="2">
        <v>395.85</v>
      </c>
      <c r="F239" s="2" t="s">
        <v>31</v>
      </c>
      <c r="G239" s="24">
        <v>40952.583333333336</v>
      </c>
      <c r="H239" s="2">
        <v>2945.8</v>
      </c>
    </row>
    <row r="240" spans="1:8">
      <c r="A240" s="24">
        <v>40953</v>
      </c>
      <c r="B240" s="25">
        <v>33.233333333333334</v>
      </c>
      <c r="C240" s="24">
        <v>40953.229166666664</v>
      </c>
      <c r="D240" s="24">
        <v>40954.03125</v>
      </c>
      <c r="E240" s="2">
        <v>349.36</v>
      </c>
      <c r="F240" s="24">
        <v>40953.25</v>
      </c>
      <c r="G240" s="24">
        <v>40953.822916666664</v>
      </c>
      <c r="H240" s="2">
        <v>819</v>
      </c>
    </row>
    <row r="241" spans="1:8">
      <c r="A241" s="24">
        <v>40954</v>
      </c>
      <c r="B241" s="25">
        <v>39.024999999999999</v>
      </c>
      <c r="C241" s="24">
        <v>40954.208333333336</v>
      </c>
      <c r="D241" s="24">
        <v>40955.03125</v>
      </c>
      <c r="E241" s="2">
        <v>340.56</v>
      </c>
      <c r="F241" s="24">
        <v>40954.25</v>
      </c>
      <c r="G241" s="24">
        <v>40955</v>
      </c>
      <c r="H241" s="2">
        <v>823.8</v>
      </c>
    </row>
    <row r="242" spans="1:8">
      <c r="A242" s="24">
        <v>40955</v>
      </c>
      <c r="B242" s="25">
        <v>37.25833333333334</v>
      </c>
      <c r="C242" s="24">
        <v>40955.229166666664</v>
      </c>
      <c r="D242" s="24">
        <v>40956.052083333336</v>
      </c>
      <c r="E242" s="2">
        <v>350.51000000000005</v>
      </c>
      <c r="F242" s="24">
        <v>40955.25</v>
      </c>
      <c r="G242" s="24">
        <v>40955.770833333336</v>
      </c>
      <c r="H242" s="2">
        <v>875.6</v>
      </c>
    </row>
    <row r="243" spans="1:8">
      <c r="A243" s="24">
        <v>40956</v>
      </c>
      <c r="B243" s="25">
        <v>39.462499999999999</v>
      </c>
      <c r="C243" s="24">
        <v>40956.197916666664</v>
      </c>
      <c r="D243" s="24">
        <v>40957.03125</v>
      </c>
      <c r="E243" s="2">
        <v>345.74</v>
      </c>
      <c r="F243" s="24">
        <v>40956.25</v>
      </c>
      <c r="G243" s="24">
        <v>40956.760416666664</v>
      </c>
      <c r="H243" s="2">
        <v>854.4</v>
      </c>
    </row>
    <row r="244" spans="1:8">
      <c r="A244" s="24">
        <v>40957</v>
      </c>
      <c r="B244" s="25">
        <v>33.904166666666661</v>
      </c>
      <c r="C244" s="24">
        <v>40957.270833333336</v>
      </c>
      <c r="D244" s="24">
        <v>40957.927083333336</v>
      </c>
      <c r="E244" s="2">
        <v>331.91999999999996</v>
      </c>
      <c r="F244" s="24">
        <v>40957.291666666664</v>
      </c>
      <c r="G244" s="24">
        <v>40957.572916666664</v>
      </c>
      <c r="H244" s="2">
        <v>833.4</v>
      </c>
    </row>
    <row r="245" spans="1:8">
      <c r="A245" s="24">
        <v>40958</v>
      </c>
      <c r="B245" s="25">
        <v>32.6</v>
      </c>
      <c r="C245" s="24">
        <v>40958.510416666664</v>
      </c>
      <c r="D245" s="24">
        <v>40958.875</v>
      </c>
      <c r="E245" s="2">
        <v>329.5</v>
      </c>
      <c r="F245" s="24">
        <v>40958.041666666664</v>
      </c>
      <c r="G245" s="24">
        <v>40958.166666666664</v>
      </c>
      <c r="H245" s="2">
        <v>741.4</v>
      </c>
    </row>
    <row r="246" spans="1:8">
      <c r="A246" s="24">
        <v>40959</v>
      </c>
      <c r="B246" s="25">
        <v>29.933333333333334</v>
      </c>
      <c r="C246" s="24">
        <v>40959.1875</v>
      </c>
      <c r="D246" s="24">
        <v>40960.010416666664</v>
      </c>
      <c r="E246" s="2">
        <v>323.14999999999998</v>
      </c>
      <c r="F246" s="24">
        <v>40959.25</v>
      </c>
      <c r="G246" s="24">
        <v>40959.791666666664</v>
      </c>
      <c r="H246" s="2">
        <v>854.8</v>
      </c>
    </row>
    <row r="247" spans="1:8">
      <c r="A247" s="24">
        <v>40960</v>
      </c>
      <c r="B247" s="25">
        <v>34.029166666666661</v>
      </c>
      <c r="C247" s="24">
        <v>40960.208333333336</v>
      </c>
      <c r="D247" s="24">
        <v>40961.020833333336</v>
      </c>
      <c r="E247" s="2">
        <v>341.56999999999994</v>
      </c>
      <c r="F247" s="24">
        <v>40960.229166666664</v>
      </c>
      <c r="G247" s="24">
        <v>40960.770833333336</v>
      </c>
      <c r="H247" s="2">
        <v>838.6</v>
      </c>
    </row>
    <row r="248" spans="1:8">
      <c r="A248" s="24">
        <v>40961</v>
      </c>
      <c r="B248" s="25">
        <v>42.012499999999996</v>
      </c>
      <c r="C248" s="24">
        <v>40961.208333333336</v>
      </c>
      <c r="D248" s="24">
        <v>40962.041666666664</v>
      </c>
      <c r="E248" s="2">
        <v>347.62</v>
      </c>
      <c r="F248" s="24">
        <v>40961.260416666664</v>
      </c>
      <c r="G248" s="24">
        <v>40962</v>
      </c>
      <c r="H248" s="2">
        <v>769.4</v>
      </c>
    </row>
    <row r="249" spans="1:8">
      <c r="A249" s="24">
        <v>40962</v>
      </c>
      <c r="B249" s="25">
        <v>42.583333333333329</v>
      </c>
      <c r="C249" s="24">
        <v>40962.229166666664</v>
      </c>
      <c r="D249" s="24">
        <v>40963.020833333336</v>
      </c>
      <c r="E249" s="2">
        <v>345.16999999999996</v>
      </c>
      <c r="F249" s="24">
        <v>40962.260416666664</v>
      </c>
      <c r="G249" s="24">
        <v>40962.895833333336</v>
      </c>
      <c r="H249" s="2">
        <v>822</v>
      </c>
    </row>
    <row r="250" spans="1:8">
      <c r="A250" s="24">
        <v>40963</v>
      </c>
      <c r="B250" s="25">
        <v>38.495833333333323</v>
      </c>
      <c r="C250" s="24">
        <v>40963.229166666664</v>
      </c>
      <c r="D250" s="24">
        <v>40964.020833333336</v>
      </c>
      <c r="E250" s="2">
        <v>343.73999999999995</v>
      </c>
      <c r="F250" s="24">
        <v>40963.989583333336</v>
      </c>
      <c r="G250" s="24">
        <v>40964</v>
      </c>
      <c r="H250" s="2">
        <v>786.2</v>
      </c>
    </row>
    <row r="251" spans="1:8">
      <c r="A251" s="24">
        <v>40964</v>
      </c>
      <c r="B251" s="25">
        <v>32.954166666666666</v>
      </c>
      <c r="C251" s="24">
        <v>40964.270833333336</v>
      </c>
      <c r="D251" s="24">
        <v>40964.885416666664</v>
      </c>
      <c r="E251" s="2">
        <v>334.07</v>
      </c>
      <c r="F251" s="24">
        <v>40964.21875</v>
      </c>
      <c r="G251" s="24">
        <v>40965</v>
      </c>
      <c r="H251" s="2">
        <v>835.4</v>
      </c>
    </row>
    <row r="252" spans="1:8">
      <c r="A252" s="24">
        <v>40965</v>
      </c>
      <c r="B252" s="25">
        <v>28.287499999999994</v>
      </c>
      <c r="C252" s="24">
        <v>40965.427083333336</v>
      </c>
      <c r="D252" s="24">
        <v>40965.958333333336</v>
      </c>
      <c r="E252" s="2">
        <v>326.45000000000005</v>
      </c>
      <c r="F252" s="24">
        <v>40965.447916666664</v>
      </c>
      <c r="G252" s="24">
        <v>40965.697916666664</v>
      </c>
      <c r="H252" s="2">
        <v>1109.2</v>
      </c>
    </row>
    <row r="253" spans="1:8">
      <c r="A253" s="24">
        <v>40966</v>
      </c>
      <c r="B253" s="25">
        <v>38.289583333333333</v>
      </c>
      <c r="C253" s="24">
        <v>40966.208333333336</v>
      </c>
      <c r="D253" s="24">
        <v>40967.020833333336</v>
      </c>
      <c r="E253" s="2">
        <v>332.64</v>
      </c>
      <c r="F253" s="24">
        <v>40966.21875</v>
      </c>
      <c r="G253" s="24">
        <v>40966.760416666664</v>
      </c>
      <c r="H253" s="2">
        <v>918.4</v>
      </c>
    </row>
    <row r="254" spans="1:8">
      <c r="A254" s="24">
        <v>40967</v>
      </c>
      <c r="B254" s="25">
        <v>35.1</v>
      </c>
      <c r="C254" s="24">
        <v>40967.239583333336</v>
      </c>
      <c r="D254" s="24">
        <v>40968.03125</v>
      </c>
      <c r="E254" s="2">
        <v>354.37999999999994</v>
      </c>
      <c r="F254" s="24">
        <v>40967.260416666664</v>
      </c>
      <c r="G254" s="2" t="s">
        <v>33</v>
      </c>
      <c r="H254" s="2">
        <v>770.4</v>
      </c>
    </row>
    <row r="255" spans="1:8">
      <c r="A255" s="24">
        <v>40968</v>
      </c>
      <c r="B255" s="25">
        <v>35.916666666666657</v>
      </c>
      <c r="C255" s="24">
        <v>40968.21875</v>
      </c>
      <c r="D255" s="24">
        <v>40969.03125</v>
      </c>
      <c r="E255" s="2">
        <v>349.50000000000006</v>
      </c>
      <c r="F255" s="2" t="s">
        <v>34</v>
      </c>
      <c r="G255" s="2" t="s">
        <v>34</v>
      </c>
      <c r="H255" s="2" t="s">
        <v>34</v>
      </c>
    </row>
    <row r="256" spans="1:8">
      <c r="A256" s="24">
        <v>40969</v>
      </c>
      <c r="B256" s="25">
        <v>37.595833333333331</v>
      </c>
      <c r="C256" s="24">
        <v>40969.21875</v>
      </c>
      <c r="D256" s="24">
        <v>40970.03125</v>
      </c>
      <c r="E256" s="2">
        <v>345.60999999999996</v>
      </c>
      <c r="F256" s="24">
        <v>40969.041666666664</v>
      </c>
      <c r="G256" s="24">
        <v>40969.25</v>
      </c>
      <c r="H256" s="2">
        <v>772.4</v>
      </c>
    </row>
    <row r="257" spans="1:8">
      <c r="A257" s="24">
        <v>40970</v>
      </c>
      <c r="B257" s="25">
        <v>34.31666666666667</v>
      </c>
      <c r="C257" s="24">
        <v>40970.239583333336</v>
      </c>
      <c r="D257" s="24">
        <v>40971.041666666664</v>
      </c>
      <c r="E257" s="2">
        <v>349.34000000000003</v>
      </c>
      <c r="F257" s="24">
        <v>40970.041666666664</v>
      </c>
      <c r="G257" s="24">
        <v>40970.166666666664</v>
      </c>
      <c r="H257" s="2">
        <v>787</v>
      </c>
    </row>
    <row r="258" spans="1:8">
      <c r="A258" s="24">
        <v>40971</v>
      </c>
      <c r="B258" s="25">
        <v>43.058333333333337</v>
      </c>
      <c r="C258" s="24">
        <v>40971.260416666664</v>
      </c>
      <c r="D258" s="24">
        <v>40971.947916666664</v>
      </c>
      <c r="E258" s="2">
        <v>333.36</v>
      </c>
      <c r="F258" s="24">
        <v>40971.291666666664</v>
      </c>
      <c r="G258" s="24">
        <v>40971.75</v>
      </c>
      <c r="H258" s="2">
        <v>777.4</v>
      </c>
    </row>
    <row r="259" spans="1:8">
      <c r="A259" s="24">
        <v>40972</v>
      </c>
      <c r="B259" s="25">
        <v>33.158333333333331</v>
      </c>
      <c r="C259" s="24">
        <v>40972.447916666664</v>
      </c>
      <c r="D259" s="24">
        <v>40972.885416666664</v>
      </c>
      <c r="E259" s="2">
        <v>336.83000000000004</v>
      </c>
      <c r="F259" s="24">
        <v>40972.427083333336</v>
      </c>
      <c r="G259" s="24">
        <v>40972.854166666664</v>
      </c>
      <c r="H259" s="2">
        <v>739.4</v>
      </c>
    </row>
    <row r="260" spans="1:8">
      <c r="A260" s="24">
        <v>40973</v>
      </c>
      <c r="B260" s="25">
        <v>28.312500000000004</v>
      </c>
      <c r="C260" s="24">
        <v>40973.1875</v>
      </c>
      <c r="D260" s="24">
        <v>40974.03125</v>
      </c>
      <c r="E260" s="2">
        <v>335.39</v>
      </c>
      <c r="F260" s="24">
        <v>40973.104166666664</v>
      </c>
      <c r="G260" s="24">
        <v>40973.21875</v>
      </c>
      <c r="H260" s="2">
        <v>763.8</v>
      </c>
    </row>
    <row r="261" spans="1:8">
      <c r="A261" s="24">
        <v>40974</v>
      </c>
      <c r="B261" s="25">
        <v>27.112499999999997</v>
      </c>
      <c r="C261" s="24">
        <v>40974.229166666664</v>
      </c>
      <c r="D261" s="24">
        <v>40975.03125</v>
      </c>
      <c r="E261" s="2">
        <v>343.72999999999996</v>
      </c>
      <c r="F261" s="24">
        <v>40974.104166666664</v>
      </c>
      <c r="G261" s="24">
        <v>40974.760416666664</v>
      </c>
      <c r="H261" s="2">
        <v>855.4</v>
      </c>
    </row>
    <row r="262" spans="1:8">
      <c r="A262" s="24">
        <v>40975</v>
      </c>
      <c r="B262" s="25">
        <v>40.391666666666673</v>
      </c>
      <c r="C262" s="24">
        <v>40975.21875</v>
      </c>
      <c r="D262" s="24">
        <v>40976.03125</v>
      </c>
      <c r="E262" s="2">
        <v>339.26</v>
      </c>
      <c r="F262" s="24">
        <v>40975.260416666664</v>
      </c>
      <c r="G262" s="24">
        <v>40975.71875</v>
      </c>
      <c r="H262" s="2">
        <v>799.2</v>
      </c>
    </row>
    <row r="263" spans="1:8">
      <c r="A263" s="24">
        <v>40976</v>
      </c>
      <c r="B263" s="25">
        <v>52.683333333333337</v>
      </c>
      <c r="C263" s="24">
        <v>40976.229166666664</v>
      </c>
      <c r="D263" s="24">
        <v>40977.020833333336</v>
      </c>
      <c r="E263" s="2">
        <v>327.89000000000004</v>
      </c>
      <c r="F263" s="2" t="s">
        <v>32</v>
      </c>
      <c r="G263" s="24">
        <v>40976.416666666664</v>
      </c>
      <c r="H263" s="2">
        <v>560.4</v>
      </c>
    </row>
    <row r="264" spans="1:8">
      <c r="A264" s="24">
        <v>40977</v>
      </c>
      <c r="B264" s="25">
        <v>37.574999999999996</v>
      </c>
      <c r="C264" s="24">
        <v>40977.229166666664</v>
      </c>
      <c r="D264" s="24">
        <v>40978.072916666664</v>
      </c>
      <c r="E264" s="2">
        <v>322.56</v>
      </c>
      <c r="F264" s="24">
        <v>40977.072916666664</v>
      </c>
      <c r="G264" s="24">
        <v>40977.166666666664</v>
      </c>
      <c r="H264" s="2">
        <v>209.6</v>
      </c>
    </row>
    <row r="265" spans="1:8">
      <c r="A265" s="24">
        <v>40978</v>
      </c>
      <c r="B265" s="25">
        <v>28.120833333333337</v>
      </c>
      <c r="C265" s="24">
        <v>40978.291666666664</v>
      </c>
      <c r="D265" s="24">
        <v>40979</v>
      </c>
      <c r="E265" s="2">
        <v>323.85000000000002</v>
      </c>
      <c r="F265" s="24">
        <v>40978.291666666664</v>
      </c>
      <c r="G265" s="24">
        <v>40978.541666666664</v>
      </c>
      <c r="H265" s="2">
        <v>737.4</v>
      </c>
    </row>
    <row r="266" spans="1:8">
      <c r="A266" s="24">
        <v>40979</v>
      </c>
      <c r="B266" s="25">
        <v>36.518749999999997</v>
      </c>
      <c r="C266" s="24">
        <v>40979.40625</v>
      </c>
      <c r="D266" s="24">
        <v>40979.979166666664</v>
      </c>
      <c r="E266" s="2">
        <v>333.49999999999994</v>
      </c>
      <c r="F266" s="24">
        <v>40979.40625</v>
      </c>
      <c r="G266" s="24">
        <v>40979.5</v>
      </c>
      <c r="H266" s="2">
        <v>665.4</v>
      </c>
    </row>
    <row r="267" spans="1:8">
      <c r="A267" s="24">
        <v>40980</v>
      </c>
      <c r="B267" s="25">
        <v>45.333333333333336</v>
      </c>
      <c r="C267" s="24">
        <v>40980.208333333336</v>
      </c>
      <c r="D267" s="24">
        <v>40981.052083333336</v>
      </c>
      <c r="E267" s="2">
        <v>340.68999999999994</v>
      </c>
      <c r="F267" s="2" t="s">
        <v>32</v>
      </c>
      <c r="G267" s="24">
        <v>40980.416666666664</v>
      </c>
      <c r="H267" s="2">
        <v>653.4</v>
      </c>
    </row>
    <row r="268" spans="1:8">
      <c r="A268" s="24">
        <v>40981</v>
      </c>
      <c r="B268" s="25">
        <v>55.79999999999999</v>
      </c>
      <c r="C268" s="24">
        <v>40981.239583333336</v>
      </c>
      <c r="D268" s="24">
        <v>40982.052083333336</v>
      </c>
      <c r="E268" s="2">
        <v>324.00000000000006</v>
      </c>
      <c r="F268" s="24">
        <v>40981.270833333336</v>
      </c>
      <c r="G268" s="24">
        <v>40982.052083333336</v>
      </c>
      <c r="H268" s="2">
        <v>157.6</v>
      </c>
    </row>
    <row r="269" spans="1:8">
      <c r="A269" s="24">
        <v>40982</v>
      </c>
      <c r="B269" s="25">
        <v>48.912499999999994</v>
      </c>
      <c r="C269" s="24">
        <v>40982.229166666664</v>
      </c>
      <c r="D269" s="24">
        <v>40983.052083333336</v>
      </c>
      <c r="E269" s="2">
        <v>333.93999999999994</v>
      </c>
      <c r="F269" s="24">
        <v>40982.302083333336</v>
      </c>
      <c r="G269" s="24">
        <v>40982.604166666664</v>
      </c>
      <c r="H269" s="2">
        <v>164.6</v>
      </c>
    </row>
    <row r="270" spans="1:8">
      <c r="A270" s="24">
        <v>40983</v>
      </c>
      <c r="B270" s="25">
        <v>43.133333333333333</v>
      </c>
      <c r="C270" s="24">
        <v>40983.239583333336</v>
      </c>
      <c r="D270" s="24">
        <v>40984.052083333336</v>
      </c>
      <c r="E270" s="2">
        <v>335.81</v>
      </c>
      <c r="F270" s="24">
        <v>40983.302083333336</v>
      </c>
      <c r="G270" s="24">
        <v>40984.072916666664</v>
      </c>
      <c r="H270" s="2">
        <v>163</v>
      </c>
    </row>
    <row r="271" spans="1:8">
      <c r="A271" s="24">
        <v>40984</v>
      </c>
      <c r="B271" s="25">
        <v>44.045833333333348</v>
      </c>
      <c r="C271" s="24">
        <v>40984.229166666664</v>
      </c>
      <c r="D271" s="24">
        <v>40985.0625</v>
      </c>
      <c r="E271" s="2">
        <v>321.41999999999996</v>
      </c>
      <c r="F271" s="24">
        <v>40984.21875</v>
      </c>
      <c r="G271" s="24">
        <v>40985.09375</v>
      </c>
      <c r="H271" s="2">
        <v>167.6</v>
      </c>
    </row>
    <row r="272" spans="1:8">
      <c r="A272" s="24">
        <v>40985</v>
      </c>
      <c r="B272" s="25">
        <v>47.76666666666668</v>
      </c>
      <c r="C272" s="24">
        <v>40985.25</v>
      </c>
      <c r="D272" s="24">
        <v>40986</v>
      </c>
      <c r="E272" s="2">
        <v>337.82000000000005</v>
      </c>
      <c r="F272" s="24">
        <v>40985.989583333336</v>
      </c>
      <c r="G272" s="24">
        <v>40986.052083333336</v>
      </c>
      <c r="H272" s="2">
        <v>355.2</v>
      </c>
    </row>
    <row r="273" spans="1:8">
      <c r="A273" s="24">
        <v>40986</v>
      </c>
      <c r="B273" s="25">
        <v>47.941666666666663</v>
      </c>
      <c r="C273" s="24">
        <v>40986.416666666664</v>
      </c>
      <c r="D273" s="24">
        <v>40986.875</v>
      </c>
      <c r="E273" s="2">
        <v>419.18999999999994</v>
      </c>
      <c r="F273" s="24">
        <v>40986.104166666664</v>
      </c>
      <c r="G273" s="24">
        <v>40986.1875</v>
      </c>
      <c r="H273" s="2">
        <v>141.19999999999999</v>
      </c>
    </row>
    <row r="274" spans="1:8">
      <c r="A274" s="24">
        <v>40987</v>
      </c>
      <c r="B274" s="25">
        <v>55.104166666666664</v>
      </c>
      <c r="C274" s="24">
        <v>40987.229166666664</v>
      </c>
      <c r="D274" s="24">
        <v>40987.895833333336</v>
      </c>
      <c r="E274" s="2">
        <v>420.18</v>
      </c>
      <c r="F274" s="24">
        <v>40987.989583333336</v>
      </c>
      <c r="G274" s="24">
        <v>40988</v>
      </c>
      <c r="H274" s="2">
        <v>156.6</v>
      </c>
    </row>
    <row r="275" spans="1:8">
      <c r="A275" s="24">
        <v>40988</v>
      </c>
      <c r="B275" s="25">
        <v>58.170833333333327</v>
      </c>
      <c r="C275" s="24">
        <v>40988.239583333336</v>
      </c>
      <c r="D275" s="24">
        <v>40989.052083333336</v>
      </c>
      <c r="E275" s="2">
        <v>331.60999999999996</v>
      </c>
      <c r="F275" s="2" t="s">
        <v>31</v>
      </c>
      <c r="G275" s="24">
        <v>40989.010416666664</v>
      </c>
      <c r="H275" s="2">
        <v>176.2</v>
      </c>
    </row>
    <row r="276" spans="1:8">
      <c r="A276" s="24">
        <v>40989</v>
      </c>
      <c r="B276" s="25">
        <v>57.879166666666663</v>
      </c>
      <c r="C276" s="24">
        <v>40989.229166666664</v>
      </c>
      <c r="D276" s="24">
        <v>40990.052083333336</v>
      </c>
      <c r="E276" s="2">
        <v>332.20999999999992</v>
      </c>
      <c r="F276" s="24">
        <v>40989.260416666664</v>
      </c>
      <c r="G276" s="24">
        <v>40989.885416666664</v>
      </c>
      <c r="H276" s="2">
        <v>175.2</v>
      </c>
    </row>
    <row r="277" spans="1:8">
      <c r="A277" s="24">
        <v>40990</v>
      </c>
      <c r="B277" s="25">
        <v>59.691666666666663</v>
      </c>
      <c r="C277" s="24">
        <v>40990.239583333336</v>
      </c>
      <c r="D277" s="24">
        <v>40991.0625</v>
      </c>
      <c r="E277" s="2">
        <v>341.69999999999993</v>
      </c>
      <c r="F277" s="24">
        <v>40990.291666666664</v>
      </c>
      <c r="G277" s="24">
        <v>40990.947916666664</v>
      </c>
      <c r="H277" s="2">
        <v>167.2</v>
      </c>
    </row>
    <row r="278" spans="1:8">
      <c r="A278" s="24">
        <v>40991</v>
      </c>
      <c r="B278" s="25">
        <v>57.295833333333348</v>
      </c>
      <c r="C278" s="24">
        <v>40991.239583333336</v>
      </c>
      <c r="D278" s="24">
        <v>40992.052083333336</v>
      </c>
      <c r="E278" s="2">
        <v>336.83000000000004</v>
      </c>
      <c r="F278" s="24">
        <v>40991.041666666664</v>
      </c>
      <c r="G278" s="24">
        <v>40991.125</v>
      </c>
      <c r="H278" s="2">
        <v>157.6</v>
      </c>
    </row>
    <row r="279" spans="1:8">
      <c r="A279" s="24">
        <v>40992</v>
      </c>
      <c r="B279" s="25">
        <v>45.683333333333337</v>
      </c>
      <c r="C279" s="24">
        <v>40992.270833333336</v>
      </c>
      <c r="D279" s="24">
        <v>40992.96875</v>
      </c>
      <c r="E279" s="2">
        <v>327.30000000000007</v>
      </c>
      <c r="F279" s="24">
        <v>40992.989583333336</v>
      </c>
      <c r="G279" s="24">
        <v>40993</v>
      </c>
      <c r="H279" s="2">
        <v>163</v>
      </c>
    </row>
    <row r="280" spans="1:8">
      <c r="A280" s="24">
        <v>40993</v>
      </c>
      <c r="B280" s="25">
        <v>43.770833333333343</v>
      </c>
      <c r="C280" s="24">
        <v>40993.40625</v>
      </c>
      <c r="D280" s="24">
        <v>40993.916666666664</v>
      </c>
      <c r="E280" s="2">
        <v>337.81000000000006</v>
      </c>
      <c r="F280" s="24">
        <v>40993.0625</v>
      </c>
      <c r="G280" s="24">
        <v>40993.145833333336</v>
      </c>
      <c r="H280" s="2">
        <v>173.2</v>
      </c>
    </row>
    <row r="281" spans="1:8">
      <c r="A281" s="24">
        <v>40994</v>
      </c>
      <c r="B281" s="25">
        <v>39.462499999999999</v>
      </c>
      <c r="C281" s="24">
        <v>40994.229166666664</v>
      </c>
      <c r="D281" s="24">
        <v>40995.052083333336</v>
      </c>
      <c r="E281" s="2">
        <v>338.97000000000008</v>
      </c>
      <c r="F281" s="24">
        <v>40994.989583333336</v>
      </c>
      <c r="G281" s="24">
        <v>40995</v>
      </c>
      <c r="H281" s="2">
        <v>155.6</v>
      </c>
    </row>
    <row r="282" spans="1:8">
      <c r="A282" s="24">
        <v>40995</v>
      </c>
      <c r="B282" s="25">
        <v>29.004166666666666</v>
      </c>
      <c r="C282" s="24">
        <v>40995.229166666664</v>
      </c>
      <c r="D282" s="24">
        <v>40996.052083333336</v>
      </c>
      <c r="E282" s="2">
        <v>320.83999999999997</v>
      </c>
      <c r="F282" s="24">
        <v>40995.041666666664</v>
      </c>
      <c r="G282" s="24">
        <v>40996</v>
      </c>
      <c r="H282" s="2">
        <v>421.6</v>
      </c>
    </row>
    <row r="283" spans="1:8">
      <c r="A283" s="24">
        <v>40996</v>
      </c>
      <c r="B283" s="25">
        <v>44.016666666666673</v>
      </c>
      <c r="C283" s="24">
        <v>40996.229166666664</v>
      </c>
      <c r="D283" s="24">
        <v>40997.072916666664</v>
      </c>
      <c r="E283" s="2">
        <v>342.70999999999992</v>
      </c>
      <c r="F283" s="2" t="s">
        <v>32</v>
      </c>
      <c r="G283" s="24">
        <v>40996.416666666664</v>
      </c>
      <c r="H283" s="2">
        <v>809.4</v>
      </c>
    </row>
    <row r="284" spans="1:8">
      <c r="A284" s="24">
        <v>40997</v>
      </c>
      <c r="B284" s="25">
        <v>44.05833333333333</v>
      </c>
      <c r="C284" s="24">
        <v>40997.239583333336</v>
      </c>
      <c r="D284" s="24">
        <v>40998.052083333336</v>
      </c>
      <c r="E284" s="2">
        <v>328.31</v>
      </c>
      <c r="F284" s="24">
        <v>40997.989583333336</v>
      </c>
      <c r="G284" s="24">
        <v>40998</v>
      </c>
      <c r="H284" s="2">
        <v>244</v>
      </c>
    </row>
    <row r="285" spans="1:8">
      <c r="A285" s="24">
        <v>40998</v>
      </c>
      <c r="B285" s="25">
        <v>37.125</v>
      </c>
      <c r="C285" s="24">
        <v>40998.229166666664</v>
      </c>
      <c r="D285" s="24">
        <v>40999.0625</v>
      </c>
      <c r="E285" s="2">
        <v>324.42999999999995</v>
      </c>
      <c r="F285" s="24">
        <v>40998.21875</v>
      </c>
      <c r="G285" s="24">
        <v>40999</v>
      </c>
      <c r="H285" s="2">
        <v>255.4</v>
      </c>
    </row>
    <row r="286" spans="1:8">
      <c r="A286" s="24">
        <v>40999</v>
      </c>
      <c r="B286" s="25">
        <v>38.779166666666661</v>
      </c>
      <c r="C286" s="24">
        <v>40999.291666666664</v>
      </c>
      <c r="D286" s="24">
        <v>40999.895833333336</v>
      </c>
      <c r="E286" s="2">
        <v>334.08</v>
      </c>
      <c r="F286" s="24">
        <v>40999.21875</v>
      </c>
      <c r="G286" s="24">
        <v>41000.020833333336</v>
      </c>
      <c r="H286" s="2">
        <v>377.4</v>
      </c>
    </row>
    <row r="287" spans="1:8">
      <c r="A287" s="24">
        <v>41000</v>
      </c>
      <c r="B287" s="25">
        <v>42.174999999999997</v>
      </c>
      <c r="C287" s="24">
        <v>41000.46875</v>
      </c>
      <c r="D287" s="24">
        <v>41000.895833333336</v>
      </c>
      <c r="E287" s="2">
        <v>335.09000000000003</v>
      </c>
      <c r="F287" s="2" t="s">
        <v>32</v>
      </c>
      <c r="G287" s="24">
        <v>41000.416666666664</v>
      </c>
      <c r="H287" s="2">
        <v>411.8</v>
      </c>
    </row>
    <row r="288" spans="1:8">
      <c r="A288" s="24">
        <v>41001</v>
      </c>
      <c r="B288" s="25">
        <v>40.220833333333324</v>
      </c>
      <c r="C288" s="24">
        <v>41001.208333333336</v>
      </c>
      <c r="D288" s="24">
        <v>41002.03125</v>
      </c>
      <c r="E288" s="2">
        <v>338.40000000000003</v>
      </c>
      <c r="F288" s="24">
        <v>41001.1875</v>
      </c>
      <c r="G288" s="24">
        <v>41002.03125</v>
      </c>
      <c r="H288" s="2">
        <v>401.2</v>
      </c>
    </row>
    <row r="289" spans="1:8">
      <c r="A289" s="24">
        <v>41002</v>
      </c>
      <c r="B289" s="25">
        <v>38.104166666666671</v>
      </c>
      <c r="C289" s="24">
        <v>41002.229166666664</v>
      </c>
      <c r="D289" s="24">
        <v>41003.03125</v>
      </c>
      <c r="E289" s="2">
        <v>345.30999999999995</v>
      </c>
      <c r="F289" s="24">
        <v>41002.208333333336</v>
      </c>
      <c r="G289" s="24">
        <v>41002.645833333336</v>
      </c>
      <c r="H289" s="2">
        <v>396</v>
      </c>
    </row>
    <row r="290" spans="1:8">
      <c r="A290" s="24">
        <v>41003</v>
      </c>
      <c r="B290" s="25">
        <v>42.98749999999999</v>
      </c>
      <c r="C290" s="24">
        <v>41003.21875</v>
      </c>
      <c r="D290" s="24">
        <v>41004.020833333336</v>
      </c>
      <c r="E290" s="2">
        <v>340.56999999999994</v>
      </c>
      <c r="F290" s="24">
        <v>41003.21875</v>
      </c>
      <c r="G290" s="24">
        <v>41003.364583333336</v>
      </c>
      <c r="H290" s="2">
        <v>315.39999999999998</v>
      </c>
    </row>
    <row r="291" spans="1:8">
      <c r="A291" s="24">
        <v>41004</v>
      </c>
      <c r="B291" s="25">
        <v>38.929166666666667</v>
      </c>
      <c r="C291" s="24">
        <v>41004.229166666664</v>
      </c>
      <c r="D291" s="24">
        <v>41005.052083333336</v>
      </c>
      <c r="E291" s="2">
        <v>336.82000000000005</v>
      </c>
      <c r="F291" s="24">
        <v>41004.989583333336</v>
      </c>
      <c r="G291" s="24">
        <v>41005.010416666664</v>
      </c>
      <c r="H291" s="2">
        <v>136.80000000000001</v>
      </c>
    </row>
    <row r="292" spans="1:8">
      <c r="A292" s="24">
        <v>41005</v>
      </c>
      <c r="B292" s="25">
        <v>36.962499999999999</v>
      </c>
      <c r="C292" s="24">
        <v>41005.21875</v>
      </c>
      <c r="D292" s="24">
        <v>41006.010416666664</v>
      </c>
      <c r="E292" s="2">
        <v>342.42999999999995</v>
      </c>
      <c r="F292" s="24">
        <v>41005.197916666664</v>
      </c>
      <c r="G292" s="24">
        <v>41005.677083333336</v>
      </c>
      <c r="H292" s="2">
        <v>336.4</v>
      </c>
    </row>
    <row r="293" spans="1:8">
      <c r="A293" s="24">
        <v>41006</v>
      </c>
      <c r="B293" s="25">
        <v>37.658333333333331</v>
      </c>
      <c r="C293" s="24">
        <v>41006.322916666664</v>
      </c>
      <c r="D293" s="24">
        <v>41006.729166666664</v>
      </c>
      <c r="E293" s="2">
        <v>351.08000000000004</v>
      </c>
      <c r="F293" s="24">
        <v>41006.989583333336</v>
      </c>
      <c r="G293" s="24">
        <v>41007</v>
      </c>
      <c r="H293" s="2">
        <v>157</v>
      </c>
    </row>
    <row r="294" spans="1:8">
      <c r="A294" s="24">
        <v>41007</v>
      </c>
      <c r="B294" s="25">
        <v>40.904166666666669</v>
      </c>
      <c r="C294" s="24">
        <v>41007.375</v>
      </c>
      <c r="D294" s="24">
        <v>41007.791666666664</v>
      </c>
      <c r="E294" s="2">
        <v>325.44000000000005</v>
      </c>
      <c r="F294" s="2" t="s">
        <v>31</v>
      </c>
      <c r="G294" s="24">
        <v>41007.645833333336</v>
      </c>
      <c r="H294" s="2">
        <v>145.80000000000001</v>
      </c>
    </row>
    <row r="295" spans="1:8">
      <c r="A295" s="24">
        <v>41008</v>
      </c>
      <c r="B295" s="25">
        <v>41.691666666666656</v>
      </c>
      <c r="C295" s="24">
        <v>41008.208333333336</v>
      </c>
      <c r="D295" s="24">
        <v>41009.010416666664</v>
      </c>
      <c r="E295" s="2">
        <v>322.13</v>
      </c>
      <c r="F295" s="2" t="s">
        <v>31</v>
      </c>
      <c r="G295" s="24">
        <v>41009.135416666664</v>
      </c>
      <c r="H295" s="2">
        <v>145</v>
      </c>
    </row>
    <row r="296" spans="1:8">
      <c r="A296" s="24">
        <v>41009</v>
      </c>
      <c r="B296" s="25">
        <v>42.06666666666667</v>
      </c>
      <c r="C296" s="24">
        <v>41009.21875</v>
      </c>
      <c r="D296" s="24">
        <v>41010.020833333336</v>
      </c>
      <c r="E296" s="2">
        <v>328.46999999999997</v>
      </c>
      <c r="F296" s="24">
        <v>41009.989583333336</v>
      </c>
      <c r="G296" s="24">
        <v>41010.052083333336</v>
      </c>
      <c r="H296" s="2">
        <v>174</v>
      </c>
    </row>
    <row r="297" spans="1:8">
      <c r="A297" s="24">
        <v>41010</v>
      </c>
      <c r="B297" s="25">
        <v>39.666666666666664</v>
      </c>
      <c r="C297" s="24">
        <v>41010.21875</v>
      </c>
      <c r="D297" s="24">
        <v>41011.010416666664</v>
      </c>
      <c r="E297" s="2">
        <v>326.45000000000005</v>
      </c>
      <c r="F297" s="24">
        <v>41010.21875</v>
      </c>
      <c r="G297" s="24">
        <v>41011.052083333336</v>
      </c>
      <c r="H297" s="2">
        <v>204</v>
      </c>
    </row>
    <row r="298" spans="1:8">
      <c r="A298" s="24">
        <v>41011</v>
      </c>
      <c r="B298" s="25">
        <v>41.741666666666667</v>
      </c>
      <c r="C298" s="24">
        <v>41011.208333333336</v>
      </c>
      <c r="D298" s="24">
        <v>41012.03125</v>
      </c>
      <c r="E298" s="2">
        <v>350.36000000000007</v>
      </c>
      <c r="F298" s="24">
        <v>41011.15625</v>
      </c>
      <c r="G298" s="24">
        <v>41011.885416666664</v>
      </c>
      <c r="H298" s="2">
        <v>321</v>
      </c>
    </row>
    <row r="299" spans="1:8">
      <c r="A299" s="24">
        <v>41012</v>
      </c>
      <c r="B299" s="25">
        <v>42.300000000000004</v>
      </c>
      <c r="C299" s="24">
        <v>41012.208333333336</v>
      </c>
      <c r="D299" s="24">
        <v>41013.03125</v>
      </c>
      <c r="E299" s="2">
        <v>345.17999999999995</v>
      </c>
      <c r="F299" s="24">
        <v>41012.197916666664</v>
      </c>
      <c r="G299" s="24">
        <v>41012.90625</v>
      </c>
      <c r="H299" s="2">
        <v>309.8</v>
      </c>
    </row>
    <row r="300" spans="1:8">
      <c r="A300" s="24">
        <v>41013</v>
      </c>
      <c r="B300" s="25">
        <v>46.31666666666667</v>
      </c>
      <c r="C300" s="24">
        <v>41013.270833333336</v>
      </c>
      <c r="D300" s="24">
        <v>41014</v>
      </c>
      <c r="E300" s="2">
        <v>333.51</v>
      </c>
      <c r="F300" s="24">
        <v>41013.21875</v>
      </c>
      <c r="G300" s="24">
        <v>41013.4375</v>
      </c>
      <c r="H300" s="2">
        <v>315.2</v>
      </c>
    </row>
    <row r="301" spans="1:8">
      <c r="A301" s="24">
        <v>41014</v>
      </c>
      <c r="B301" s="25">
        <v>57.687499999999993</v>
      </c>
      <c r="C301" s="24">
        <v>41014.364583333336</v>
      </c>
      <c r="D301" s="24">
        <v>41014.927083333336</v>
      </c>
      <c r="E301" s="2">
        <v>344.16999999999996</v>
      </c>
      <c r="F301" s="24">
        <v>41014.333333333336</v>
      </c>
      <c r="G301" s="24">
        <v>41014.708333333336</v>
      </c>
      <c r="H301" s="2">
        <v>169.8</v>
      </c>
    </row>
    <row r="302" spans="1:8">
      <c r="A302" s="24">
        <v>41015</v>
      </c>
      <c r="B302" s="25">
        <v>62.408333333333331</v>
      </c>
      <c r="C302" s="24">
        <v>41015.21875</v>
      </c>
      <c r="D302" s="24">
        <v>41016.020833333336</v>
      </c>
      <c r="E302" s="2">
        <v>354.37999999999994</v>
      </c>
      <c r="F302" s="24">
        <v>41015.072916666664</v>
      </c>
      <c r="G302" s="24">
        <v>41015.166666666664</v>
      </c>
      <c r="H302" s="2">
        <v>170.6</v>
      </c>
    </row>
    <row r="303" spans="1:8">
      <c r="A303" s="24">
        <v>41016</v>
      </c>
      <c r="B303" s="25">
        <v>55.704166666666673</v>
      </c>
      <c r="C303" s="24">
        <v>41016.21875</v>
      </c>
      <c r="D303" s="24">
        <v>41017.03125</v>
      </c>
      <c r="E303" s="2">
        <v>330.62</v>
      </c>
      <c r="F303" s="24">
        <v>41016.989583333336</v>
      </c>
      <c r="G303" s="24">
        <v>41017.03125</v>
      </c>
      <c r="H303" s="2">
        <v>157.6</v>
      </c>
    </row>
    <row r="304" spans="1:8">
      <c r="A304" s="24">
        <v>41017</v>
      </c>
      <c r="B304" s="25">
        <v>45.04999999999999</v>
      </c>
      <c r="C304" s="24">
        <v>41017.177083333336</v>
      </c>
      <c r="D304" s="24">
        <v>41018.03125</v>
      </c>
      <c r="E304" s="2">
        <v>345.17999999999995</v>
      </c>
      <c r="F304" s="24">
        <v>41017.135416666664</v>
      </c>
      <c r="G304" s="24">
        <v>41018.072916666664</v>
      </c>
      <c r="H304" s="2">
        <v>187</v>
      </c>
    </row>
    <row r="305" spans="1:8">
      <c r="A305" s="24">
        <v>41018</v>
      </c>
      <c r="B305" s="25">
        <v>50.016666666666659</v>
      </c>
      <c r="C305" s="24">
        <v>41018.166666666664</v>
      </c>
      <c r="D305" s="24">
        <v>41019.041666666664</v>
      </c>
      <c r="E305" s="2">
        <v>340.69999999999993</v>
      </c>
      <c r="F305" s="24">
        <v>41018.15625</v>
      </c>
      <c r="G305" s="24">
        <v>41019.010416666664</v>
      </c>
      <c r="H305" s="2">
        <v>168.6</v>
      </c>
    </row>
    <row r="306" spans="1:8">
      <c r="A306" s="24">
        <v>41019</v>
      </c>
      <c r="B306" s="25">
        <v>52.854166666666664</v>
      </c>
      <c r="C306" s="24">
        <v>41019.208333333336</v>
      </c>
      <c r="D306" s="24">
        <v>41020.020833333336</v>
      </c>
      <c r="E306" s="2">
        <v>328.02000000000004</v>
      </c>
      <c r="F306" s="24">
        <v>41019.1875</v>
      </c>
      <c r="G306" s="24">
        <v>41019.729166666664</v>
      </c>
      <c r="H306" s="2">
        <v>198.2</v>
      </c>
    </row>
    <row r="307" spans="1:8">
      <c r="A307" s="24">
        <v>41020</v>
      </c>
      <c r="B307" s="25">
        <v>58.250000000000007</v>
      </c>
      <c r="C307" s="24">
        <v>41020.28125</v>
      </c>
      <c r="D307" s="24">
        <v>41020.958333333336</v>
      </c>
      <c r="E307" s="2">
        <v>327.01000000000005</v>
      </c>
      <c r="F307" s="2" t="s">
        <v>32</v>
      </c>
      <c r="G307" s="24">
        <v>41020.416666666664</v>
      </c>
      <c r="H307" s="2">
        <v>200.8</v>
      </c>
    </row>
    <row r="308" spans="1:8">
      <c r="A308" s="24">
        <v>41021</v>
      </c>
      <c r="B308" s="25">
        <v>47.816666666666663</v>
      </c>
      <c r="C308" s="24">
        <v>41021.385416666664</v>
      </c>
      <c r="D308" s="24">
        <v>41021.71875</v>
      </c>
      <c r="E308" s="2">
        <v>326.44000000000005</v>
      </c>
      <c r="F308" s="24">
        <v>41021.427083333336</v>
      </c>
      <c r="G308" s="24">
        <v>41021.510416666664</v>
      </c>
      <c r="H308" s="2">
        <v>192</v>
      </c>
    </row>
    <row r="309" spans="1:8">
      <c r="A309" s="24">
        <v>41022</v>
      </c>
      <c r="B309" s="25">
        <v>47.258333333333333</v>
      </c>
      <c r="C309" s="24">
        <v>41022.208333333336</v>
      </c>
      <c r="D309" s="24">
        <v>41023.010416666664</v>
      </c>
      <c r="E309" s="2">
        <v>324.57000000000005</v>
      </c>
      <c r="F309" s="24">
        <v>41022.270833333336</v>
      </c>
      <c r="G309" s="24">
        <v>41022.78125</v>
      </c>
      <c r="H309" s="2">
        <v>187.4</v>
      </c>
    </row>
    <row r="310" spans="1:8">
      <c r="A310" s="24">
        <v>41023</v>
      </c>
      <c r="B310" s="25">
        <v>41.024999999999999</v>
      </c>
      <c r="C310" s="24">
        <v>41023.21875</v>
      </c>
      <c r="D310" s="24">
        <v>41024.010416666664</v>
      </c>
      <c r="E310" s="2">
        <v>336.96000000000009</v>
      </c>
      <c r="F310" s="24">
        <v>41023.21875</v>
      </c>
      <c r="G310" s="24">
        <v>41023.75</v>
      </c>
      <c r="H310" s="2">
        <v>185.2</v>
      </c>
    </row>
    <row r="311" spans="1:8">
      <c r="A311" s="24">
        <v>41024</v>
      </c>
      <c r="B311" s="25">
        <v>43.116666666666667</v>
      </c>
      <c r="C311" s="24">
        <v>41024.197916666664</v>
      </c>
      <c r="D311" s="24">
        <v>41025.010416666664</v>
      </c>
      <c r="E311" s="2">
        <v>326.44000000000005</v>
      </c>
      <c r="F311" s="24">
        <v>41024.239583333336</v>
      </c>
      <c r="G311" s="24">
        <v>41024.71875</v>
      </c>
      <c r="H311" s="2">
        <v>215</v>
      </c>
    </row>
    <row r="312" spans="1:8">
      <c r="A312" s="24">
        <v>41025</v>
      </c>
      <c r="B312" s="25">
        <v>48.50416666666667</v>
      </c>
      <c r="C312" s="24">
        <v>41025.208333333336</v>
      </c>
      <c r="D312" s="24">
        <v>41026.03125</v>
      </c>
      <c r="E312" s="2">
        <v>334.09000000000003</v>
      </c>
      <c r="F312" s="24">
        <v>41025.989583333336</v>
      </c>
      <c r="G312" s="24">
        <v>41026.083333333336</v>
      </c>
      <c r="H312" s="2">
        <v>188.2</v>
      </c>
    </row>
    <row r="313" spans="1:8">
      <c r="A313" s="24">
        <v>41026</v>
      </c>
      <c r="B313" s="25">
        <v>41.362500000000004</v>
      </c>
      <c r="C313" s="24">
        <v>41026.1875</v>
      </c>
      <c r="D313" s="24">
        <v>41027.010416666664</v>
      </c>
      <c r="E313" s="2">
        <v>322.27000000000004</v>
      </c>
      <c r="F313" s="24">
        <v>41026.989583333336</v>
      </c>
      <c r="G313" s="24">
        <v>41027.020833333336</v>
      </c>
      <c r="H313" s="2">
        <v>183.2</v>
      </c>
    </row>
    <row r="314" spans="1:8">
      <c r="A314" s="24">
        <v>41027</v>
      </c>
      <c r="B314" s="25">
        <v>38.49166666666666</v>
      </c>
      <c r="C314" s="24">
        <v>41027.3125</v>
      </c>
      <c r="D314" s="24">
        <v>41027.770833333336</v>
      </c>
      <c r="E314" s="2">
        <v>322.44</v>
      </c>
      <c r="F314" s="24">
        <v>41027.479166666664</v>
      </c>
      <c r="G314" s="24">
        <v>41027.583333333336</v>
      </c>
      <c r="H314" s="2">
        <v>214.2</v>
      </c>
    </row>
    <row r="315" spans="1:8">
      <c r="A315" s="24">
        <v>41028</v>
      </c>
      <c r="B315" s="25">
        <v>40.37083333333333</v>
      </c>
      <c r="C315" s="24">
        <v>41028.385416666664</v>
      </c>
      <c r="D315" s="24">
        <v>41028.75</v>
      </c>
      <c r="E315" s="2">
        <v>316.64999999999998</v>
      </c>
      <c r="F315" s="24">
        <v>41028.072916666664</v>
      </c>
      <c r="G315" s="24">
        <v>41028.25</v>
      </c>
      <c r="H315" s="2">
        <v>143.19999999999999</v>
      </c>
    </row>
    <row r="316" spans="1:8">
      <c r="A316" s="24">
        <v>41029</v>
      </c>
      <c r="B316" s="25">
        <v>40.987500000000004</v>
      </c>
      <c r="C316" s="24">
        <v>41029.1875</v>
      </c>
      <c r="D316" s="24">
        <v>41030.020833333336</v>
      </c>
      <c r="E316" s="2">
        <v>320.23999999999995</v>
      </c>
      <c r="F316" s="24">
        <v>41029.989583333336</v>
      </c>
      <c r="G316" s="24">
        <v>41030.041666666664</v>
      </c>
      <c r="H316" s="2">
        <v>163.19999999999999</v>
      </c>
    </row>
    <row r="317" spans="1:8">
      <c r="A317" s="24">
        <v>41030</v>
      </c>
      <c r="B317" s="25">
        <v>54.233333333333341</v>
      </c>
      <c r="C317" s="24">
        <v>41030.208333333336</v>
      </c>
      <c r="D317" s="24">
        <v>41031.020833333336</v>
      </c>
      <c r="E317" s="2">
        <v>323.28000000000003</v>
      </c>
      <c r="F317" s="24">
        <v>41030.0625</v>
      </c>
      <c r="G317" s="24">
        <v>41030.145833333336</v>
      </c>
      <c r="H317" s="2">
        <v>170.6</v>
      </c>
    </row>
    <row r="318" spans="1:8">
      <c r="A318" s="24">
        <v>41031</v>
      </c>
      <c r="B318" s="25">
        <v>49.712499999999999</v>
      </c>
      <c r="C318" s="24">
        <v>41031.229166666664</v>
      </c>
      <c r="D318" s="24">
        <v>41032.03125</v>
      </c>
      <c r="E318" s="2">
        <v>331.49999999999994</v>
      </c>
      <c r="F318" s="2" t="s">
        <v>31</v>
      </c>
      <c r="G318" s="24">
        <v>41032.010416666664</v>
      </c>
      <c r="H318" s="2">
        <v>169.4</v>
      </c>
    </row>
    <row r="319" spans="1:8">
      <c r="A319" s="24">
        <v>41032</v>
      </c>
      <c r="B319" s="25">
        <v>52.370833333333337</v>
      </c>
      <c r="C319" s="24">
        <v>41032.197916666664</v>
      </c>
      <c r="D319" s="24">
        <v>41033.010416666664</v>
      </c>
      <c r="E319" s="2">
        <v>329.74999999999994</v>
      </c>
      <c r="F319" s="2" t="s">
        <v>31</v>
      </c>
      <c r="G319" s="24">
        <v>41032.958333333336</v>
      </c>
      <c r="H319" s="2">
        <v>184.2</v>
      </c>
    </row>
    <row r="320" spans="1:8">
      <c r="A320" s="24">
        <v>41033</v>
      </c>
      <c r="B320" s="25">
        <v>58.420833333333341</v>
      </c>
      <c r="C320" s="24">
        <v>41033.229166666664</v>
      </c>
      <c r="D320" s="24">
        <v>41034.020833333336</v>
      </c>
      <c r="E320" s="2">
        <v>331.03999999999996</v>
      </c>
      <c r="F320" s="24">
        <v>41033.989583333336</v>
      </c>
      <c r="G320" s="24">
        <v>41034.03125</v>
      </c>
      <c r="H320" s="2">
        <v>163</v>
      </c>
    </row>
    <row r="321" spans="1:8">
      <c r="A321" s="24">
        <v>41034</v>
      </c>
      <c r="B321" s="25">
        <v>56.195833333333326</v>
      </c>
      <c r="C321" s="24">
        <v>41034.260416666664</v>
      </c>
      <c r="D321" s="24">
        <v>41034.875</v>
      </c>
      <c r="E321" s="2">
        <v>325.01000000000005</v>
      </c>
      <c r="F321" s="24">
        <v>41034.125</v>
      </c>
      <c r="G321" s="24">
        <v>41034.239583333336</v>
      </c>
      <c r="H321" s="2">
        <v>151</v>
      </c>
    </row>
    <row r="322" spans="1:8">
      <c r="A322" s="24">
        <v>41035</v>
      </c>
      <c r="B322" s="25">
        <v>52.849999999999994</v>
      </c>
      <c r="C322" s="24">
        <v>41035.385416666664</v>
      </c>
      <c r="D322" s="24">
        <v>41035.895833333336</v>
      </c>
      <c r="E322" s="2">
        <v>325.01000000000005</v>
      </c>
      <c r="F322" s="2" t="s">
        <v>31</v>
      </c>
      <c r="G322" s="24">
        <v>41035.447916666664</v>
      </c>
      <c r="H322" s="2">
        <v>131.4</v>
      </c>
    </row>
    <row r="323" spans="1:8">
      <c r="A323" s="24">
        <v>41036</v>
      </c>
      <c r="B323" s="25">
        <v>49.76250000000001</v>
      </c>
      <c r="C323" s="24">
        <v>41036.208333333336</v>
      </c>
      <c r="D323" s="24">
        <v>41037.020833333336</v>
      </c>
      <c r="E323" s="2">
        <v>327.46000000000004</v>
      </c>
      <c r="F323" s="24">
        <v>41036.177083333336</v>
      </c>
      <c r="G323" s="24">
        <v>41036.260416666664</v>
      </c>
      <c r="H323" s="2">
        <v>173.2</v>
      </c>
    </row>
    <row r="324" spans="1:8">
      <c r="A324" s="24">
        <v>41037</v>
      </c>
      <c r="B324" s="25">
        <v>54.43333333333333</v>
      </c>
      <c r="C324" s="24">
        <v>41037.197916666664</v>
      </c>
      <c r="D324" s="24">
        <v>41038.03125</v>
      </c>
      <c r="E324" s="2">
        <v>331.18999999999994</v>
      </c>
      <c r="F324" s="24">
        <v>41037.197916666664</v>
      </c>
      <c r="G324" s="24">
        <v>41037.28125</v>
      </c>
      <c r="H324" s="2">
        <v>164.2</v>
      </c>
    </row>
    <row r="325" spans="1:8">
      <c r="A325" s="24">
        <v>41038</v>
      </c>
      <c r="B325" s="25">
        <v>62.366666666666653</v>
      </c>
      <c r="C325" s="24">
        <v>41038.21875</v>
      </c>
      <c r="D325" s="24">
        <v>41039.020833333336</v>
      </c>
      <c r="E325" s="2">
        <v>331.05</v>
      </c>
      <c r="F325" s="24">
        <v>41038.09375</v>
      </c>
      <c r="G325" s="24">
        <v>41038.1875</v>
      </c>
      <c r="H325" s="2">
        <v>146.80000000000001</v>
      </c>
    </row>
    <row r="326" spans="1:8">
      <c r="A326" s="24">
        <v>41039</v>
      </c>
      <c r="B326" s="25">
        <v>51.420833333333327</v>
      </c>
      <c r="C326" s="24">
        <v>41039.239583333336</v>
      </c>
      <c r="D326" s="24">
        <v>41040.03125</v>
      </c>
      <c r="E326" s="2">
        <v>337.11</v>
      </c>
      <c r="F326" s="24">
        <v>41039.302083333336</v>
      </c>
      <c r="G326" s="24">
        <v>41039.71875</v>
      </c>
      <c r="H326" s="2">
        <v>132.6</v>
      </c>
    </row>
    <row r="327" spans="1:8">
      <c r="A327" s="24">
        <v>41040</v>
      </c>
      <c r="B327" s="25">
        <v>46.666666666666664</v>
      </c>
      <c r="C327" s="24">
        <v>41040.197916666664</v>
      </c>
      <c r="D327" s="24">
        <v>41041.03125</v>
      </c>
      <c r="E327" s="2">
        <v>326.46000000000009</v>
      </c>
      <c r="F327" s="24">
        <v>41040.09375</v>
      </c>
      <c r="G327" s="24">
        <v>41040.208333333336</v>
      </c>
      <c r="H327" s="2">
        <v>134</v>
      </c>
    </row>
    <row r="328" spans="1:8">
      <c r="A328" s="24">
        <v>41041</v>
      </c>
      <c r="B328" s="25">
        <v>51.004166666666663</v>
      </c>
      <c r="C328" s="24">
        <v>41041.270833333336</v>
      </c>
      <c r="D328" s="24">
        <v>41041.947916666664</v>
      </c>
      <c r="E328" s="2">
        <v>322.70999999999998</v>
      </c>
      <c r="F328" s="24">
        <v>41041.5</v>
      </c>
      <c r="G328" s="24">
        <v>41041.583333333336</v>
      </c>
      <c r="H328" s="2">
        <v>110</v>
      </c>
    </row>
    <row r="329" spans="1:8">
      <c r="A329" s="24">
        <v>41042</v>
      </c>
      <c r="B329" s="25">
        <v>58.245833333333337</v>
      </c>
      <c r="C329" s="24">
        <v>41042.416666666664</v>
      </c>
      <c r="D329" s="24">
        <v>41042.927083333336</v>
      </c>
      <c r="E329" s="2">
        <v>324.00000000000006</v>
      </c>
      <c r="F329" s="24">
        <v>41042.041666666664</v>
      </c>
      <c r="G329" s="24">
        <v>41042.125</v>
      </c>
      <c r="H329" s="2">
        <v>95.6</v>
      </c>
    </row>
    <row r="330" spans="1:8">
      <c r="A330" s="24">
        <v>41043</v>
      </c>
      <c r="B330" s="25">
        <v>61.383333333333333</v>
      </c>
      <c r="C330" s="24">
        <v>41043.197916666664</v>
      </c>
      <c r="D330" s="24">
        <v>41044.020833333336</v>
      </c>
      <c r="E330" s="2">
        <v>331.19</v>
      </c>
      <c r="F330" s="24">
        <v>41043.1875</v>
      </c>
      <c r="G330" s="24">
        <v>41044.020833333336</v>
      </c>
      <c r="H330" s="2">
        <v>76.599999999999994</v>
      </c>
    </row>
    <row r="331" spans="1:8">
      <c r="A331" s="24">
        <v>41044</v>
      </c>
      <c r="B331" s="25">
        <v>61.070833333333333</v>
      </c>
      <c r="C331" s="24">
        <v>41044.21875</v>
      </c>
      <c r="D331" s="24">
        <v>41045.041666666664</v>
      </c>
      <c r="E331" s="2">
        <v>340.13</v>
      </c>
      <c r="F331" s="24">
        <v>41044.15625</v>
      </c>
      <c r="G331" s="24">
        <v>41045.0625</v>
      </c>
      <c r="H331" s="2">
        <v>87.6</v>
      </c>
    </row>
    <row r="332" spans="1:8">
      <c r="A332" s="24">
        <v>41045</v>
      </c>
      <c r="B332" s="25">
        <v>64.683333333333337</v>
      </c>
      <c r="C332" s="24">
        <v>41045.208333333336</v>
      </c>
      <c r="D332" s="24">
        <v>41046.03125</v>
      </c>
      <c r="E332" s="2">
        <v>345.89</v>
      </c>
      <c r="F332" s="24">
        <v>41045.083333333336</v>
      </c>
      <c r="G332" s="24">
        <v>41045.177083333336</v>
      </c>
      <c r="H332" s="2">
        <v>103.8</v>
      </c>
    </row>
    <row r="333" spans="1:8">
      <c r="A333" s="24">
        <v>41046</v>
      </c>
      <c r="B333" s="25">
        <v>52.383333333333326</v>
      </c>
      <c r="C333" s="24">
        <v>41046.239583333336</v>
      </c>
      <c r="D333" s="24">
        <v>41047.020833333336</v>
      </c>
      <c r="E333" s="2">
        <v>352.65999999999997</v>
      </c>
      <c r="F333" s="24">
        <v>41046.989583333336</v>
      </c>
      <c r="G333" s="24">
        <v>41047</v>
      </c>
      <c r="H333" s="2">
        <v>109.6</v>
      </c>
    </row>
    <row r="334" spans="1:8">
      <c r="A334" s="24">
        <v>41047</v>
      </c>
      <c r="B334" s="25">
        <v>50.908333333333331</v>
      </c>
      <c r="C334" s="24">
        <v>41047.21875</v>
      </c>
      <c r="D334" s="24">
        <v>41048.03125</v>
      </c>
      <c r="E334" s="2">
        <v>336.39</v>
      </c>
      <c r="F334" s="2" t="s">
        <v>31</v>
      </c>
      <c r="G334" s="24">
        <v>41048.0625</v>
      </c>
      <c r="H334" s="2">
        <v>93.8</v>
      </c>
    </row>
    <row r="335" spans="1:8">
      <c r="A335" s="24">
        <v>41048</v>
      </c>
      <c r="B335" s="25">
        <v>52.987500000000004</v>
      </c>
      <c r="C335" s="24">
        <v>41048.28125</v>
      </c>
      <c r="D335" s="24">
        <v>41048.979166666664</v>
      </c>
      <c r="E335" s="2">
        <v>325.28000000000009</v>
      </c>
      <c r="F335" s="24">
        <v>41048.083333333336</v>
      </c>
      <c r="G335" s="24">
        <v>41048.177083333336</v>
      </c>
      <c r="H335" s="2">
        <v>108.8</v>
      </c>
    </row>
    <row r="336" spans="1:8">
      <c r="A336" s="24">
        <v>41049</v>
      </c>
      <c r="B336" s="25">
        <v>53.625000000000007</v>
      </c>
      <c r="C336" s="24">
        <v>41049.34375</v>
      </c>
      <c r="D336" s="24">
        <v>41049.96875</v>
      </c>
      <c r="E336" s="2">
        <v>326.44000000000005</v>
      </c>
      <c r="F336" s="24">
        <v>41049.239583333336</v>
      </c>
      <c r="G336" s="24">
        <v>41049.34375</v>
      </c>
      <c r="H336" s="2">
        <v>92.6</v>
      </c>
    </row>
    <row r="337" spans="1:8">
      <c r="A337" s="24">
        <v>41050</v>
      </c>
      <c r="B337" s="25">
        <v>58.370833333333337</v>
      </c>
      <c r="C337" s="24">
        <v>41050.197916666664</v>
      </c>
      <c r="D337" s="24">
        <v>41051.010416666664</v>
      </c>
      <c r="E337" s="2">
        <v>337.1</v>
      </c>
      <c r="F337" s="24">
        <v>41050.208333333336</v>
      </c>
      <c r="G337" s="24">
        <v>41051.052083333336</v>
      </c>
      <c r="H337" s="2">
        <v>111</v>
      </c>
    </row>
    <row r="338" spans="1:8">
      <c r="A338" s="24">
        <v>41051</v>
      </c>
      <c r="B338" s="25">
        <v>62.354166666666679</v>
      </c>
      <c r="C338" s="24">
        <v>41051.21875</v>
      </c>
      <c r="D338" s="24">
        <v>41052.03125</v>
      </c>
      <c r="E338" s="2">
        <v>340.56999999999994</v>
      </c>
      <c r="F338" s="24">
        <v>41051.072916666664</v>
      </c>
      <c r="G338" s="24">
        <v>41051.177083333336</v>
      </c>
      <c r="H338" s="2">
        <v>132.4</v>
      </c>
    </row>
    <row r="339" spans="1:8">
      <c r="A339" s="24">
        <v>41052</v>
      </c>
      <c r="B339" s="25">
        <v>64.833333333333329</v>
      </c>
      <c r="C339" s="24">
        <v>41052.197916666664</v>
      </c>
      <c r="D339" s="24">
        <v>41053.041666666664</v>
      </c>
      <c r="E339" s="2">
        <v>342.43999999999994</v>
      </c>
      <c r="F339" s="24">
        <v>41052.989583333336</v>
      </c>
      <c r="G339" s="24">
        <v>41053.072916666664</v>
      </c>
      <c r="H339" s="2">
        <v>83.2</v>
      </c>
    </row>
    <row r="340" spans="1:8">
      <c r="A340" s="24">
        <v>41053</v>
      </c>
      <c r="B340" s="25">
        <v>63.729166666666664</v>
      </c>
      <c r="C340" s="24">
        <v>41053.229166666664</v>
      </c>
      <c r="D340" s="24">
        <v>41054.020833333336</v>
      </c>
      <c r="E340" s="2">
        <v>336.23000000000008</v>
      </c>
      <c r="F340" s="24">
        <v>41053.114583333336</v>
      </c>
      <c r="G340" s="24">
        <v>41053.197916666664</v>
      </c>
      <c r="H340" s="2">
        <v>119</v>
      </c>
    </row>
    <row r="341" spans="1:8">
      <c r="A341" s="24">
        <v>41054</v>
      </c>
      <c r="B341" s="25">
        <v>64.162500000000009</v>
      </c>
      <c r="C341" s="24">
        <v>41054.208333333336</v>
      </c>
      <c r="D341" s="24">
        <v>41055.020833333336</v>
      </c>
      <c r="E341" s="2">
        <v>336.82000000000005</v>
      </c>
      <c r="F341" s="24">
        <v>41054.052083333336</v>
      </c>
      <c r="G341" s="24">
        <v>41054.135416666664</v>
      </c>
      <c r="H341" s="2">
        <v>109</v>
      </c>
    </row>
    <row r="342" spans="1:8">
      <c r="A342" s="24">
        <v>41055</v>
      </c>
      <c r="B342" s="25">
        <v>70.154166666666669</v>
      </c>
      <c r="C342" s="24">
        <v>41055.291666666664</v>
      </c>
      <c r="D342" s="24">
        <v>41055.947916666664</v>
      </c>
      <c r="E342" s="2">
        <v>336.26</v>
      </c>
      <c r="F342" s="2" t="s">
        <v>31</v>
      </c>
      <c r="G342" s="24">
        <v>41055.708333333336</v>
      </c>
      <c r="H342" s="2">
        <v>82.2</v>
      </c>
    </row>
    <row r="343" spans="1:8">
      <c r="A343" s="24">
        <v>41056</v>
      </c>
      <c r="B343" s="25">
        <v>67.774999999999991</v>
      </c>
      <c r="C343" s="24">
        <v>41056.458333333336</v>
      </c>
      <c r="D343" s="24">
        <v>41056.75</v>
      </c>
      <c r="E343" s="2">
        <v>344.58</v>
      </c>
      <c r="F343" s="2" t="s">
        <v>31</v>
      </c>
      <c r="G343" s="24">
        <v>41056.416666666664</v>
      </c>
      <c r="H343" s="2">
        <v>91.8</v>
      </c>
    </row>
    <row r="344" spans="1:8">
      <c r="A344" s="24">
        <v>41057</v>
      </c>
      <c r="B344" s="25">
        <v>70.979166666666671</v>
      </c>
      <c r="C344" s="24">
        <v>41057.1875</v>
      </c>
      <c r="D344" s="24">
        <v>41058.010416666664</v>
      </c>
      <c r="E344" s="2">
        <v>347.46000000000004</v>
      </c>
      <c r="F344" s="24">
        <v>41057.291666666664</v>
      </c>
      <c r="G344" s="24">
        <v>41057.739583333336</v>
      </c>
      <c r="H344" s="2">
        <v>78.599999999999994</v>
      </c>
    </row>
    <row r="345" spans="1:8">
      <c r="A345" s="24">
        <v>41058</v>
      </c>
      <c r="B345" s="25">
        <v>72.974999999999994</v>
      </c>
      <c r="C345" s="24">
        <v>41058.166666666664</v>
      </c>
      <c r="D345" s="24">
        <v>41059.010416666664</v>
      </c>
      <c r="E345" s="2">
        <v>356.27</v>
      </c>
      <c r="F345" s="24">
        <v>41058.989583333336</v>
      </c>
      <c r="G345" s="24">
        <v>41059.03125</v>
      </c>
      <c r="H345" s="2">
        <v>67.8</v>
      </c>
    </row>
    <row r="346" spans="1:8">
      <c r="A346" s="24">
        <v>41059</v>
      </c>
      <c r="B346" s="25">
        <v>67.104166666666671</v>
      </c>
      <c r="C346" s="24">
        <v>41059.177083333336</v>
      </c>
      <c r="D346" s="24">
        <v>41060.052083333336</v>
      </c>
      <c r="E346" s="2">
        <v>358.57</v>
      </c>
      <c r="F346" s="24">
        <v>41059.166666666664</v>
      </c>
      <c r="G346" s="24">
        <v>41059.958333333336</v>
      </c>
      <c r="H346" s="2">
        <v>80.8</v>
      </c>
    </row>
    <row r="347" spans="1:8">
      <c r="A347" s="24">
        <v>41060</v>
      </c>
      <c r="B347" s="25">
        <v>61.07916666666668</v>
      </c>
      <c r="C347" s="24">
        <v>41060.229166666664</v>
      </c>
      <c r="D347" s="24">
        <v>41061.052083333336</v>
      </c>
      <c r="E347" s="2">
        <v>361.43999999999994</v>
      </c>
      <c r="F347" s="2" t="s">
        <v>31</v>
      </c>
      <c r="G347" s="24">
        <v>41060.947916666664</v>
      </c>
      <c r="H347" s="2">
        <v>95.2</v>
      </c>
    </row>
    <row r="348" spans="1:8">
      <c r="A348" s="24">
        <v>41061</v>
      </c>
      <c r="B348" s="25">
        <v>58.137499999999996</v>
      </c>
      <c r="C348" s="24">
        <v>41061.208333333336</v>
      </c>
      <c r="D348" s="24">
        <v>41062.041666666664</v>
      </c>
      <c r="E348" s="2">
        <v>339.13</v>
      </c>
      <c r="F348" s="24">
        <v>41061.052083333336</v>
      </c>
      <c r="G348" s="24">
        <v>41061.166666666664</v>
      </c>
      <c r="H348" s="2">
        <v>122.4</v>
      </c>
    </row>
    <row r="349" spans="1:8">
      <c r="A349" s="24">
        <v>41062</v>
      </c>
      <c r="B349" s="25">
        <v>61.21666666666669</v>
      </c>
      <c r="C349" s="24">
        <v>41062.239583333336</v>
      </c>
      <c r="D349" s="24">
        <v>41062.770833333336</v>
      </c>
      <c r="E349" s="2">
        <v>332.04999999999995</v>
      </c>
      <c r="F349" s="24">
        <v>41062.989583333336</v>
      </c>
      <c r="G349" s="24">
        <v>41063.104166666664</v>
      </c>
      <c r="H349" s="2">
        <v>109</v>
      </c>
    </row>
    <row r="350" spans="1:8">
      <c r="A350" s="24">
        <v>41063</v>
      </c>
      <c r="B350" s="25">
        <v>56.416666666666679</v>
      </c>
      <c r="C350" s="24">
        <v>41063.385416666664</v>
      </c>
      <c r="D350" s="24">
        <v>41063.916666666664</v>
      </c>
      <c r="E350" s="2">
        <v>323.85000000000002</v>
      </c>
      <c r="F350" s="24">
        <v>41063.989583333336</v>
      </c>
      <c r="G350" s="24">
        <v>41064.052083333336</v>
      </c>
      <c r="H350" s="2">
        <v>113.2</v>
      </c>
    </row>
    <row r="351" spans="1:8">
      <c r="A351" s="24">
        <v>41064</v>
      </c>
      <c r="B351" s="25">
        <v>54.358333333333327</v>
      </c>
      <c r="C351" s="24">
        <v>41064.208333333336</v>
      </c>
      <c r="D351" s="24">
        <v>41065.020833333336</v>
      </c>
      <c r="E351" s="2">
        <v>330.77</v>
      </c>
      <c r="F351" s="24">
        <v>41064.0625</v>
      </c>
      <c r="G351" s="24">
        <v>41064.177083333336</v>
      </c>
      <c r="H351" s="2">
        <v>107.4</v>
      </c>
    </row>
    <row r="352" spans="1:8">
      <c r="A352" s="24">
        <v>41065</v>
      </c>
      <c r="B352" s="25">
        <v>51.883333333333333</v>
      </c>
      <c r="C352" s="24">
        <v>41065.208333333336</v>
      </c>
      <c r="D352" s="24">
        <v>41066.020833333336</v>
      </c>
      <c r="E352" s="2">
        <v>329.18999999999994</v>
      </c>
      <c r="F352" s="24">
        <v>41065.208333333336</v>
      </c>
      <c r="G352" s="24">
        <v>41065.958333333336</v>
      </c>
      <c r="H352" s="2">
        <v>164.8</v>
      </c>
    </row>
    <row r="353" spans="1:8">
      <c r="A353" s="24">
        <v>41066</v>
      </c>
      <c r="B353" s="25">
        <v>56.070833333333347</v>
      </c>
      <c r="C353" s="24">
        <v>41066.21875</v>
      </c>
      <c r="D353" s="24">
        <v>41067.03125</v>
      </c>
      <c r="E353" s="2">
        <v>330.34999999999997</v>
      </c>
      <c r="F353" s="24">
        <v>41066.041666666664</v>
      </c>
      <c r="G353" s="24">
        <v>41066.125</v>
      </c>
      <c r="H353" s="2">
        <v>159.6</v>
      </c>
    </row>
    <row r="354" spans="1:8">
      <c r="A354" s="24">
        <v>41067</v>
      </c>
      <c r="B354" s="25">
        <v>58.995833333333316</v>
      </c>
      <c r="C354" s="24">
        <v>41067.229166666664</v>
      </c>
      <c r="D354" s="24">
        <v>41068.041666666664</v>
      </c>
      <c r="E354" s="2">
        <v>336.09000000000003</v>
      </c>
      <c r="F354" s="24">
        <v>41067.21875</v>
      </c>
      <c r="G354" s="24">
        <v>41068.041666666664</v>
      </c>
      <c r="H354" s="2">
        <v>123.8</v>
      </c>
    </row>
    <row r="355" spans="1:8">
      <c r="A355" s="24">
        <v>41068</v>
      </c>
      <c r="B355" s="25">
        <v>59.679166666666653</v>
      </c>
      <c r="C355" s="24">
        <v>41068.229166666664</v>
      </c>
      <c r="D355" s="24">
        <v>41069.03125</v>
      </c>
      <c r="E355" s="2">
        <v>330.77</v>
      </c>
      <c r="F355" s="24">
        <v>41068.135416666664</v>
      </c>
      <c r="G355" s="24">
        <v>41068.21875</v>
      </c>
      <c r="H355" s="2">
        <v>90.2</v>
      </c>
    </row>
    <row r="356" spans="1:8">
      <c r="A356" s="24">
        <v>41069</v>
      </c>
      <c r="B356" s="25">
        <v>61.24583333333333</v>
      </c>
      <c r="C356" s="24">
        <v>41069.28125</v>
      </c>
      <c r="D356" s="24">
        <v>41069.979166666664</v>
      </c>
      <c r="E356" s="2">
        <v>325.59000000000003</v>
      </c>
      <c r="F356" s="24">
        <v>41069.135416666664</v>
      </c>
      <c r="G356" s="24">
        <v>41069.21875</v>
      </c>
      <c r="H356" s="2">
        <v>90</v>
      </c>
    </row>
    <row r="357" spans="1:8">
      <c r="A357" s="24">
        <v>41070</v>
      </c>
      <c r="B357" s="25">
        <v>65.833333333333329</v>
      </c>
      <c r="C357" s="24">
        <v>41070.333333333336</v>
      </c>
      <c r="D357" s="24">
        <v>41070.927083333336</v>
      </c>
      <c r="E357" s="2">
        <v>326.59000000000003</v>
      </c>
      <c r="F357" s="2" t="s">
        <v>31</v>
      </c>
      <c r="G357" s="24">
        <v>41070.416666666664</v>
      </c>
      <c r="H357" s="2">
        <v>97.8</v>
      </c>
    </row>
    <row r="358" spans="1:8">
      <c r="A358" s="24">
        <v>41071</v>
      </c>
      <c r="B358" s="25">
        <v>62.137499999999989</v>
      </c>
      <c r="C358" s="24">
        <v>41071.177083333336</v>
      </c>
      <c r="D358" s="24">
        <v>41072.020833333336</v>
      </c>
      <c r="E358" s="2">
        <v>331.63</v>
      </c>
      <c r="F358" s="24">
        <v>41071.145833333336</v>
      </c>
      <c r="G358" s="24">
        <v>41072.010416666664</v>
      </c>
      <c r="H358" s="2">
        <v>82.8</v>
      </c>
    </row>
    <row r="359" spans="1:8">
      <c r="A359" s="24">
        <v>41072</v>
      </c>
      <c r="B359" s="25">
        <v>64.537500000000009</v>
      </c>
      <c r="C359" s="24">
        <v>41072.208333333336</v>
      </c>
      <c r="D359" s="24">
        <v>41073.041666666664</v>
      </c>
      <c r="E359" s="2">
        <v>341.55999999999995</v>
      </c>
      <c r="F359" s="24">
        <v>41072.114583333336</v>
      </c>
      <c r="G359" s="24">
        <v>41072.208333333336</v>
      </c>
      <c r="H359" s="2">
        <v>105.8</v>
      </c>
    </row>
    <row r="360" spans="1:8">
      <c r="A360" s="24">
        <v>41073</v>
      </c>
      <c r="B360" s="25">
        <v>64.320833333333326</v>
      </c>
      <c r="C360" s="24">
        <v>41073.21875</v>
      </c>
      <c r="D360" s="24">
        <v>41074.020833333336</v>
      </c>
      <c r="E360" s="2">
        <v>366.49999999999989</v>
      </c>
      <c r="F360" s="24">
        <v>41073.041666666664</v>
      </c>
      <c r="G360" s="24">
        <v>41073.125</v>
      </c>
      <c r="H360" s="2">
        <v>111.6</v>
      </c>
    </row>
    <row r="361" spans="1:8">
      <c r="A361" s="24">
        <v>41074</v>
      </c>
      <c r="B361" s="25">
        <v>62.375000000000007</v>
      </c>
      <c r="C361" s="24">
        <v>41074.21875</v>
      </c>
      <c r="D361" s="24">
        <v>41075.020833333336</v>
      </c>
      <c r="E361" s="2">
        <v>340.11999999999995</v>
      </c>
      <c r="F361" s="24">
        <v>41074.989583333336</v>
      </c>
      <c r="G361" s="24">
        <v>41075</v>
      </c>
      <c r="H361" s="2">
        <v>104.6</v>
      </c>
    </row>
    <row r="362" spans="1:8">
      <c r="A362" s="24">
        <v>41075</v>
      </c>
      <c r="B362" s="25">
        <v>59.358333333333348</v>
      </c>
      <c r="C362" s="24">
        <v>41075.21875</v>
      </c>
      <c r="D362" s="24">
        <v>41076.0625</v>
      </c>
      <c r="E362" s="2">
        <v>334.81</v>
      </c>
      <c r="F362" s="2" t="s">
        <v>31</v>
      </c>
      <c r="G362" s="24">
        <v>41076</v>
      </c>
      <c r="H362" s="2">
        <v>100</v>
      </c>
    </row>
    <row r="363" spans="1:8">
      <c r="A363" s="24">
        <v>41076</v>
      </c>
      <c r="B363" s="25">
        <v>58.820833333333326</v>
      </c>
      <c r="C363" s="24">
        <v>41076.28125</v>
      </c>
      <c r="D363" s="24">
        <v>41076.916666666664</v>
      </c>
      <c r="E363" s="2">
        <v>327.61000000000007</v>
      </c>
      <c r="F363" s="2" t="s">
        <v>31</v>
      </c>
      <c r="G363" s="24">
        <v>41076.78125</v>
      </c>
      <c r="H363" s="2">
        <v>104.8</v>
      </c>
    </row>
    <row r="364" spans="1:8">
      <c r="A364" s="24">
        <v>41077</v>
      </c>
      <c r="B364" s="25">
        <v>58.595833333333339</v>
      </c>
      <c r="C364" s="24">
        <v>41077.364583333336</v>
      </c>
      <c r="D364" s="24">
        <v>41077.885416666664</v>
      </c>
      <c r="E364" s="2">
        <v>328.78000000000009</v>
      </c>
      <c r="F364" s="24">
        <v>41077.166666666664</v>
      </c>
      <c r="G364" s="24">
        <v>41077.270833333336</v>
      </c>
      <c r="H364" s="2">
        <v>105.6</v>
      </c>
    </row>
    <row r="365" spans="1:8">
      <c r="A365" s="24">
        <v>41078</v>
      </c>
      <c r="B365" s="25">
        <v>56.904166666666669</v>
      </c>
      <c r="C365" s="24">
        <v>41078.1875</v>
      </c>
      <c r="D365" s="24">
        <v>41079.020833333336</v>
      </c>
      <c r="E365" s="2">
        <v>329.32999999999993</v>
      </c>
      <c r="F365" s="24">
        <v>41078.166666666664</v>
      </c>
      <c r="G365" s="24">
        <v>41079.104166666664</v>
      </c>
      <c r="H365" s="2">
        <v>108.2</v>
      </c>
    </row>
    <row r="366" spans="1:8">
      <c r="A366" s="24">
        <v>41079</v>
      </c>
      <c r="B366" s="25">
        <v>63.254166666666663</v>
      </c>
      <c r="C366" s="24">
        <v>41079.21875</v>
      </c>
      <c r="D366" s="24">
        <v>41080.052083333336</v>
      </c>
      <c r="E366" s="2">
        <v>338.10000000000008</v>
      </c>
      <c r="F366" s="24">
        <v>41079.989583333336</v>
      </c>
      <c r="G366" s="24">
        <v>41080.041666666664</v>
      </c>
      <c r="H366" s="2">
        <v>127</v>
      </c>
    </row>
    <row r="367" spans="1:8">
      <c r="A367" s="24">
        <v>41080</v>
      </c>
      <c r="B367" s="25">
        <v>72.262500000000003</v>
      </c>
      <c r="C367" s="24">
        <v>41080.166666666664</v>
      </c>
      <c r="D367" s="24">
        <v>41081.020833333336</v>
      </c>
      <c r="E367" s="2">
        <v>346.16999999999996</v>
      </c>
      <c r="F367" s="24">
        <v>41080.125</v>
      </c>
      <c r="G367" s="24">
        <v>41080.958333333336</v>
      </c>
      <c r="H367" s="2">
        <v>100.8</v>
      </c>
    </row>
    <row r="368" spans="1:8">
      <c r="A368" s="24">
        <v>41081</v>
      </c>
      <c r="B368" s="25">
        <v>72.762499999999989</v>
      </c>
      <c r="C368" s="24">
        <v>41081.166666666664</v>
      </c>
      <c r="D368" s="24">
        <v>41082.041666666664</v>
      </c>
      <c r="E368" s="2">
        <v>388.79999999999995</v>
      </c>
      <c r="F368" s="24">
        <v>41081.083333333336</v>
      </c>
      <c r="G368" s="24">
        <v>41081.8125</v>
      </c>
      <c r="H368" s="2">
        <v>128.4</v>
      </c>
    </row>
    <row r="369" spans="1:8">
      <c r="A369" s="24">
        <v>41082</v>
      </c>
      <c r="B369" s="25">
        <v>72.175000000000011</v>
      </c>
      <c r="C369" s="24">
        <v>41082.177083333336</v>
      </c>
      <c r="D369" s="24">
        <v>41083.052083333336</v>
      </c>
      <c r="E369" s="2">
        <v>381.75</v>
      </c>
      <c r="F369" s="24">
        <v>41082.135416666664</v>
      </c>
      <c r="G369" s="24">
        <v>41083.010416666664</v>
      </c>
      <c r="H369" s="2">
        <v>69.8</v>
      </c>
    </row>
    <row r="370" spans="1:8">
      <c r="A370" s="24">
        <v>41083</v>
      </c>
      <c r="B370" s="25">
        <v>65.937500000000014</v>
      </c>
      <c r="C370" s="24">
        <v>41083.270833333336</v>
      </c>
      <c r="D370" s="24">
        <v>41083.96875</v>
      </c>
      <c r="E370" s="2">
        <v>361.01000000000005</v>
      </c>
      <c r="F370" s="24">
        <v>41083.104166666664</v>
      </c>
      <c r="G370" s="24">
        <v>41083.208333333336</v>
      </c>
      <c r="H370" s="2">
        <v>87.6</v>
      </c>
    </row>
    <row r="371" spans="1:8">
      <c r="A371" s="24">
        <v>41084</v>
      </c>
      <c r="B371" s="25">
        <v>63.083333333333343</v>
      </c>
      <c r="C371" s="24">
        <v>41084.270833333336</v>
      </c>
      <c r="D371" s="24">
        <v>41084.9375</v>
      </c>
      <c r="E371" s="2">
        <v>353.36999999999989</v>
      </c>
      <c r="F371" s="24">
        <v>41084.552083333336</v>
      </c>
      <c r="G371" s="24">
        <v>41084.635416666664</v>
      </c>
      <c r="H371" s="2">
        <v>102.4</v>
      </c>
    </row>
    <row r="372" spans="1:8">
      <c r="A372" s="24">
        <v>41085</v>
      </c>
      <c r="B372" s="25">
        <v>64.891666666666652</v>
      </c>
      <c r="C372" s="24">
        <v>41085.166666666664</v>
      </c>
      <c r="D372" s="24">
        <v>41086.03125</v>
      </c>
      <c r="E372" s="2">
        <v>359</v>
      </c>
      <c r="F372" s="24">
        <v>41085.989583333336</v>
      </c>
      <c r="G372" s="24">
        <v>41086.052083333336</v>
      </c>
      <c r="H372" s="2">
        <v>85.6</v>
      </c>
    </row>
    <row r="373" spans="1:8">
      <c r="A373" s="24">
        <v>41086</v>
      </c>
      <c r="B373" s="25">
        <v>55.183333333333337</v>
      </c>
      <c r="C373" s="24">
        <v>41086.21875</v>
      </c>
      <c r="D373" s="24">
        <v>41087.041666666664</v>
      </c>
      <c r="E373" s="2">
        <v>354.09999999999997</v>
      </c>
      <c r="F373" s="24">
        <v>41086.0625</v>
      </c>
      <c r="G373" s="24">
        <v>41086.1875</v>
      </c>
      <c r="H373" s="2">
        <v>142.4</v>
      </c>
    </row>
    <row r="374" spans="1:8">
      <c r="A374" s="24">
        <v>41087</v>
      </c>
      <c r="B374" s="25">
        <v>57.75416666666667</v>
      </c>
      <c r="C374" s="24">
        <v>41087.229166666664</v>
      </c>
      <c r="D374" s="24">
        <v>41088.020833333336</v>
      </c>
      <c r="E374" s="2">
        <v>357.97999999999996</v>
      </c>
      <c r="F374" s="24">
        <v>41087.135416666664</v>
      </c>
      <c r="G374" s="24">
        <v>41087.958333333336</v>
      </c>
      <c r="H374" s="2">
        <v>109</v>
      </c>
    </row>
    <row r="375" spans="1:8">
      <c r="A375" s="24">
        <v>41088</v>
      </c>
      <c r="B375" s="25">
        <v>63.262499999999996</v>
      </c>
      <c r="C375" s="24">
        <v>41088.197916666664</v>
      </c>
      <c r="D375" s="24">
        <v>41089.03125</v>
      </c>
      <c r="E375" s="2">
        <v>370.08</v>
      </c>
      <c r="F375" s="24">
        <v>41088.208333333336</v>
      </c>
      <c r="G375" s="24">
        <v>41088.979166666664</v>
      </c>
      <c r="H375" s="2">
        <v>94.2</v>
      </c>
    </row>
    <row r="376" spans="1:8">
      <c r="A376" s="24">
        <v>41089</v>
      </c>
      <c r="B376" s="25">
        <v>71.333333333333314</v>
      </c>
      <c r="C376" s="24">
        <v>41089.166666666664</v>
      </c>
      <c r="D376" s="24">
        <v>41090.114583333336</v>
      </c>
      <c r="E376" s="2">
        <v>367.91999999999996</v>
      </c>
      <c r="F376" s="24">
        <v>41089.09375</v>
      </c>
      <c r="G376" s="24">
        <v>41090.052083333336</v>
      </c>
      <c r="H376" s="2">
        <v>85</v>
      </c>
    </row>
    <row r="377" spans="1:8">
      <c r="A377" s="24">
        <v>41090</v>
      </c>
      <c r="B377" s="25">
        <v>68.470833333333331</v>
      </c>
      <c r="C377" s="24">
        <v>41090.989583333336</v>
      </c>
      <c r="D377" s="24">
        <v>41091</v>
      </c>
      <c r="E377" s="2">
        <v>368.34</v>
      </c>
      <c r="F377" s="24">
        <v>41090.25</v>
      </c>
      <c r="G377" s="24">
        <v>41090.770833333336</v>
      </c>
      <c r="H377" s="2">
        <v>90.8</v>
      </c>
    </row>
    <row r="378" spans="1:8">
      <c r="A378" s="24">
        <v>41091</v>
      </c>
      <c r="B378" s="25">
        <v>69.174999999999997</v>
      </c>
      <c r="C378" s="24">
        <v>41091.291666666664</v>
      </c>
      <c r="D378" s="24">
        <v>41092</v>
      </c>
      <c r="E378" s="2">
        <v>365.34</v>
      </c>
      <c r="F378" s="24">
        <v>41091.989583333336</v>
      </c>
      <c r="G378" s="24">
        <v>41092</v>
      </c>
      <c r="H378" s="2">
        <v>80.8</v>
      </c>
    </row>
    <row r="379" spans="1:8">
      <c r="A379" s="24">
        <v>41092</v>
      </c>
      <c r="B379" s="25">
        <v>63.404166666666669</v>
      </c>
      <c r="C379" s="24">
        <v>41092.177083333336</v>
      </c>
      <c r="D379" s="24">
        <v>41093.020833333336</v>
      </c>
      <c r="E379" s="2">
        <v>368.65</v>
      </c>
      <c r="F379" s="2" t="s">
        <v>31</v>
      </c>
      <c r="G379" s="24">
        <v>41093.020833333336</v>
      </c>
      <c r="H379" s="2">
        <v>77</v>
      </c>
    </row>
    <row r="380" spans="1:8">
      <c r="A380" s="24">
        <v>41093</v>
      </c>
      <c r="B380" s="25">
        <v>65.812500000000014</v>
      </c>
      <c r="C380" s="24">
        <v>41093.166666666664</v>
      </c>
      <c r="D380" s="24">
        <v>41093.96875</v>
      </c>
      <c r="E380" s="2">
        <v>376.70999999999992</v>
      </c>
      <c r="F380" s="24">
        <v>41093.114583333336</v>
      </c>
      <c r="G380" s="24">
        <v>41093.875</v>
      </c>
      <c r="H380" s="2">
        <v>101.6</v>
      </c>
    </row>
    <row r="381" spans="1:8">
      <c r="A381" s="24">
        <v>41094</v>
      </c>
      <c r="B381" s="25">
        <v>71.183333333333323</v>
      </c>
      <c r="C381" s="24">
        <v>41094.229166666664</v>
      </c>
      <c r="D381" s="24">
        <v>41095.010416666664</v>
      </c>
      <c r="E381" s="2">
        <v>369.07</v>
      </c>
      <c r="F381" s="24">
        <v>41094.322916666664</v>
      </c>
      <c r="G381" s="24">
        <v>41094.40625</v>
      </c>
      <c r="H381" s="2">
        <v>85.8</v>
      </c>
    </row>
    <row r="382" spans="1:8">
      <c r="A382" s="24">
        <v>41095</v>
      </c>
      <c r="B382" s="25">
        <v>71.062500000000014</v>
      </c>
      <c r="C382" s="24">
        <v>41095.166666666664</v>
      </c>
      <c r="D382" s="24">
        <v>41096.020833333336</v>
      </c>
      <c r="E382" s="2">
        <v>384.91</v>
      </c>
      <c r="F382" s="24">
        <v>41095.0625</v>
      </c>
      <c r="G382" s="24">
        <v>41096.0625</v>
      </c>
      <c r="H382" s="2">
        <v>77.8</v>
      </c>
    </row>
    <row r="383" spans="1:8">
      <c r="A383" s="24">
        <v>41096</v>
      </c>
      <c r="B383" s="25">
        <v>69.03749999999998</v>
      </c>
      <c r="C383" s="24">
        <v>41096.166666666664</v>
      </c>
      <c r="D383" s="24">
        <v>41097.020833333336</v>
      </c>
      <c r="E383" s="2">
        <v>363.46000000000004</v>
      </c>
      <c r="F383" s="24">
        <v>41096.083333333336</v>
      </c>
      <c r="G383" s="24">
        <v>41096.802083333336</v>
      </c>
      <c r="H383" s="2">
        <v>98.6</v>
      </c>
    </row>
    <row r="384" spans="1:8">
      <c r="A384" s="24">
        <v>41097</v>
      </c>
      <c r="B384" s="25">
        <v>71.875</v>
      </c>
      <c r="C384" s="24">
        <v>41097.239583333336</v>
      </c>
      <c r="D384" s="24">
        <v>41097.96875</v>
      </c>
      <c r="E384" s="2">
        <v>363.17000000000013</v>
      </c>
      <c r="F384" s="24">
        <v>41097.104166666664</v>
      </c>
      <c r="G384" s="24">
        <v>41097.635416666664</v>
      </c>
      <c r="H384" s="2">
        <v>97</v>
      </c>
    </row>
    <row r="385" spans="1:8">
      <c r="A385" s="24">
        <v>41098</v>
      </c>
      <c r="B385" s="25">
        <v>70.36666666666666</v>
      </c>
      <c r="C385" s="24">
        <v>41098.270833333336</v>
      </c>
      <c r="D385" s="24">
        <v>41098.96875</v>
      </c>
      <c r="E385" s="2">
        <v>363.45000000000005</v>
      </c>
      <c r="F385" s="24">
        <v>41098.489583333336</v>
      </c>
      <c r="G385" s="24">
        <v>41098.572916666664</v>
      </c>
      <c r="H385" s="2">
        <v>93</v>
      </c>
    </row>
    <row r="386" spans="1:8">
      <c r="A386" s="24">
        <v>41099</v>
      </c>
      <c r="B386" s="25">
        <v>63.824999999999996</v>
      </c>
      <c r="C386" s="24">
        <v>41099.177083333336</v>
      </c>
      <c r="D386" s="24">
        <v>41100.020833333336</v>
      </c>
      <c r="E386" s="2">
        <v>364.9</v>
      </c>
      <c r="F386" s="24">
        <v>41099.989583333336</v>
      </c>
      <c r="G386" s="24">
        <v>41100.03125</v>
      </c>
      <c r="H386" s="2">
        <v>98</v>
      </c>
    </row>
    <row r="387" spans="1:8">
      <c r="A387" s="24">
        <v>41100</v>
      </c>
      <c r="B387" s="25">
        <v>64.058333333333323</v>
      </c>
      <c r="C387" s="24">
        <v>41100.21875</v>
      </c>
      <c r="D387" s="24">
        <v>41101.041666666664</v>
      </c>
      <c r="E387" s="2">
        <v>362.87000000000006</v>
      </c>
      <c r="F387" s="24">
        <v>41100.125</v>
      </c>
      <c r="G387" s="24">
        <v>41100.208333333336</v>
      </c>
      <c r="H387" s="2">
        <v>88</v>
      </c>
    </row>
    <row r="388" spans="1:8">
      <c r="A388" s="24">
        <v>41101</v>
      </c>
      <c r="B388" s="25">
        <v>67.070833333333326</v>
      </c>
      <c r="C388" s="24">
        <v>41101.21875</v>
      </c>
      <c r="D388" s="24">
        <v>41102.03125</v>
      </c>
      <c r="E388" s="2">
        <v>364.04000000000008</v>
      </c>
      <c r="F388" s="24">
        <v>41101.989583333336</v>
      </c>
      <c r="G388" s="24">
        <v>41102</v>
      </c>
      <c r="H388" s="2">
        <v>102.4</v>
      </c>
    </row>
    <row r="389" spans="1:8">
      <c r="A389" s="24">
        <v>41102</v>
      </c>
      <c r="B389" s="25">
        <v>66.058333333333337</v>
      </c>
      <c r="C389" s="24">
        <v>41102.208333333336</v>
      </c>
      <c r="D389" s="24">
        <v>41103.03125</v>
      </c>
      <c r="E389" s="2">
        <v>365.04</v>
      </c>
      <c r="F389" s="24">
        <v>41102.197916666664</v>
      </c>
      <c r="G389" s="24">
        <v>41103.104166666664</v>
      </c>
      <c r="H389" s="2">
        <v>102.4</v>
      </c>
    </row>
    <row r="390" spans="1:8">
      <c r="A390" s="24">
        <v>41103</v>
      </c>
      <c r="B390" s="25">
        <v>67.63333333333334</v>
      </c>
      <c r="C390" s="24">
        <v>41103.208333333336</v>
      </c>
      <c r="D390" s="24">
        <v>41104.041666666664</v>
      </c>
      <c r="E390" s="2">
        <v>368.77</v>
      </c>
      <c r="F390" s="24">
        <v>41103.989583333336</v>
      </c>
      <c r="G390" s="24">
        <v>41104.020833333336</v>
      </c>
      <c r="H390" s="2">
        <v>95.2</v>
      </c>
    </row>
    <row r="391" spans="1:8">
      <c r="A391" s="24">
        <v>41104</v>
      </c>
      <c r="B391" s="25">
        <v>67.712499999999991</v>
      </c>
      <c r="C391" s="24">
        <v>41104.28125</v>
      </c>
      <c r="D391" s="24">
        <v>41104.947916666664</v>
      </c>
      <c r="E391" s="2">
        <v>369.49999999999994</v>
      </c>
      <c r="F391" s="2" t="s">
        <v>31</v>
      </c>
      <c r="G391" s="24">
        <v>41104.75</v>
      </c>
      <c r="H391" s="2">
        <v>102.8</v>
      </c>
    </row>
    <row r="392" spans="1:8">
      <c r="A392" s="24">
        <v>41105</v>
      </c>
      <c r="B392" s="25">
        <v>72.629166666666663</v>
      </c>
      <c r="C392" s="24">
        <v>41105.28125</v>
      </c>
      <c r="D392" s="24">
        <v>41106</v>
      </c>
      <c r="E392" s="2">
        <v>362.75000000000011</v>
      </c>
      <c r="F392" s="2" t="s">
        <v>32</v>
      </c>
      <c r="G392" s="24">
        <v>41105.489583333336</v>
      </c>
      <c r="H392" s="2">
        <v>107.2</v>
      </c>
    </row>
    <row r="393" spans="1:8">
      <c r="A393" s="24">
        <v>41106</v>
      </c>
      <c r="B393" s="25">
        <v>71.204166666666666</v>
      </c>
      <c r="C393" s="24">
        <v>41106.166666666664</v>
      </c>
      <c r="D393" s="24">
        <v>41107.072916666664</v>
      </c>
      <c r="E393" s="2">
        <v>377.42999999999995</v>
      </c>
      <c r="F393" s="24">
        <v>41106.125</v>
      </c>
      <c r="G393" s="24">
        <v>41106.947916666664</v>
      </c>
      <c r="H393" s="2">
        <v>109.8</v>
      </c>
    </row>
    <row r="394" spans="1:8">
      <c r="A394" s="24">
        <v>41107</v>
      </c>
      <c r="B394" s="25">
        <v>70.245833333333323</v>
      </c>
      <c r="C394" s="24">
        <v>41107.177083333336</v>
      </c>
      <c r="D394" s="24">
        <v>41108.041666666664</v>
      </c>
      <c r="E394" s="2">
        <v>379.14</v>
      </c>
      <c r="F394" s="24">
        <v>41107.989583333336</v>
      </c>
      <c r="G394" s="24">
        <v>41108.072916666664</v>
      </c>
      <c r="H394" s="2">
        <v>81.599999999999994</v>
      </c>
    </row>
    <row r="395" spans="1:8">
      <c r="A395" s="24">
        <v>41108</v>
      </c>
      <c r="B395" s="25">
        <v>73.937499999999986</v>
      </c>
      <c r="C395" s="24">
        <v>41108.166666666664</v>
      </c>
      <c r="D395" s="24">
        <v>41109.010416666664</v>
      </c>
      <c r="E395" s="2">
        <v>390.39</v>
      </c>
      <c r="F395" s="24">
        <v>41108.135416666664</v>
      </c>
      <c r="G395" s="24">
        <v>41108.96875</v>
      </c>
      <c r="H395" s="2">
        <v>103.2</v>
      </c>
    </row>
    <row r="396" spans="1:8">
      <c r="A396" s="24">
        <v>41109</v>
      </c>
      <c r="B396" s="25">
        <v>68.191666666666649</v>
      </c>
      <c r="C396" s="24">
        <v>41109.21875</v>
      </c>
      <c r="D396" s="24">
        <v>41110.041666666664</v>
      </c>
      <c r="E396" s="2">
        <v>392.23999999999995</v>
      </c>
      <c r="F396" s="2" t="s">
        <v>31</v>
      </c>
      <c r="G396" s="24">
        <v>41110.020833333336</v>
      </c>
      <c r="H396" s="2">
        <v>97.8</v>
      </c>
    </row>
    <row r="397" spans="1:8">
      <c r="A397" s="24">
        <v>41110</v>
      </c>
      <c r="B397" s="25">
        <v>63.900000000000006</v>
      </c>
      <c r="C397" s="24">
        <v>41110.197916666664</v>
      </c>
      <c r="D397" s="24">
        <v>41111.114583333336</v>
      </c>
      <c r="E397" s="2">
        <v>370.78000000000003</v>
      </c>
      <c r="F397" s="2" t="s">
        <v>31</v>
      </c>
      <c r="G397" s="24">
        <v>41111.104166666664</v>
      </c>
      <c r="H397" s="2">
        <v>118</v>
      </c>
    </row>
    <row r="398" spans="1:8">
      <c r="A398" s="24">
        <v>41111</v>
      </c>
      <c r="B398" s="25">
        <v>62.112500000000004</v>
      </c>
      <c r="C398" s="24">
        <v>41111.989583333336</v>
      </c>
      <c r="D398" s="24">
        <v>41112</v>
      </c>
      <c r="E398" s="2">
        <v>344.46</v>
      </c>
      <c r="F398" s="24">
        <v>41111.989583333336</v>
      </c>
      <c r="G398" s="24">
        <v>41112.041666666664</v>
      </c>
      <c r="H398" s="2">
        <v>143.80000000000001</v>
      </c>
    </row>
    <row r="399" spans="1:8">
      <c r="A399" s="24">
        <v>41112</v>
      </c>
      <c r="B399" s="25">
        <v>64.308333333333323</v>
      </c>
      <c r="C399" s="24">
        <v>41112.270833333336</v>
      </c>
      <c r="D399" s="24">
        <v>41113.010416666664</v>
      </c>
      <c r="E399" s="2">
        <v>346.61</v>
      </c>
      <c r="F399" s="24">
        <v>41112.239583333336</v>
      </c>
      <c r="G399" s="24">
        <v>41112.322916666664</v>
      </c>
      <c r="H399" s="2">
        <v>115.6</v>
      </c>
    </row>
    <row r="400" spans="1:8">
      <c r="A400" s="24">
        <v>41113</v>
      </c>
      <c r="B400" s="25">
        <v>70.854166666666671</v>
      </c>
      <c r="C400" s="24">
        <v>41113.166666666664</v>
      </c>
      <c r="D400" s="24">
        <v>41114.020833333336</v>
      </c>
      <c r="E400" s="2">
        <v>361.30000000000007</v>
      </c>
      <c r="F400" s="24">
        <v>41113.145833333336</v>
      </c>
      <c r="G400" s="24">
        <v>41114.0625</v>
      </c>
      <c r="H400" s="2">
        <v>100.8</v>
      </c>
    </row>
    <row r="401" spans="1:8">
      <c r="A401" s="24">
        <v>41114</v>
      </c>
      <c r="B401" s="25">
        <v>71.004166666666677</v>
      </c>
      <c r="C401" s="24">
        <v>41114.166666666664</v>
      </c>
      <c r="D401" s="24">
        <v>41115.052083333336</v>
      </c>
      <c r="E401" s="2">
        <v>380.73999999999995</v>
      </c>
      <c r="F401" s="24">
        <v>41114.083333333336</v>
      </c>
      <c r="G401" s="24">
        <v>41115</v>
      </c>
      <c r="H401" s="2">
        <v>125</v>
      </c>
    </row>
    <row r="402" spans="1:8">
      <c r="A402" s="24">
        <v>41115</v>
      </c>
      <c r="B402" s="25">
        <v>61.470833333333331</v>
      </c>
      <c r="C402" s="24">
        <v>41115.197916666664</v>
      </c>
      <c r="D402" s="24">
        <v>41116.0625</v>
      </c>
      <c r="E402" s="2">
        <v>368.64</v>
      </c>
      <c r="F402" s="2" t="s">
        <v>31</v>
      </c>
      <c r="G402" s="24">
        <v>41115.927083333336</v>
      </c>
      <c r="H402" s="2">
        <v>116.8</v>
      </c>
    </row>
    <row r="403" spans="1:8">
      <c r="A403" s="24">
        <v>41116</v>
      </c>
      <c r="B403" s="25">
        <v>69.208333333333329</v>
      </c>
      <c r="C403" s="24">
        <v>41116.21875</v>
      </c>
      <c r="D403" s="24">
        <v>41117.03125</v>
      </c>
      <c r="E403" s="2">
        <v>370.07000000000005</v>
      </c>
      <c r="F403" s="2" t="s">
        <v>31</v>
      </c>
      <c r="G403" s="24">
        <v>41117.010416666664</v>
      </c>
      <c r="H403" s="2">
        <v>110.2</v>
      </c>
    </row>
    <row r="404" spans="1:8">
      <c r="A404" s="24">
        <v>41117</v>
      </c>
      <c r="B404" s="25">
        <v>71.766666666666666</v>
      </c>
      <c r="C404" s="24">
        <v>41117.197916666664</v>
      </c>
      <c r="D404" s="24">
        <v>41118.0625</v>
      </c>
      <c r="E404" s="2">
        <v>373.69</v>
      </c>
      <c r="F404" s="2" t="s">
        <v>31</v>
      </c>
      <c r="G404" s="24">
        <v>41117.958333333336</v>
      </c>
      <c r="H404" s="2">
        <v>109.6</v>
      </c>
    </row>
    <row r="405" spans="1:8">
      <c r="A405" s="24">
        <v>41118</v>
      </c>
      <c r="B405" s="25">
        <v>71.129166666666677</v>
      </c>
      <c r="C405" s="24">
        <v>41118.25</v>
      </c>
      <c r="D405" s="24">
        <v>41118.78125</v>
      </c>
      <c r="E405" s="2">
        <v>372.97</v>
      </c>
      <c r="F405" s="24">
        <v>41118.989583333336</v>
      </c>
      <c r="G405" s="24">
        <v>41119.010416666664</v>
      </c>
      <c r="H405" s="2">
        <v>146.6</v>
      </c>
    </row>
    <row r="406" spans="1:8">
      <c r="A406" s="24">
        <v>41119</v>
      </c>
      <c r="B406" s="25">
        <v>67.883333333333326</v>
      </c>
      <c r="C406" s="24">
        <v>41119.291666666664</v>
      </c>
      <c r="D406" s="24">
        <v>41119.927083333336</v>
      </c>
      <c r="E406" s="2">
        <v>358.69</v>
      </c>
      <c r="F406" s="24">
        <v>41119.364583333336</v>
      </c>
      <c r="G406" s="24">
        <v>41119.447916666664</v>
      </c>
      <c r="H406" s="2">
        <v>106</v>
      </c>
    </row>
    <row r="407" spans="1:8">
      <c r="A407" s="24">
        <v>41120</v>
      </c>
      <c r="B407" s="25">
        <v>67.650000000000006</v>
      </c>
      <c r="C407" s="24">
        <v>41120.177083333336</v>
      </c>
      <c r="D407" s="24">
        <v>41121.03125</v>
      </c>
      <c r="E407" s="2">
        <v>364.9</v>
      </c>
      <c r="F407" s="24">
        <v>41120.114583333336</v>
      </c>
      <c r="G407" s="24">
        <v>41120.802083333336</v>
      </c>
      <c r="H407" s="2">
        <v>98.8</v>
      </c>
    </row>
    <row r="408" spans="1:8">
      <c r="A408" s="24">
        <v>41121</v>
      </c>
      <c r="B408" s="25">
        <v>67.408333333333346</v>
      </c>
      <c r="C408" s="24">
        <v>41121.21875</v>
      </c>
      <c r="D408" s="24">
        <v>41122.020833333336</v>
      </c>
      <c r="E408" s="2">
        <v>367.19999999999993</v>
      </c>
      <c r="F408" s="2" t="s">
        <v>31</v>
      </c>
      <c r="G408" s="24">
        <v>41122</v>
      </c>
      <c r="H408" s="2">
        <v>0.2</v>
      </c>
    </row>
    <row r="409" spans="1:8">
      <c r="A409" s="24">
        <v>41122</v>
      </c>
      <c r="B409" s="25">
        <v>69.574999999999989</v>
      </c>
      <c r="C409" s="24">
        <v>41122.208333333336</v>
      </c>
      <c r="D409" s="24">
        <v>41123.03125</v>
      </c>
      <c r="E409" s="2">
        <v>368.63</v>
      </c>
      <c r="F409" s="24">
        <v>41122.197916666664</v>
      </c>
      <c r="G409" s="24">
        <v>41122.96875</v>
      </c>
      <c r="H409" s="2">
        <v>102.8</v>
      </c>
    </row>
    <row r="410" spans="1:8">
      <c r="A410" s="24">
        <v>41123</v>
      </c>
      <c r="B410" s="25">
        <v>70.96250000000002</v>
      </c>
      <c r="C410" s="24">
        <v>41123.229166666664</v>
      </c>
      <c r="D410" s="24">
        <v>41124.052083333336</v>
      </c>
      <c r="E410" s="2">
        <v>371.23</v>
      </c>
      <c r="F410" s="24">
        <v>41123.166666666664</v>
      </c>
      <c r="G410" s="24">
        <v>41123.979166666664</v>
      </c>
      <c r="H410" s="2">
        <v>90.8</v>
      </c>
    </row>
    <row r="411" spans="1:8">
      <c r="A411" s="24">
        <v>41124</v>
      </c>
      <c r="B411" s="25">
        <v>73.012499999999989</v>
      </c>
      <c r="C411" s="24">
        <v>41124.21875</v>
      </c>
      <c r="D411" s="24">
        <v>41125.03125</v>
      </c>
      <c r="E411" s="2">
        <v>377.28999999999991</v>
      </c>
      <c r="F411" s="2" t="s">
        <v>31</v>
      </c>
      <c r="G411" s="24">
        <v>41125</v>
      </c>
      <c r="H411" s="2">
        <v>99.4</v>
      </c>
    </row>
    <row r="412" spans="1:8">
      <c r="A412" s="24">
        <v>41125</v>
      </c>
      <c r="B412" s="25">
        <v>73.58750000000002</v>
      </c>
      <c r="C412" s="24">
        <v>41125.270833333336</v>
      </c>
      <c r="D412" s="24">
        <v>41126</v>
      </c>
      <c r="E412" s="2">
        <v>375.55000000000007</v>
      </c>
      <c r="F412" s="2" t="s">
        <v>31</v>
      </c>
      <c r="G412" s="24">
        <v>41125.5</v>
      </c>
      <c r="H412" s="2">
        <v>93.8</v>
      </c>
    </row>
    <row r="413" spans="1:8">
      <c r="A413" s="24">
        <v>41126</v>
      </c>
      <c r="B413" s="25">
        <v>73.74166666666666</v>
      </c>
      <c r="C413" s="24">
        <v>41126.260416666664</v>
      </c>
      <c r="D413" s="24">
        <v>41126.875</v>
      </c>
      <c r="E413" s="2">
        <v>394.98</v>
      </c>
      <c r="F413" s="2" t="s">
        <v>31</v>
      </c>
      <c r="G413" s="24">
        <v>41126.53125</v>
      </c>
      <c r="H413" s="2">
        <v>93</v>
      </c>
    </row>
    <row r="414" spans="1:8">
      <c r="A414" s="24">
        <v>41127</v>
      </c>
      <c r="B414" s="25">
        <v>70.69583333333334</v>
      </c>
      <c r="C414" s="24">
        <v>41127.166666666664</v>
      </c>
      <c r="D414" s="24">
        <v>41128.010416666664</v>
      </c>
      <c r="E414" s="2">
        <v>391.97999999999996</v>
      </c>
      <c r="F414" s="24">
        <v>41127.083333333336</v>
      </c>
      <c r="G414" s="24">
        <v>41128</v>
      </c>
      <c r="H414" s="2">
        <v>111</v>
      </c>
    </row>
    <row r="415" spans="1:8">
      <c r="A415" s="24">
        <v>41128</v>
      </c>
      <c r="B415" s="25">
        <v>65.320833333333326</v>
      </c>
      <c r="C415" s="24">
        <v>41128.1875</v>
      </c>
      <c r="D415" s="24">
        <v>41129.020833333336</v>
      </c>
      <c r="E415" s="2">
        <v>380.87</v>
      </c>
      <c r="F415" s="24">
        <v>41128.104166666664</v>
      </c>
      <c r="G415" s="24">
        <v>41129.020833333336</v>
      </c>
      <c r="H415" s="2">
        <v>105.8</v>
      </c>
    </row>
    <row r="416" spans="1:8">
      <c r="A416" s="24">
        <v>41129</v>
      </c>
      <c r="B416" s="25">
        <v>70.137500000000003</v>
      </c>
      <c r="C416" s="24">
        <v>41129.1875</v>
      </c>
      <c r="D416" s="24">
        <v>41130.020833333336</v>
      </c>
      <c r="E416" s="2">
        <v>380.3</v>
      </c>
      <c r="F416" s="2" t="s">
        <v>31</v>
      </c>
      <c r="G416" s="24">
        <v>41129.947916666664</v>
      </c>
      <c r="H416" s="2">
        <v>120.8</v>
      </c>
    </row>
    <row r="417" spans="1:8">
      <c r="A417" s="24">
        <v>41130</v>
      </c>
      <c r="B417" s="25">
        <v>70.750000000000014</v>
      </c>
      <c r="C417" s="24">
        <v>41130.1875</v>
      </c>
      <c r="D417" s="24">
        <v>41131.041666666664</v>
      </c>
      <c r="E417" s="2">
        <v>412.55</v>
      </c>
      <c r="F417" s="24">
        <v>41130.989583333336</v>
      </c>
      <c r="G417" s="24">
        <v>41131.03125</v>
      </c>
      <c r="H417" s="2">
        <v>89.6</v>
      </c>
    </row>
    <row r="418" spans="1:8">
      <c r="A418" s="24">
        <v>41131</v>
      </c>
      <c r="B418" s="25">
        <v>72.25833333333334</v>
      </c>
      <c r="C418" s="24">
        <v>41131.197916666664</v>
      </c>
      <c r="D418" s="24">
        <v>41132.072916666664</v>
      </c>
      <c r="E418" s="2">
        <v>398.30000000000007</v>
      </c>
      <c r="F418" s="24">
        <v>41131.041666666664</v>
      </c>
      <c r="G418" s="24">
        <v>41131.145833333336</v>
      </c>
      <c r="H418" s="2">
        <v>84.6</v>
      </c>
    </row>
    <row r="419" spans="1:8">
      <c r="A419" s="24">
        <v>41132</v>
      </c>
      <c r="B419" s="25">
        <v>73.154166666666669</v>
      </c>
      <c r="C419" s="24">
        <v>41132.270833333336</v>
      </c>
      <c r="D419" s="24">
        <v>41132.979166666664</v>
      </c>
      <c r="E419" s="2">
        <v>384.34000000000003</v>
      </c>
      <c r="F419" s="24">
        <v>41132.28125</v>
      </c>
      <c r="G419" s="24">
        <v>41132.489583333336</v>
      </c>
      <c r="H419" s="2">
        <v>114.6</v>
      </c>
    </row>
    <row r="420" spans="1:8">
      <c r="A420" s="24">
        <v>41133</v>
      </c>
      <c r="B420" s="25">
        <v>71.054166666666674</v>
      </c>
      <c r="C420" s="24">
        <v>41133.270833333336</v>
      </c>
      <c r="D420" s="24">
        <v>41133.885416666664</v>
      </c>
      <c r="E420" s="2">
        <v>377.9899999999999</v>
      </c>
      <c r="F420" s="2" t="s">
        <v>31</v>
      </c>
      <c r="G420" s="24">
        <v>41133.427083333336</v>
      </c>
      <c r="H420" s="2">
        <v>97.8</v>
      </c>
    </row>
    <row r="421" spans="1:8">
      <c r="A421" s="24">
        <v>41134</v>
      </c>
      <c r="B421" s="25">
        <v>69.791666666666671</v>
      </c>
      <c r="C421" s="24">
        <v>41134.166666666664</v>
      </c>
      <c r="D421" s="24">
        <v>41135.020833333336</v>
      </c>
      <c r="E421" s="2">
        <v>376.82999999999993</v>
      </c>
      <c r="F421" s="24">
        <v>41134.083333333336</v>
      </c>
      <c r="G421" s="24">
        <v>41135.072916666664</v>
      </c>
      <c r="H421" s="2">
        <v>141.19999999999999</v>
      </c>
    </row>
    <row r="422" spans="1:8">
      <c r="A422" s="24">
        <v>41135</v>
      </c>
      <c r="B422" s="25">
        <v>69.229166666666671</v>
      </c>
      <c r="C422" s="24">
        <v>41135.208333333336</v>
      </c>
      <c r="D422" s="24">
        <v>41136.041666666664</v>
      </c>
      <c r="E422" s="2">
        <v>376.70999999999992</v>
      </c>
      <c r="F422" s="24">
        <v>41135.177083333336</v>
      </c>
      <c r="G422" s="24">
        <v>41135.979166666664</v>
      </c>
      <c r="H422" s="2">
        <v>143.4</v>
      </c>
    </row>
    <row r="423" spans="1:8">
      <c r="A423" s="24">
        <v>41136</v>
      </c>
      <c r="B423" s="25">
        <v>70.437500000000014</v>
      </c>
      <c r="C423" s="24">
        <v>41136.208333333336</v>
      </c>
      <c r="D423" s="24">
        <v>41137.020833333336</v>
      </c>
      <c r="E423" s="2">
        <v>391.82</v>
      </c>
      <c r="F423" s="24">
        <v>41136.208333333336</v>
      </c>
      <c r="G423" s="24">
        <v>41137.020833333336</v>
      </c>
      <c r="H423" s="2">
        <v>152.6</v>
      </c>
    </row>
    <row r="424" spans="1:8">
      <c r="A424" s="24">
        <v>41137</v>
      </c>
      <c r="B424" s="25">
        <v>68.354166666666657</v>
      </c>
      <c r="C424" s="24">
        <v>41137.229166666664</v>
      </c>
      <c r="D424" s="24">
        <v>41138.072916666664</v>
      </c>
      <c r="E424" s="2">
        <v>376.13</v>
      </c>
      <c r="F424" s="24">
        <v>41137.072916666664</v>
      </c>
      <c r="G424" s="24">
        <v>41137.15625</v>
      </c>
      <c r="H424" s="2">
        <v>145.6</v>
      </c>
    </row>
    <row r="425" spans="1:8">
      <c r="A425" s="24">
        <v>41138</v>
      </c>
      <c r="B425" s="25">
        <v>69.32083333333334</v>
      </c>
      <c r="C425" s="24">
        <v>41138.208333333336</v>
      </c>
      <c r="D425" s="24">
        <v>41139.072916666664</v>
      </c>
      <c r="E425" s="2">
        <v>370.07</v>
      </c>
      <c r="F425" s="24">
        <v>41138.989583333336</v>
      </c>
      <c r="G425" s="24">
        <v>41139</v>
      </c>
      <c r="H425" s="2">
        <v>126.2</v>
      </c>
    </row>
    <row r="426" spans="1:8">
      <c r="A426" s="24">
        <v>41139</v>
      </c>
      <c r="B426" s="25">
        <v>67.25833333333334</v>
      </c>
      <c r="C426" s="24">
        <v>41139.28125</v>
      </c>
      <c r="D426" s="24">
        <v>41139.958333333336</v>
      </c>
      <c r="E426" s="2">
        <v>357.40999999999997</v>
      </c>
      <c r="F426" s="2" t="s">
        <v>31</v>
      </c>
      <c r="G426" s="24">
        <v>41139.979166666664</v>
      </c>
      <c r="H426" s="2">
        <v>82.2</v>
      </c>
    </row>
    <row r="427" spans="1:8">
      <c r="A427" s="24">
        <v>41140</v>
      </c>
      <c r="B427" s="25">
        <v>62.904166666666669</v>
      </c>
      <c r="C427" s="24">
        <v>41140.291666666664</v>
      </c>
      <c r="D427" s="24">
        <v>41140.927083333336</v>
      </c>
      <c r="E427" s="2">
        <v>356.96999999999991</v>
      </c>
      <c r="F427" s="24">
        <v>41140.09375</v>
      </c>
      <c r="G427" s="24">
        <v>41141.083333333336</v>
      </c>
      <c r="H427" s="2">
        <v>0</v>
      </c>
    </row>
    <row r="428" spans="1:8">
      <c r="A428" s="24">
        <v>41141</v>
      </c>
      <c r="B428" s="25">
        <v>63.43333333333333</v>
      </c>
      <c r="C428" s="24">
        <v>41141.177083333336</v>
      </c>
      <c r="D428" s="24">
        <v>41142.020833333336</v>
      </c>
      <c r="E428" s="2">
        <v>359.85</v>
      </c>
      <c r="F428" s="24">
        <v>41141.989583333336</v>
      </c>
      <c r="G428" s="24">
        <v>41142.03125</v>
      </c>
      <c r="H428" s="2">
        <v>198.2</v>
      </c>
    </row>
    <row r="429" spans="1:8">
      <c r="A429" s="24">
        <v>41142</v>
      </c>
      <c r="B429" s="25">
        <v>63.291666666666657</v>
      </c>
      <c r="C429" s="24">
        <v>41142.229166666664</v>
      </c>
      <c r="D429" s="24">
        <v>41143.041666666664</v>
      </c>
      <c r="E429" s="2">
        <v>365.03</v>
      </c>
      <c r="F429" s="24">
        <v>41142.21875</v>
      </c>
      <c r="G429" s="24">
        <v>41142.791666666664</v>
      </c>
      <c r="H429" s="2">
        <v>218.8</v>
      </c>
    </row>
    <row r="430" spans="1:8">
      <c r="A430" s="24">
        <v>41143</v>
      </c>
      <c r="B430" s="25">
        <v>65.220833333333331</v>
      </c>
      <c r="C430" s="24">
        <v>41143.197916666664</v>
      </c>
      <c r="D430" s="24">
        <v>41144.020833333336</v>
      </c>
      <c r="E430" s="2">
        <v>366.4799999999999</v>
      </c>
      <c r="F430" s="24">
        <v>41143.989583333336</v>
      </c>
      <c r="G430" s="24">
        <v>41144.041666666664</v>
      </c>
      <c r="H430" s="2">
        <v>152.80000000000001</v>
      </c>
    </row>
    <row r="431" spans="1:8">
      <c r="A431" s="24">
        <v>41144</v>
      </c>
      <c r="B431" s="25">
        <v>66.32083333333334</v>
      </c>
      <c r="C431" s="24">
        <v>41144.21875</v>
      </c>
      <c r="D431" s="24">
        <v>41145.03125</v>
      </c>
      <c r="E431" s="2">
        <v>372.53000000000003</v>
      </c>
      <c r="F431" s="24">
        <v>41144.197916666664</v>
      </c>
      <c r="G431" s="24">
        <v>41144.802083333336</v>
      </c>
      <c r="H431" s="2">
        <v>220.4</v>
      </c>
    </row>
    <row r="432" spans="1:8">
      <c r="A432" s="24">
        <v>41145</v>
      </c>
      <c r="B432" s="25">
        <v>66.88333333333334</v>
      </c>
      <c r="C432" s="24">
        <v>41145.21875</v>
      </c>
      <c r="D432" s="24">
        <v>41146.0625</v>
      </c>
      <c r="E432" s="2">
        <v>370.81</v>
      </c>
      <c r="F432" s="24">
        <v>41145.0625</v>
      </c>
      <c r="G432" s="24">
        <v>41145.145833333336</v>
      </c>
      <c r="H432" s="2">
        <v>209.8</v>
      </c>
    </row>
    <row r="433" spans="1:8">
      <c r="A433" s="24">
        <v>41146</v>
      </c>
      <c r="B433" s="25">
        <v>68.2</v>
      </c>
      <c r="C433" s="24">
        <v>41146.270833333336</v>
      </c>
      <c r="D433" s="24">
        <v>41146.96875</v>
      </c>
      <c r="E433" s="2">
        <v>364.76000000000005</v>
      </c>
      <c r="F433" s="2" t="s">
        <v>31</v>
      </c>
      <c r="G433" s="24">
        <v>41146.625</v>
      </c>
      <c r="H433" s="2">
        <v>200.4</v>
      </c>
    </row>
    <row r="434" spans="1:8">
      <c r="A434" s="24">
        <v>41147</v>
      </c>
      <c r="B434" s="25">
        <v>66.1875</v>
      </c>
      <c r="C434" s="24">
        <v>41147.270833333336</v>
      </c>
      <c r="D434" s="24">
        <v>41147.9375</v>
      </c>
      <c r="E434" s="2">
        <v>364.47</v>
      </c>
      <c r="F434" s="24">
        <v>41147.104166666664</v>
      </c>
      <c r="G434" s="24">
        <v>41147.1875</v>
      </c>
      <c r="H434" s="2">
        <v>201.8</v>
      </c>
    </row>
    <row r="435" spans="1:8">
      <c r="A435" s="24">
        <v>41148</v>
      </c>
      <c r="B435" s="25">
        <v>70.029166666666669</v>
      </c>
      <c r="C435" s="24">
        <v>41148.177083333336</v>
      </c>
      <c r="D435" s="24">
        <v>41149.020833333336</v>
      </c>
      <c r="E435" s="2">
        <v>371.36</v>
      </c>
      <c r="F435" s="24">
        <v>41148.041666666664</v>
      </c>
      <c r="G435" s="24">
        <v>41148.125</v>
      </c>
      <c r="H435" s="2">
        <v>175.6</v>
      </c>
    </row>
    <row r="436" spans="1:8">
      <c r="A436" s="24">
        <v>41149</v>
      </c>
      <c r="B436" s="25">
        <v>69.904166666666669</v>
      </c>
      <c r="C436" s="24">
        <v>41149.177083333336</v>
      </c>
      <c r="D436" s="24">
        <v>41150.03125</v>
      </c>
      <c r="E436" s="2">
        <v>390.2299999999999</v>
      </c>
      <c r="F436" s="24">
        <v>41149.072916666664</v>
      </c>
      <c r="G436" s="24">
        <v>41149.15625</v>
      </c>
      <c r="H436" s="2">
        <v>218.2</v>
      </c>
    </row>
    <row r="437" spans="1:8">
      <c r="A437" s="24">
        <v>41150</v>
      </c>
      <c r="B437" s="25">
        <v>60.191666666666684</v>
      </c>
      <c r="C437" s="24">
        <v>41150.21875</v>
      </c>
      <c r="D437" s="24">
        <v>41151.104166666664</v>
      </c>
      <c r="E437" s="2">
        <v>379.43999999999994</v>
      </c>
      <c r="F437" s="24">
        <v>41150.1875</v>
      </c>
      <c r="G437" s="24">
        <v>41150.9375</v>
      </c>
      <c r="H437" s="2">
        <v>214</v>
      </c>
    </row>
    <row r="438" spans="1:8">
      <c r="A438" s="24">
        <v>41151</v>
      </c>
      <c r="B438" s="25">
        <v>58.891666666666673</v>
      </c>
      <c r="C438" s="24">
        <v>41151.989583333336</v>
      </c>
      <c r="D438" s="24">
        <v>41152.0625</v>
      </c>
      <c r="E438" s="2">
        <v>362.16</v>
      </c>
      <c r="F438" s="24">
        <v>41151.052083333336</v>
      </c>
      <c r="G438" s="24">
        <v>41151.145833333336</v>
      </c>
      <c r="H438" s="2">
        <v>208</v>
      </c>
    </row>
    <row r="439" spans="1:8">
      <c r="A439" s="24">
        <v>41152</v>
      </c>
      <c r="B439" s="25">
        <v>65.087500000000006</v>
      </c>
      <c r="C439" s="24">
        <v>41152.229166666664</v>
      </c>
      <c r="D439" s="24">
        <v>41153.041666666664</v>
      </c>
      <c r="E439" s="2">
        <v>366.17999999999995</v>
      </c>
      <c r="F439" s="2" t="s">
        <v>31</v>
      </c>
      <c r="G439" s="24">
        <v>41152.96875</v>
      </c>
      <c r="H439" s="2">
        <v>205.8</v>
      </c>
    </row>
    <row r="440" spans="1:8">
      <c r="A440" s="24">
        <v>41153</v>
      </c>
      <c r="B440" s="25">
        <v>67.612500000000026</v>
      </c>
      <c r="C440" s="24">
        <v>41153.270833333336</v>
      </c>
      <c r="D440" s="24">
        <v>41153.822916666664</v>
      </c>
      <c r="E440" s="2">
        <v>364.34000000000003</v>
      </c>
      <c r="F440" s="24">
        <v>41153.989583333336</v>
      </c>
      <c r="G440" s="24">
        <v>41154.083333333336</v>
      </c>
      <c r="H440" s="2">
        <v>204.6</v>
      </c>
    </row>
    <row r="441" spans="1:8">
      <c r="A441" s="24">
        <v>41154</v>
      </c>
      <c r="B441" s="25">
        <v>66.233333333333334</v>
      </c>
      <c r="C441" s="24">
        <v>41154.270833333336</v>
      </c>
      <c r="D441" s="24">
        <v>41154.916666666664</v>
      </c>
      <c r="E441" s="2">
        <v>356.23999999999995</v>
      </c>
      <c r="F441" s="24">
        <v>41154.989583333336</v>
      </c>
      <c r="G441" s="24">
        <v>41155.010416666664</v>
      </c>
      <c r="H441" s="2">
        <v>183.4</v>
      </c>
    </row>
    <row r="442" spans="1:8">
      <c r="A442" s="24">
        <v>41155</v>
      </c>
      <c r="B442" s="25">
        <v>64.462500000000006</v>
      </c>
      <c r="C442" s="24">
        <v>41155.197916666664</v>
      </c>
      <c r="D442" s="24">
        <v>41155.895833333336</v>
      </c>
      <c r="E442" s="2">
        <v>366.0499999999999</v>
      </c>
      <c r="F442" s="2" t="s">
        <v>31</v>
      </c>
      <c r="G442" s="24">
        <v>41155.833333333336</v>
      </c>
      <c r="H442" s="2">
        <v>174.8</v>
      </c>
    </row>
    <row r="443" spans="1:8">
      <c r="A443" s="24">
        <v>41156</v>
      </c>
      <c r="B443" s="25">
        <v>69.95</v>
      </c>
      <c r="C443" s="24">
        <v>41156.177083333336</v>
      </c>
      <c r="D443" s="24">
        <v>41157.052083333336</v>
      </c>
      <c r="E443" s="2">
        <v>353.38999999999993</v>
      </c>
      <c r="F443" s="2" t="s">
        <v>31</v>
      </c>
      <c r="G443" s="24">
        <v>41156.802083333336</v>
      </c>
      <c r="H443" s="2">
        <v>196.2</v>
      </c>
    </row>
    <row r="444" spans="1:8">
      <c r="A444" s="24">
        <v>41157</v>
      </c>
      <c r="B444" s="25">
        <v>71.987500000000011</v>
      </c>
      <c r="C444" s="24">
        <v>41157.229166666664</v>
      </c>
      <c r="D444" s="24">
        <v>41158.052083333336</v>
      </c>
      <c r="E444" s="2">
        <v>387.22</v>
      </c>
      <c r="F444" s="24">
        <v>41157.041666666664</v>
      </c>
      <c r="G444" s="24">
        <v>41157.15625</v>
      </c>
      <c r="H444" s="2">
        <v>196</v>
      </c>
    </row>
    <row r="445" spans="1:8">
      <c r="A445" s="24">
        <v>41158</v>
      </c>
      <c r="B445" s="25">
        <v>66.454166666666666</v>
      </c>
      <c r="C445" s="24">
        <v>41158.229166666664</v>
      </c>
      <c r="D445" s="24">
        <v>41159.03125</v>
      </c>
      <c r="E445" s="2">
        <v>370.07</v>
      </c>
      <c r="F445" s="2" t="s">
        <v>31</v>
      </c>
      <c r="G445" s="24">
        <v>41158.864583333336</v>
      </c>
      <c r="H445" s="2">
        <v>210.8</v>
      </c>
    </row>
    <row r="446" spans="1:8">
      <c r="A446" s="24">
        <v>41159</v>
      </c>
      <c r="B446" s="25">
        <v>70.691666666666677</v>
      </c>
      <c r="C446" s="24">
        <v>41159.197916666664</v>
      </c>
      <c r="D446" s="24">
        <v>41160.020833333336</v>
      </c>
      <c r="E446" s="2">
        <v>361.60000000000008</v>
      </c>
      <c r="F446" s="24">
        <v>41159.989583333336</v>
      </c>
      <c r="G446" s="24">
        <v>41160</v>
      </c>
      <c r="H446" s="2">
        <v>159</v>
      </c>
    </row>
    <row r="447" spans="1:8">
      <c r="A447" s="24">
        <v>41160</v>
      </c>
      <c r="B447" s="25">
        <v>71.29583333333332</v>
      </c>
      <c r="C447" s="24">
        <v>41160.270833333336</v>
      </c>
      <c r="D447" s="24">
        <v>41160.90625</v>
      </c>
      <c r="E447" s="2">
        <v>363.44000000000005</v>
      </c>
      <c r="F447" s="24">
        <v>41160.270833333336</v>
      </c>
      <c r="G447" s="24">
        <v>41160.5</v>
      </c>
      <c r="H447" s="2">
        <v>236.6</v>
      </c>
    </row>
    <row r="448" spans="1:8">
      <c r="A448" s="24">
        <v>41161</v>
      </c>
      <c r="B448" s="25">
        <v>62.058333333333337</v>
      </c>
      <c r="C448" s="24">
        <v>41161.260416666664</v>
      </c>
      <c r="D448" s="24">
        <v>41161.875</v>
      </c>
      <c r="E448" s="2">
        <v>352.51</v>
      </c>
      <c r="F448" s="24">
        <v>41161.302083333336</v>
      </c>
      <c r="G448" s="24">
        <v>41161.708333333336</v>
      </c>
      <c r="H448" s="2">
        <v>232.6</v>
      </c>
    </row>
    <row r="449" spans="1:8">
      <c r="A449" s="24">
        <v>41162</v>
      </c>
      <c r="B449" s="25">
        <v>55.962500000000006</v>
      </c>
      <c r="C449" s="24">
        <v>41162.177083333336</v>
      </c>
      <c r="D449" s="24">
        <v>41163.020833333336</v>
      </c>
      <c r="E449" s="2">
        <v>351.35</v>
      </c>
      <c r="F449" s="24">
        <v>41162.145833333336</v>
      </c>
      <c r="G449" s="24">
        <v>41162.854166666664</v>
      </c>
      <c r="H449" s="2">
        <v>236</v>
      </c>
    </row>
    <row r="450" spans="1:8">
      <c r="A450" s="24">
        <v>41163</v>
      </c>
      <c r="B450" s="25">
        <v>52.741666666666653</v>
      </c>
      <c r="C450" s="24">
        <v>41163.229166666664</v>
      </c>
      <c r="D450" s="24">
        <v>41164.020833333336</v>
      </c>
      <c r="E450" s="2">
        <v>344.03</v>
      </c>
      <c r="F450" s="24">
        <v>41163.239583333336</v>
      </c>
      <c r="G450" s="24">
        <v>41163.708333333336</v>
      </c>
      <c r="H450" s="2">
        <v>244</v>
      </c>
    </row>
    <row r="451" spans="1:8">
      <c r="A451" s="24">
        <v>41164</v>
      </c>
      <c r="B451" s="25">
        <v>58.366666666666667</v>
      </c>
      <c r="C451" s="24">
        <v>41164.229166666664</v>
      </c>
      <c r="D451" s="24">
        <v>41165.020833333336</v>
      </c>
      <c r="E451" s="2">
        <v>341.54999999999995</v>
      </c>
      <c r="F451" s="24">
        <v>41164.229166666664</v>
      </c>
      <c r="G451" s="24">
        <v>41164.729166666664</v>
      </c>
      <c r="H451" s="2">
        <v>233.8</v>
      </c>
    </row>
    <row r="452" spans="1:8">
      <c r="A452" s="24">
        <v>41165</v>
      </c>
      <c r="B452" s="25">
        <v>61.316666666666684</v>
      </c>
      <c r="C452" s="24">
        <v>41165.21875</v>
      </c>
      <c r="D452" s="24">
        <v>41166.052083333336</v>
      </c>
      <c r="E452" s="2">
        <v>349.05000000000007</v>
      </c>
      <c r="F452" s="24">
        <v>41165.09375</v>
      </c>
      <c r="G452" s="24">
        <v>41165.177083333336</v>
      </c>
      <c r="H452" s="2">
        <v>222.2</v>
      </c>
    </row>
    <row r="453" spans="1:8">
      <c r="A453" s="24">
        <v>41166</v>
      </c>
      <c r="B453" s="25">
        <v>63.574999999999996</v>
      </c>
      <c r="C453" s="24">
        <v>41166.208333333336</v>
      </c>
      <c r="D453" s="24">
        <v>41167.0625</v>
      </c>
      <c r="E453" s="2">
        <v>341.28999999999996</v>
      </c>
      <c r="F453" s="2" t="s">
        <v>31</v>
      </c>
      <c r="G453" s="24">
        <v>41166.75</v>
      </c>
      <c r="H453" s="2">
        <v>209.6</v>
      </c>
    </row>
    <row r="454" spans="1:8">
      <c r="A454" s="24">
        <v>41167</v>
      </c>
      <c r="B454" s="25">
        <v>60.61249999999999</v>
      </c>
      <c r="C454" s="24">
        <v>41167.270833333336</v>
      </c>
      <c r="D454" s="24">
        <v>41167.927083333336</v>
      </c>
      <c r="E454" s="2">
        <v>342.12999999999994</v>
      </c>
      <c r="F454" s="24">
        <v>41167.0625</v>
      </c>
      <c r="G454" s="24">
        <v>41167.5</v>
      </c>
      <c r="H454" s="2">
        <v>181</v>
      </c>
    </row>
    <row r="455" spans="1:8">
      <c r="A455" s="24">
        <v>41168</v>
      </c>
      <c r="B455" s="25">
        <v>54.837500000000006</v>
      </c>
      <c r="C455" s="24">
        <v>41168.270833333336</v>
      </c>
      <c r="D455" s="24">
        <v>41169.010416666664</v>
      </c>
      <c r="E455" s="2">
        <v>333.91999999999996</v>
      </c>
      <c r="F455" s="2" t="s">
        <v>31</v>
      </c>
      <c r="G455" s="24">
        <v>41168.5</v>
      </c>
      <c r="H455" s="2">
        <v>173.2</v>
      </c>
    </row>
    <row r="456" spans="1:8">
      <c r="A456" s="24">
        <v>41169</v>
      </c>
      <c r="B456" s="25">
        <v>56.11249999999999</v>
      </c>
      <c r="C456" s="24">
        <v>41169.208333333336</v>
      </c>
      <c r="D456" s="24">
        <v>41170.020833333336</v>
      </c>
      <c r="E456" s="2">
        <v>338.13000000000005</v>
      </c>
      <c r="F456" s="24">
        <v>41169.0625</v>
      </c>
      <c r="G456" s="24">
        <v>41169.15625</v>
      </c>
      <c r="H456" s="2">
        <v>204</v>
      </c>
    </row>
    <row r="457" spans="1:8">
      <c r="A457" s="24">
        <v>41170</v>
      </c>
      <c r="B457" s="25">
        <v>66.266666666666666</v>
      </c>
      <c r="C457" s="24">
        <v>41170.208333333336</v>
      </c>
      <c r="D457" s="24">
        <v>41171.041666666664</v>
      </c>
      <c r="E457" s="2">
        <v>352.08</v>
      </c>
      <c r="F457" s="24">
        <v>41170.0625</v>
      </c>
      <c r="G457" s="24">
        <v>41170.145833333336</v>
      </c>
      <c r="H457" s="2">
        <v>202.6</v>
      </c>
    </row>
    <row r="458" spans="1:8">
      <c r="A458" s="24">
        <v>41171</v>
      </c>
      <c r="B458" s="25">
        <v>59.745833333333337</v>
      </c>
      <c r="C458" s="24">
        <v>41171.229166666664</v>
      </c>
      <c r="D458" s="24">
        <v>41172.03125</v>
      </c>
      <c r="E458" s="2">
        <v>345.03000000000003</v>
      </c>
      <c r="F458" s="24">
        <v>41171.229166666664</v>
      </c>
      <c r="G458" s="24">
        <v>41171.96875</v>
      </c>
      <c r="H458" s="2">
        <v>225.2</v>
      </c>
    </row>
    <row r="459" spans="1:8">
      <c r="A459" s="24">
        <v>41172</v>
      </c>
      <c r="B459" s="25">
        <v>54.729166666666657</v>
      </c>
      <c r="C459" s="24">
        <v>41172.239583333336</v>
      </c>
      <c r="D459" s="24">
        <v>41173.03125</v>
      </c>
      <c r="E459" s="2">
        <v>340.68999999999994</v>
      </c>
      <c r="F459" s="24">
        <v>41172.197916666664</v>
      </c>
      <c r="G459" s="24">
        <v>41172.947916666664</v>
      </c>
      <c r="H459" s="2">
        <v>235.6</v>
      </c>
    </row>
    <row r="460" spans="1:8">
      <c r="A460" s="24">
        <v>41173</v>
      </c>
      <c r="B460" s="25">
        <v>57.816666666666656</v>
      </c>
      <c r="C460" s="24">
        <v>41173.208333333336</v>
      </c>
      <c r="D460" s="24">
        <v>41174.03125</v>
      </c>
      <c r="E460" s="2">
        <v>341.54999999999995</v>
      </c>
      <c r="F460" s="2" t="s">
        <v>31</v>
      </c>
      <c r="G460" s="24">
        <v>41174</v>
      </c>
      <c r="H460" s="2">
        <v>212.6</v>
      </c>
    </row>
    <row r="461" spans="1:8">
      <c r="A461" s="24">
        <v>41174</v>
      </c>
      <c r="B461" s="25">
        <v>62.762499999999996</v>
      </c>
      <c r="C461" s="24">
        <v>41174.270833333336</v>
      </c>
      <c r="D461" s="24">
        <v>41174.96875</v>
      </c>
      <c r="E461" s="2">
        <v>336.53000000000003</v>
      </c>
      <c r="F461" s="2" t="s">
        <v>31</v>
      </c>
      <c r="G461" s="24">
        <v>41174.5</v>
      </c>
      <c r="H461" s="2">
        <v>209.4</v>
      </c>
    </row>
    <row r="462" spans="1:8">
      <c r="A462" s="24">
        <v>41175</v>
      </c>
      <c r="B462" s="25">
        <v>57.620833333333358</v>
      </c>
      <c r="C462" s="24">
        <v>41175.291666666664</v>
      </c>
      <c r="D462" s="24">
        <v>41175.833333333336</v>
      </c>
      <c r="E462" s="2">
        <v>341.14</v>
      </c>
      <c r="F462" s="24">
        <v>41175.177083333336</v>
      </c>
      <c r="G462" s="24">
        <v>41175.270833333336</v>
      </c>
      <c r="H462" s="2">
        <v>211.8</v>
      </c>
    </row>
    <row r="463" spans="1:8">
      <c r="A463" s="24">
        <v>41176</v>
      </c>
      <c r="B463" s="25">
        <v>50.170833333333327</v>
      </c>
      <c r="C463" s="24">
        <v>41176.21875</v>
      </c>
      <c r="D463" s="24">
        <v>41177.010416666664</v>
      </c>
      <c r="E463" s="2">
        <v>338.12000000000006</v>
      </c>
      <c r="F463" s="24">
        <v>41176.15625</v>
      </c>
      <c r="G463" s="24">
        <v>41176.927083333336</v>
      </c>
      <c r="H463" s="2">
        <v>228.2</v>
      </c>
    </row>
    <row r="464" spans="1:8">
      <c r="A464" s="24">
        <v>41177</v>
      </c>
      <c r="B464" s="25">
        <v>53.712500000000006</v>
      </c>
      <c r="C464" s="24">
        <v>41177.229166666664</v>
      </c>
      <c r="D464" s="24">
        <v>41178.020833333336</v>
      </c>
      <c r="E464" s="2">
        <v>334.65</v>
      </c>
      <c r="F464" s="24">
        <v>41177.208333333336</v>
      </c>
      <c r="G464" s="24">
        <v>41178</v>
      </c>
      <c r="H464" s="2">
        <v>229.4</v>
      </c>
    </row>
    <row r="465" spans="1:8">
      <c r="A465" s="24">
        <v>41178</v>
      </c>
      <c r="B465" s="25">
        <v>62.520833333333336</v>
      </c>
      <c r="C465" s="24">
        <v>41178.21875</v>
      </c>
      <c r="D465" s="24">
        <v>41179.03125</v>
      </c>
      <c r="E465" s="2">
        <v>339.26999999999992</v>
      </c>
      <c r="F465" s="24">
        <v>41178.208333333336</v>
      </c>
      <c r="G465" s="24">
        <v>41178.791666666664</v>
      </c>
      <c r="H465" s="2">
        <v>247</v>
      </c>
    </row>
    <row r="466" spans="1:8">
      <c r="A466" s="24">
        <v>41179</v>
      </c>
      <c r="B466" s="25">
        <v>61.945833333333333</v>
      </c>
      <c r="C466" s="24">
        <v>41179.229166666664</v>
      </c>
      <c r="D466" s="24">
        <v>41180.03125</v>
      </c>
      <c r="E466" s="2">
        <v>352.49999999999994</v>
      </c>
      <c r="F466" s="24">
        <v>41179.21875</v>
      </c>
      <c r="G466" s="24">
        <v>41179.802083333336</v>
      </c>
      <c r="H466" s="2">
        <v>241.6</v>
      </c>
    </row>
    <row r="467" spans="1:8">
      <c r="A467" s="24">
        <v>41180</v>
      </c>
      <c r="B467" s="25">
        <v>61.412500000000001</v>
      </c>
      <c r="C467" s="24">
        <v>41180.21875</v>
      </c>
      <c r="D467" s="24">
        <v>41181.0625</v>
      </c>
      <c r="E467" s="2">
        <v>347.63</v>
      </c>
      <c r="F467" s="24">
        <v>41180.208333333336</v>
      </c>
      <c r="G467" s="24">
        <v>41181.0625</v>
      </c>
      <c r="H467" s="2">
        <v>243.8</v>
      </c>
    </row>
    <row r="468" spans="1:8">
      <c r="A468" s="24">
        <v>41181</v>
      </c>
      <c r="B468" s="25">
        <v>60.029166666666661</v>
      </c>
      <c r="C468" s="24">
        <v>41181.25</v>
      </c>
      <c r="D468" s="24">
        <v>41182</v>
      </c>
      <c r="E468" s="2">
        <v>329.89</v>
      </c>
      <c r="F468" s="24">
        <v>41181.166666666664</v>
      </c>
      <c r="G468" s="24">
        <v>41181.729166666664</v>
      </c>
      <c r="H468" s="2">
        <v>256.2</v>
      </c>
    </row>
    <row r="469" spans="1:8">
      <c r="A469" s="24">
        <v>41182</v>
      </c>
      <c r="B469" s="25">
        <v>56.65</v>
      </c>
      <c r="C469" s="24">
        <v>41182.291666666664</v>
      </c>
      <c r="D469" s="24">
        <v>41182.84375</v>
      </c>
      <c r="E469" s="2">
        <v>333.93999999999994</v>
      </c>
      <c r="F469" s="2" t="s">
        <v>32</v>
      </c>
      <c r="G469" s="24">
        <v>41182.416666666664</v>
      </c>
      <c r="H469" s="2">
        <v>277</v>
      </c>
    </row>
    <row r="470" spans="1:8">
      <c r="A470" s="24">
        <v>41183</v>
      </c>
      <c r="B470" s="25">
        <v>55.099999999999987</v>
      </c>
      <c r="C470" s="24">
        <v>41183.208333333336</v>
      </c>
      <c r="D470" s="24">
        <v>41184.020833333336</v>
      </c>
      <c r="E470" s="2">
        <v>335.68</v>
      </c>
      <c r="F470" s="2" t="s">
        <v>31</v>
      </c>
      <c r="G470" s="24">
        <v>41183.854166666664</v>
      </c>
      <c r="H470" s="2">
        <v>259.8</v>
      </c>
    </row>
    <row r="471" spans="1:8">
      <c r="A471" s="24">
        <v>41184</v>
      </c>
      <c r="B471" s="25">
        <v>59.974999999999994</v>
      </c>
      <c r="C471" s="24">
        <v>41184.21875</v>
      </c>
      <c r="D471" s="24">
        <v>41185.020833333336</v>
      </c>
      <c r="E471" s="2">
        <v>339.40000000000003</v>
      </c>
      <c r="F471" s="2" t="s">
        <v>31</v>
      </c>
      <c r="G471" s="24">
        <v>41184.708333333336</v>
      </c>
      <c r="H471" s="2">
        <v>250.2</v>
      </c>
    </row>
    <row r="472" spans="1:8">
      <c r="A472" s="24">
        <v>41185</v>
      </c>
      <c r="B472" s="25">
        <v>65.208333333333329</v>
      </c>
      <c r="C472" s="24">
        <v>41185.197916666664</v>
      </c>
      <c r="D472" s="24">
        <v>41186.020833333336</v>
      </c>
      <c r="E472" s="2">
        <v>340.42</v>
      </c>
      <c r="F472" s="24">
        <v>41185.197916666664</v>
      </c>
      <c r="G472" s="24">
        <v>41185.708333333336</v>
      </c>
      <c r="H472" s="2">
        <v>222.8</v>
      </c>
    </row>
    <row r="473" spans="1:8">
      <c r="A473" s="24">
        <v>41186</v>
      </c>
      <c r="B473" s="25">
        <v>66.112499999999997</v>
      </c>
      <c r="C473" s="24">
        <v>41186.229166666664</v>
      </c>
      <c r="D473" s="24">
        <v>41187.041666666664</v>
      </c>
      <c r="E473" s="2">
        <v>354.81999999999994</v>
      </c>
      <c r="F473" s="24">
        <v>41186.208333333336</v>
      </c>
      <c r="G473" s="24">
        <v>41186.697916666664</v>
      </c>
      <c r="H473" s="2">
        <v>219</v>
      </c>
    </row>
    <row r="474" spans="1:8">
      <c r="A474" s="24">
        <v>41187</v>
      </c>
      <c r="B474" s="25">
        <v>62.124999999999979</v>
      </c>
      <c r="C474" s="24">
        <v>41187.21875</v>
      </c>
      <c r="D474" s="24">
        <v>41188.041666666664</v>
      </c>
      <c r="E474" s="2">
        <v>349.06000000000006</v>
      </c>
      <c r="F474" s="24">
        <v>41187.197916666664</v>
      </c>
      <c r="G474" s="24">
        <v>41187.760416666664</v>
      </c>
      <c r="H474" s="2">
        <v>212</v>
      </c>
    </row>
    <row r="475" spans="1:8">
      <c r="A475" s="24">
        <v>41188</v>
      </c>
      <c r="B475" s="25">
        <v>61.770833333333336</v>
      </c>
      <c r="C475" s="24">
        <v>41188.270833333336</v>
      </c>
      <c r="D475" s="24">
        <v>41188.927083333336</v>
      </c>
      <c r="E475" s="2">
        <v>342.00999999999993</v>
      </c>
      <c r="F475" s="24">
        <v>41188.291666666664</v>
      </c>
      <c r="G475" s="24">
        <v>41188.5</v>
      </c>
      <c r="H475" s="2">
        <v>210.6</v>
      </c>
    </row>
    <row r="476" spans="1:8">
      <c r="A476" s="24">
        <v>41189</v>
      </c>
      <c r="B476" s="25">
        <v>48.266666666666659</v>
      </c>
      <c r="C476" s="24">
        <v>41189.291666666664</v>
      </c>
      <c r="D476" s="24">
        <v>41189.833333333336</v>
      </c>
      <c r="E476" s="2">
        <v>333.91999999999996</v>
      </c>
      <c r="F476" s="24">
        <v>41189.989583333336</v>
      </c>
      <c r="G476" s="24">
        <v>41190.041666666664</v>
      </c>
      <c r="H476" s="2">
        <v>232</v>
      </c>
    </row>
    <row r="477" spans="1:8">
      <c r="A477" s="24">
        <v>41190</v>
      </c>
      <c r="B477" s="25">
        <v>47.566666666666663</v>
      </c>
      <c r="C477" s="24">
        <v>41190.208333333336</v>
      </c>
      <c r="D477" s="24">
        <v>41191.010416666664</v>
      </c>
      <c r="E477" s="2">
        <v>329.32999999999993</v>
      </c>
      <c r="F477" s="24">
        <v>41190.21875</v>
      </c>
      <c r="G477" s="24">
        <v>41190.5625</v>
      </c>
      <c r="H477" s="2">
        <v>228.2</v>
      </c>
    </row>
    <row r="478" spans="1:8">
      <c r="A478" s="24">
        <v>41191</v>
      </c>
      <c r="B478" s="25">
        <v>52.712500000000006</v>
      </c>
      <c r="C478" s="24">
        <v>41191.239583333336</v>
      </c>
      <c r="D478" s="24">
        <v>41192.020833333336</v>
      </c>
      <c r="E478" s="2">
        <v>354.37999999999994</v>
      </c>
      <c r="F478" s="24">
        <v>41191.229166666664</v>
      </c>
      <c r="G478" s="24">
        <v>41191.40625</v>
      </c>
      <c r="H478" s="2">
        <v>222.6</v>
      </c>
    </row>
    <row r="479" spans="1:8">
      <c r="A479" s="24">
        <v>41192</v>
      </c>
      <c r="B479" s="25">
        <v>56.737500000000004</v>
      </c>
      <c r="C479" s="24">
        <v>41192.208333333336</v>
      </c>
      <c r="D479" s="24">
        <v>41193.020833333336</v>
      </c>
      <c r="E479" s="2">
        <v>328.45999999999992</v>
      </c>
      <c r="F479" s="24">
        <v>41192.760416666664</v>
      </c>
      <c r="G479" s="24">
        <v>41192.854166666664</v>
      </c>
      <c r="H479" s="2">
        <v>225.4</v>
      </c>
    </row>
    <row r="480" spans="1:8">
      <c r="A480" s="24">
        <v>41193</v>
      </c>
      <c r="B480" s="25">
        <v>45.391666666666673</v>
      </c>
      <c r="C480" s="24">
        <v>41193.229166666664</v>
      </c>
      <c r="D480" s="24">
        <v>41194.020833333336</v>
      </c>
      <c r="E480" s="2">
        <v>329.46999999999991</v>
      </c>
      <c r="F480" s="24">
        <v>41193.375</v>
      </c>
      <c r="G480" s="24">
        <v>41194.052083333336</v>
      </c>
      <c r="H480" s="2">
        <v>211.4</v>
      </c>
    </row>
    <row r="481" spans="1:8">
      <c r="A481" s="24">
        <v>41194</v>
      </c>
      <c r="B481" s="25">
        <v>45.275000000000006</v>
      </c>
      <c r="C481" s="24">
        <v>41194.208333333336</v>
      </c>
      <c r="D481" s="24">
        <v>41195.0625</v>
      </c>
      <c r="E481" s="2">
        <v>328.9</v>
      </c>
      <c r="F481" s="24">
        <v>41194.4375</v>
      </c>
      <c r="G481" s="24">
        <v>41194.541666666664</v>
      </c>
      <c r="H481" s="2">
        <v>210.6</v>
      </c>
    </row>
    <row r="482" spans="1:8">
      <c r="A482" s="24">
        <v>41195</v>
      </c>
      <c r="B482" s="25">
        <v>38.31666666666667</v>
      </c>
      <c r="C482" s="24">
        <v>41195.28125</v>
      </c>
      <c r="D482" s="24">
        <v>41195.875</v>
      </c>
      <c r="E482" s="2">
        <v>322.13</v>
      </c>
      <c r="F482" s="24">
        <v>41195.260416666664</v>
      </c>
      <c r="G482" s="24">
        <v>41196</v>
      </c>
      <c r="H482" s="2">
        <v>204</v>
      </c>
    </row>
    <row r="483" spans="1:8">
      <c r="A483" s="24">
        <v>41196</v>
      </c>
      <c r="B483" s="25">
        <v>54.291666666666657</v>
      </c>
      <c r="C483" s="24">
        <v>41196.28125</v>
      </c>
      <c r="D483" s="24">
        <v>41196.864583333336</v>
      </c>
      <c r="E483" s="2">
        <v>319.25</v>
      </c>
      <c r="F483" s="2" t="s">
        <v>32</v>
      </c>
      <c r="G483" s="24">
        <v>41196.416666666664</v>
      </c>
      <c r="H483" s="2">
        <v>233.6</v>
      </c>
    </row>
    <row r="484" spans="1:8">
      <c r="A484" s="24">
        <v>41197</v>
      </c>
      <c r="B484" s="25">
        <v>61.679166666666667</v>
      </c>
      <c r="C484" s="24">
        <v>41197.166666666664</v>
      </c>
      <c r="D484" s="24">
        <v>41198.020833333336</v>
      </c>
      <c r="E484" s="2">
        <v>323</v>
      </c>
      <c r="F484" s="24">
        <v>41197.09375</v>
      </c>
      <c r="G484" s="24">
        <v>41197.1875</v>
      </c>
      <c r="H484" s="2">
        <v>213.6</v>
      </c>
    </row>
    <row r="485" spans="1:8">
      <c r="A485" s="24">
        <v>41198</v>
      </c>
      <c r="B485" s="25">
        <v>49.841666666666647</v>
      </c>
      <c r="C485" s="24">
        <v>41198.229166666664</v>
      </c>
      <c r="D485" s="24">
        <v>41199.041666666664</v>
      </c>
      <c r="E485" s="2">
        <v>334.8</v>
      </c>
      <c r="F485" s="24">
        <v>41198.291666666664</v>
      </c>
      <c r="G485" s="24">
        <v>41199</v>
      </c>
      <c r="H485" s="2">
        <v>193.2</v>
      </c>
    </row>
    <row r="486" spans="1:8">
      <c r="A486" s="24">
        <v>41199</v>
      </c>
      <c r="B486" s="25">
        <v>45.362500000000004</v>
      </c>
      <c r="C486" s="24">
        <v>41199.239583333336</v>
      </c>
      <c r="D486" s="24">
        <v>41200.020833333336</v>
      </c>
      <c r="E486" s="2">
        <v>333.34</v>
      </c>
      <c r="F486" s="24">
        <v>41199.427083333336</v>
      </c>
      <c r="G486" s="24">
        <v>41199.572916666664</v>
      </c>
      <c r="H486" s="2">
        <v>209.2</v>
      </c>
    </row>
    <row r="487" spans="1:8">
      <c r="A487" s="24">
        <v>41200</v>
      </c>
      <c r="B487" s="25">
        <v>51.258333333333326</v>
      </c>
      <c r="C487" s="24">
        <v>41200.229166666664</v>
      </c>
      <c r="D487" s="24">
        <v>41201.052083333336</v>
      </c>
      <c r="E487" s="2">
        <v>333.91999999999996</v>
      </c>
      <c r="F487" s="24">
        <v>41200.104166666664</v>
      </c>
      <c r="G487" s="24">
        <v>41200.208333333336</v>
      </c>
      <c r="H487" s="2">
        <v>142</v>
      </c>
    </row>
    <row r="488" spans="1:8">
      <c r="A488" s="24">
        <v>41201</v>
      </c>
      <c r="B488" s="25">
        <v>61.887499999999996</v>
      </c>
      <c r="C488" s="24">
        <v>41201.208333333336</v>
      </c>
      <c r="D488" s="24">
        <v>41202.03125</v>
      </c>
      <c r="E488" s="2">
        <v>338.11000000000007</v>
      </c>
      <c r="F488" s="24">
        <v>41201.989583333336</v>
      </c>
      <c r="G488" s="24">
        <v>41202.020833333336</v>
      </c>
      <c r="H488" s="2">
        <v>161.4</v>
      </c>
    </row>
    <row r="489" spans="1:8">
      <c r="A489" s="24">
        <v>41202</v>
      </c>
      <c r="B489" s="25">
        <v>59.779166666666669</v>
      </c>
      <c r="C489" s="24">
        <v>41202.270833333336</v>
      </c>
      <c r="D489" s="24">
        <v>41202.947916666664</v>
      </c>
      <c r="E489" s="2">
        <v>327.89</v>
      </c>
      <c r="F489" s="2" t="s">
        <v>31</v>
      </c>
      <c r="G489" s="24">
        <v>41202.447916666664</v>
      </c>
      <c r="H489" s="2">
        <v>133.6</v>
      </c>
    </row>
    <row r="490" spans="1:8">
      <c r="A490" s="24">
        <v>41203</v>
      </c>
      <c r="B490" s="25">
        <v>49.225000000000001</v>
      </c>
      <c r="C490" s="24">
        <v>41203.291666666664</v>
      </c>
      <c r="D490" s="24">
        <v>41203.84375</v>
      </c>
      <c r="E490" s="2">
        <v>329.62999999999994</v>
      </c>
      <c r="F490" s="24">
        <v>41203.0625</v>
      </c>
      <c r="G490" s="24">
        <v>41203.145833333336</v>
      </c>
      <c r="H490" s="2">
        <v>190.8</v>
      </c>
    </row>
    <row r="491" spans="1:8">
      <c r="A491" s="24">
        <v>41204</v>
      </c>
      <c r="B491" s="25">
        <v>49.795833333333341</v>
      </c>
      <c r="C491" s="24">
        <v>41204.208333333336</v>
      </c>
      <c r="D491" s="24">
        <v>41205.020833333336</v>
      </c>
      <c r="E491" s="2">
        <v>329.60999999999996</v>
      </c>
      <c r="F491" s="24">
        <v>41204.09375</v>
      </c>
      <c r="G491" s="24">
        <v>41204.229166666664</v>
      </c>
      <c r="H491" s="2">
        <v>156.4</v>
      </c>
    </row>
    <row r="492" spans="1:8">
      <c r="A492" s="24">
        <v>41205</v>
      </c>
      <c r="B492" s="25">
        <v>51.5</v>
      </c>
      <c r="C492" s="24">
        <v>41205.229166666664</v>
      </c>
      <c r="D492" s="24">
        <v>41206.020833333336</v>
      </c>
      <c r="E492" s="2">
        <v>333.21999999999997</v>
      </c>
      <c r="F492" s="24">
        <v>41205.041666666664</v>
      </c>
      <c r="G492" s="24">
        <v>41205.135416666664</v>
      </c>
      <c r="H492" s="2">
        <v>167.6</v>
      </c>
    </row>
    <row r="493" spans="1:8">
      <c r="A493" s="24">
        <v>41206</v>
      </c>
      <c r="B493" s="25">
        <v>53.404166666666669</v>
      </c>
      <c r="C493" s="24">
        <v>41206.21875</v>
      </c>
      <c r="D493" s="24">
        <v>41207.010416666664</v>
      </c>
      <c r="E493" s="2">
        <v>337.40000000000003</v>
      </c>
      <c r="F493" s="24">
        <v>41206.479166666664</v>
      </c>
      <c r="G493" s="24">
        <v>41206.635416666664</v>
      </c>
      <c r="H493" s="2">
        <v>189.8</v>
      </c>
    </row>
    <row r="494" spans="1:8">
      <c r="A494" s="24">
        <v>41207</v>
      </c>
      <c r="B494" s="25">
        <v>50.524999999999999</v>
      </c>
      <c r="C494" s="24">
        <v>41207.229166666664</v>
      </c>
      <c r="D494" s="24">
        <v>41208.020833333336</v>
      </c>
      <c r="E494" s="2">
        <v>332.91999999999996</v>
      </c>
      <c r="F494" s="24">
        <v>41207.28125</v>
      </c>
      <c r="G494" s="24">
        <v>41208.03125</v>
      </c>
      <c r="H494" s="2">
        <v>179.4</v>
      </c>
    </row>
    <row r="495" spans="1:8">
      <c r="A495" s="24">
        <v>41208</v>
      </c>
      <c r="B495" s="25">
        <v>52.054166666666674</v>
      </c>
      <c r="C495" s="24">
        <v>41208.21875</v>
      </c>
      <c r="D495" s="24">
        <v>41209.041666666664</v>
      </c>
      <c r="E495" s="2">
        <v>346.02</v>
      </c>
      <c r="F495" s="2" t="s">
        <v>31</v>
      </c>
      <c r="G495" s="24">
        <v>41209.020833333336</v>
      </c>
      <c r="H495" s="2">
        <v>162.19999999999999</v>
      </c>
    </row>
    <row r="496" spans="1:8">
      <c r="A496" s="24">
        <v>41209</v>
      </c>
      <c r="B496" s="25">
        <v>53.895833333333321</v>
      </c>
      <c r="C496" s="24">
        <v>41209.25</v>
      </c>
      <c r="D496" s="24">
        <v>41209.875</v>
      </c>
      <c r="E496" s="2">
        <v>338.25000000000006</v>
      </c>
      <c r="F496" s="2" t="s">
        <v>31</v>
      </c>
      <c r="G496" s="24">
        <v>41209.489583333336</v>
      </c>
      <c r="H496" s="2">
        <v>183.8</v>
      </c>
    </row>
    <row r="497" spans="1:8">
      <c r="A497" s="24">
        <v>41210</v>
      </c>
      <c r="B497" s="25">
        <v>53</v>
      </c>
      <c r="C497" s="24">
        <v>41210.291666666664</v>
      </c>
      <c r="D497" s="24">
        <v>41210.822916666664</v>
      </c>
      <c r="E497" s="2">
        <v>326.73000000000008</v>
      </c>
      <c r="F497" s="2" t="s">
        <v>31</v>
      </c>
      <c r="G497" s="24">
        <v>41210.46875</v>
      </c>
      <c r="H497" s="2">
        <v>175</v>
      </c>
    </row>
    <row r="498" spans="1:8">
      <c r="A498" s="24">
        <v>41211</v>
      </c>
      <c r="B498" s="25">
        <v>56.670833333333341</v>
      </c>
      <c r="C498" s="24">
        <v>41211.208333333336</v>
      </c>
      <c r="D498" s="24">
        <v>41212.052083333336</v>
      </c>
      <c r="E498" s="2">
        <v>322.7</v>
      </c>
      <c r="F498" s="24">
        <v>41211.083333333336</v>
      </c>
      <c r="G498" s="24">
        <v>41211.791666666664</v>
      </c>
      <c r="H498" s="2">
        <v>101.2</v>
      </c>
    </row>
    <row r="499" spans="1:8">
      <c r="A499" s="24">
        <v>41212</v>
      </c>
      <c r="B499" s="25">
        <v>53.624999999999979</v>
      </c>
      <c r="C499" s="24">
        <v>41212.25</v>
      </c>
      <c r="D499" s="24">
        <v>41213.052083333336</v>
      </c>
      <c r="E499" s="2">
        <v>323.70999999999998</v>
      </c>
      <c r="F499" s="2" t="s">
        <v>31</v>
      </c>
      <c r="G499" s="24">
        <v>41212.9375</v>
      </c>
      <c r="H499" s="2">
        <v>192.8</v>
      </c>
    </row>
    <row r="500" spans="1:8">
      <c r="A500" s="24">
        <v>41213</v>
      </c>
      <c r="B500" s="25">
        <v>47.620833333333337</v>
      </c>
      <c r="C500" s="24">
        <v>41213.229166666664</v>
      </c>
      <c r="D500" s="24">
        <v>41214.052083333336</v>
      </c>
      <c r="E500" s="2">
        <v>327.88000000000005</v>
      </c>
      <c r="F500" s="24">
        <v>41213.458333333336</v>
      </c>
      <c r="G500" s="24">
        <v>41213.645833333336</v>
      </c>
      <c r="H500" s="2">
        <v>183.8</v>
      </c>
    </row>
    <row r="501" spans="1:8">
      <c r="A501" s="24">
        <v>41214</v>
      </c>
      <c r="B501" s="25">
        <v>45.699999999999996</v>
      </c>
      <c r="C501" s="24">
        <v>41214.229166666664</v>
      </c>
      <c r="D501" s="24">
        <v>41215.052083333336</v>
      </c>
      <c r="E501" s="2">
        <v>338.10000000000008</v>
      </c>
      <c r="F501" s="24">
        <v>41214.989583333336</v>
      </c>
      <c r="G501" s="24">
        <v>41215</v>
      </c>
      <c r="H501" s="2">
        <v>159</v>
      </c>
    </row>
    <row r="502" spans="1:8">
      <c r="A502" s="24">
        <v>41215</v>
      </c>
      <c r="B502" s="25">
        <v>43.699999999999996</v>
      </c>
      <c r="C502" s="24">
        <v>41215.208333333336</v>
      </c>
      <c r="D502" s="24">
        <v>41216.052083333336</v>
      </c>
      <c r="E502" s="2">
        <v>363.46000000000009</v>
      </c>
      <c r="F502" s="2" t="s">
        <v>31</v>
      </c>
      <c r="G502" s="24">
        <v>41215.8125</v>
      </c>
      <c r="H502" s="2">
        <v>236</v>
      </c>
    </row>
    <row r="503" spans="1:8">
      <c r="A503" s="24">
        <v>41216</v>
      </c>
      <c r="B503" s="25">
        <v>39.962499999999999</v>
      </c>
      <c r="C503" s="24">
        <v>41216.291666666664</v>
      </c>
      <c r="D503" s="24">
        <v>41216.84375</v>
      </c>
      <c r="E503" s="2">
        <v>370.52</v>
      </c>
      <c r="F503" s="24">
        <v>41216.25</v>
      </c>
      <c r="G503" s="24">
        <v>41217.020833333336</v>
      </c>
      <c r="H503" s="2">
        <v>211.6</v>
      </c>
    </row>
    <row r="504" spans="1:8">
      <c r="A504" s="24">
        <v>41217</v>
      </c>
      <c r="B504" s="25">
        <v>39.35</v>
      </c>
      <c r="C504" s="24">
        <v>41217.291666666664</v>
      </c>
      <c r="D504" s="24">
        <v>41217.875</v>
      </c>
      <c r="E504" s="2">
        <v>358.15</v>
      </c>
      <c r="F504" s="24">
        <v>41217.052083333336</v>
      </c>
      <c r="G504" s="24">
        <v>41217.25</v>
      </c>
      <c r="H504" s="2">
        <v>270.60000000000002</v>
      </c>
    </row>
    <row r="505" spans="1:8">
      <c r="A505" s="24">
        <v>41218</v>
      </c>
      <c r="B505" s="25">
        <v>36.820833333333333</v>
      </c>
      <c r="C505" s="24">
        <v>41218.208333333336</v>
      </c>
      <c r="D505" s="24">
        <v>41218.947916666664</v>
      </c>
      <c r="E505" s="2">
        <v>360.58000000000004</v>
      </c>
      <c r="F505" s="2" t="s">
        <v>31</v>
      </c>
      <c r="G505" s="24">
        <v>41219</v>
      </c>
      <c r="H505" s="2">
        <v>296.39999999999998</v>
      </c>
    </row>
    <row r="506" spans="1:8">
      <c r="A506" s="24">
        <v>41219</v>
      </c>
      <c r="B506" s="25">
        <v>32.287499999999994</v>
      </c>
      <c r="C506" s="24">
        <v>41219.21875</v>
      </c>
      <c r="D506" s="24">
        <v>41220.020833333336</v>
      </c>
      <c r="E506" s="2">
        <v>337.25000000000006</v>
      </c>
      <c r="F506" s="24">
        <v>41219.0625</v>
      </c>
      <c r="G506" s="24">
        <v>41220</v>
      </c>
      <c r="H506" s="2">
        <v>579.6</v>
      </c>
    </row>
    <row r="507" spans="1:8">
      <c r="A507" s="24">
        <v>41220</v>
      </c>
      <c r="B507" s="25">
        <v>36.845833333333331</v>
      </c>
      <c r="C507" s="24">
        <v>41220.21875</v>
      </c>
      <c r="D507" s="24">
        <v>41221.010416666664</v>
      </c>
      <c r="E507" s="2">
        <v>337.98000000000008</v>
      </c>
      <c r="F507" s="24">
        <v>41220.239583333336</v>
      </c>
      <c r="G507" s="24">
        <v>41220.760416666664</v>
      </c>
      <c r="H507" s="2">
        <v>899</v>
      </c>
    </row>
    <row r="508" spans="1:8">
      <c r="A508" s="24">
        <v>41221</v>
      </c>
      <c r="B508" s="25">
        <v>41.137499999999996</v>
      </c>
      <c r="C508" s="24">
        <v>41221.166666666664</v>
      </c>
      <c r="D508" s="24">
        <v>41222.041666666664</v>
      </c>
      <c r="E508" s="2">
        <v>334.65999999999997</v>
      </c>
      <c r="F508" s="24">
        <v>41221.25</v>
      </c>
      <c r="G508" s="24">
        <v>41221.760416666664</v>
      </c>
      <c r="H508" s="2">
        <v>938.2</v>
      </c>
    </row>
    <row r="509" spans="1:8">
      <c r="A509" s="24">
        <v>41222</v>
      </c>
      <c r="B509" s="25">
        <v>38.529166666666669</v>
      </c>
      <c r="C509" s="24">
        <v>41222.208333333336</v>
      </c>
      <c r="D509" s="24">
        <v>41223.0625</v>
      </c>
      <c r="E509" s="2">
        <v>339.26</v>
      </c>
      <c r="F509" s="24">
        <v>41222.25</v>
      </c>
      <c r="G509" s="24">
        <v>41222.760416666664</v>
      </c>
      <c r="H509" s="2">
        <v>886</v>
      </c>
    </row>
    <row r="510" spans="1:8">
      <c r="A510" s="24">
        <v>41223</v>
      </c>
      <c r="B510" s="25">
        <v>41.604166666666664</v>
      </c>
      <c r="C510" s="24">
        <v>41223.260416666664</v>
      </c>
      <c r="D510" s="24">
        <v>41223.9375</v>
      </c>
      <c r="E510" s="2">
        <v>345.89</v>
      </c>
      <c r="F510" s="24">
        <v>41223.114583333336</v>
      </c>
      <c r="G510" s="24">
        <v>41223.28125</v>
      </c>
      <c r="H510" s="2">
        <v>790.6</v>
      </c>
    </row>
    <row r="511" spans="1:8">
      <c r="A511" s="24">
        <v>41224</v>
      </c>
      <c r="B511" s="25">
        <v>49.245833333333337</v>
      </c>
      <c r="C511" s="24">
        <v>41224.260416666664</v>
      </c>
      <c r="D511" s="24">
        <v>41224.875</v>
      </c>
      <c r="E511" s="2">
        <v>340.82999999999993</v>
      </c>
      <c r="F511" s="2" t="s">
        <v>32</v>
      </c>
      <c r="G511" s="24">
        <v>41224.416666666664</v>
      </c>
      <c r="H511" s="2">
        <v>838.8</v>
      </c>
    </row>
    <row r="512" spans="1:8">
      <c r="A512" s="24">
        <v>41225</v>
      </c>
      <c r="B512" s="25">
        <v>54.629166666666663</v>
      </c>
      <c r="C512" s="24">
        <v>41225.208333333336</v>
      </c>
      <c r="D512" s="24">
        <v>41226.010416666664</v>
      </c>
      <c r="E512" s="2">
        <v>341.84999999999997</v>
      </c>
      <c r="F512" s="2" t="s">
        <v>32</v>
      </c>
      <c r="G512" s="24">
        <v>41225.416666666664</v>
      </c>
      <c r="H512" s="2">
        <v>821</v>
      </c>
    </row>
    <row r="513" spans="1:8">
      <c r="A513" s="24">
        <v>41226</v>
      </c>
      <c r="B513" s="25">
        <v>48.833333333333336</v>
      </c>
      <c r="C513" s="24">
        <v>41226.21875</v>
      </c>
      <c r="D513" s="24">
        <v>41226.96875</v>
      </c>
      <c r="E513" s="2">
        <v>391.95999999999992</v>
      </c>
      <c r="F513" s="24">
        <v>41226.25</v>
      </c>
      <c r="G513" s="24">
        <v>41227</v>
      </c>
      <c r="H513" s="2">
        <v>484.2</v>
      </c>
    </row>
    <row r="514" spans="1:8">
      <c r="A514" s="24">
        <v>41227</v>
      </c>
      <c r="B514" s="25">
        <v>38.75</v>
      </c>
      <c r="C514" s="24">
        <v>41227.208333333336</v>
      </c>
      <c r="D514" s="24">
        <v>41228.052083333336</v>
      </c>
      <c r="E514" s="2">
        <v>345.28999999999996</v>
      </c>
      <c r="F514" s="24">
        <v>41227.041666666664</v>
      </c>
      <c r="G514" s="24">
        <v>41227.9375</v>
      </c>
      <c r="H514" s="2">
        <v>591</v>
      </c>
    </row>
    <row r="515" spans="1:8">
      <c r="A515" s="24">
        <v>41228</v>
      </c>
      <c r="B515" s="25">
        <v>38.458333333333336</v>
      </c>
      <c r="C515" s="24">
        <v>41228.229166666664</v>
      </c>
      <c r="D515" s="24">
        <v>41229.052083333336</v>
      </c>
      <c r="E515" s="2">
        <v>356.98999999999995</v>
      </c>
      <c r="F515" s="24">
        <v>41228.104166666664</v>
      </c>
      <c r="G515" s="24">
        <v>41228.822916666664</v>
      </c>
      <c r="H515" s="2">
        <v>592.20000000000005</v>
      </c>
    </row>
    <row r="516" spans="1:8">
      <c r="A516" s="24">
        <v>41229</v>
      </c>
      <c r="B516" s="25">
        <v>37.958333333333329</v>
      </c>
      <c r="C516" s="24">
        <v>41229.229166666664</v>
      </c>
      <c r="D516" s="24">
        <v>41230.020833333336</v>
      </c>
      <c r="E516" s="2">
        <v>347.75</v>
      </c>
      <c r="F516" s="24">
        <v>41229.114583333336</v>
      </c>
      <c r="G516" s="24">
        <v>41229.770833333336</v>
      </c>
      <c r="H516" s="2">
        <v>584</v>
      </c>
    </row>
    <row r="517" spans="1:8">
      <c r="A517" s="24">
        <v>41230</v>
      </c>
      <c r="B517" s="25">
        <v>38.754166666666656</v>
      </c>
      <c r="C517" s="24">
        <v>41230.28125</v>
      </c>
      <c r="D517" s="24">
        <v>41230.9375</v>
      </c>
      <c r="E517" s="2">
        <v>340.69999999999993</v>
      </c>
      <c r="F517" s="24">
        <v>41230.239583333336</v>
      </c>
      <c r="G517" s="24">
        <v>41230.5625</v>
      </c>
      <c r="H517" s="2">
        <v>582.20000000000005</v>
      </c>
    </row>
    <row r="518" spans="1:8">
      <c r="A518" s="24">
        <v>41231</v>
      </c>
      <c r="B518" s="25">
        <v>38.391666666666673</v>
      </c>
      <c r="C518" s="24">
        <v>41231.291666666664</v>
      </c>
      <c r="D518" s="24">
        <v>41231.875</v>
      </c>
      <c r="E518" s="2">
        <v>341.41999999999996</v>
      </c>
      <c r="F518" s="24">
        <v>41231.3125</v>
      </c>
      <c r="G518" s="24">
        <v>41231.416666666664</v>
      </c>
      <c r="H518" s="2">
        <v>593.79999999999995</v>
      </c>
    </row>
    <row r="519" spans="1:8">
      <c r="A519" s="24">
        <v>41232</v>
      </c>
      <c r="B519" s="25">
        <v>41.587499999999999</v>
      </c>
      <c r="C519" s="24">
        <v>41232.208333333336</v>
      </c>
      <c r="D519" s="24">
        <v>41233.020833333336</v>
      </c>
      <c r="E519" s="2">
        <v>341.41999999999996</v>
      </c>
      <c r="F519" s="2" t="s">
        <v>31</v>
      </c>
      <c r="G519" s="24">
        <v>41233</v>
      </c>
      <c r="H519" s="2">
        <v>577</v>
      </c>
    </row>
    <row r="520" spans="1:8">
      <c r="A520" s="24">
        <v>41233</v>
      </c>
      <c r="B520" s="25">
        <v>41.204166666666666</v>
      </c>
      <c r="C520" s="24">
        <v>41233.229166666664</v>
      </c>
      <c r="D520" s="24">
        <v>41234.010416666664</v>
      </c>
      <c r="E520" s="2">
        <v>344.6</v>
      </c>
      <c r="F520" s="24">
        <v>41233.239583333336</v>
      </c>
      <c r="G520" s="24">
        <v>41233.833333333336</v>
      </c>
      <c r="H520" s="2">
        <v>590.4</v>
      </c>
    </row>
    <row r="521" spans="1:8">
      <c r="A521" s="24">
        <v>41234</v>
      </c>
      <c r="B521" s="25">
        <v>42.604166666666664</v>
      </c>
      <c r="C521" s="24">
        <v>41234.229166666664</v>
      </c>
      <c r="D521" s="24">
        <v>41235.010416666664</v>
      </c>
      <c r="E521" s="2">
        <v>338.54000000000008</v>
      </c>
      <c r="F521" s="24">
        <v>41234.25</v>
      </c>
      <c r="G521" s="24">
        <v>41234.875</v>
      </c>
      <c r="H521" s="2">
        <v>587</v>
      </c>
    </row>
    <row r="522" spans="1:8">
      <c r="A522" s="24">
        <v>41235</v>
      </c>
      <c r="B522" s="25">
        <v>43.183333333333337</v>
      </c>
      <c r="C522" s="24">
        <v>41235.25</v>
      </c>
      <c r="D522" s="24">
        <v>41235.916666666664</v>
      </c>
      <c r="E522" s="2">
        <v>344.74999999999994</v>
      </c>
      <c r="F522" s="24">
        <v>41235.604166666664</v>
      </c>
      <c r="G522" s="24">
        <v>41235.6875</v>
      </c>
      <c r="H522" s="2">
        <v>593</v>
      </c>
    </row>
    <row r="523" spans="1:8">
      <c r="A523" s="24">
        <v>41236</v>
      </c>
      <c r="B523" s="25">
        <v>44.604166666666657</v>
      </c>
      <c r="C523" s="24">
        <v>41236.25</v>
      </c>
      <c r="D523" s="24">
        <v>41237.020833333336</v>
      </c>
      <c r="E523" s="2">
        <v>339.54000000000008</v>
      </c>
      <c r="F523" s="24">
        <v>41236.21875</v>
      </c>
      <c r="G523" s="24">
        <v>41237.03125</v>
      </c>
      <c r="H523" s="2">
        <v>596</v>
      </c>
    </row>
    <row r="524" spans="1:8">
      <c r="A524" s="24">
        <v>41237</v>
      </c>
      <c r="B524" s="25">
        <v>36.81666666666667</v>
      </c>
      <c r="C524" s="24">
        <v>41237.25</v>
      </c>
      <c r="D524" s="24">
        <v>41237.90625</v>
      </c>
      <c r="E524" s="2">
        <v>342.41999999999996</v>
      </c>
      <c r="F524" s="24">
        <v>41237.239583333336</v>
      </c>
      <c r="G524" s="24">
        <v>41237.666666666664</v>
      </c>
      <c r="H524" s="2">
        <v>595.79999999999995</v>
      </c>
    </row>
    <row r="525" spans="1:8">
      <c r="A525" s="24">
        <v>41238</v>
      </c>
      <c r="B525" s="25">
        <v>30.450000000000006</v>
      </c>
      <c r="C525" s="24">
        <v>41238.354166666664</v>
      </c>
      <c r="D525" s="24">
        <v>41238.96875</v>
      </c>
      <c r="E525" s="2">
        <v>335.82</v>
      </c>
      <c r="F525" s="2" t="s">
        <v>31</v>
      </c>
      <c r="G525" s="24">
        <v>41238.75</v>
      </c>
      <c r="H525" s="2">
        <v>629.20000000000005</v>
      </c>
    </row>
    <row r="526" spans="1:8">
      <c r="A526" s="24">
        <v>41239</v>
      </c>
      <c r="B526" s="25">
        <v>33.987500000000004</v>
      </c>
      <c r="C526" s="24">
        <v>41239.197916666664</v>
      </c>
      <c r="D526" s="24">
        <v>41240.020833333336</v>
      </c>
      <c r="E526" s="2">
        <v>337.11</v>
      </c>
      <c r="F526" s="24">
        <v>41239.25</v>
      </c>
      <c r="G526" s="24">
        <v>41239.770833333336</v>
      </c>
      <c r="H526" s="2">
        <v>739.8</v>
      </c>
    </row>
    <row r="527" spans="1:8">
      <c r="A527" s="24">
        <v>41240</v>
      </c>
      <c r="B527" s="25">
        <v>34.716666666666669</v>
      </c>
      <c r="C527" s="24">
        <v>41240.239583333336</v>
      </c>
      <c r="D527" s="24">
        <v>41241.020833333336</v>
      </c>
      <c r="E527" s="2">
        <v>347.6</v>
      </c>
      <c r="F527" s="24">
        <v>41240.239583333336</v>
      </c>
      <c r="G527" s="24">
        <v>41241</v>
      </c>
      <c r="H527" s="2">
        <v>713.6</v>
      </c>
    </row>
    <row r="528" spans="1:8">
      <c r="A528" s="24">
        <v>41241</v>
      </c>
      <c r="B528" s="25">
        <v>34.858333333333341</v>
      </c>
      <c r="C528" s="24">
        <v>41241.229166666664</v>
      </c>
      <c r="D528" s="24">
        <v>41242.010416666664</v>
      </c>
      <c r="E528" s="2">
        <v>338.2600000000001</v>
      </c>
      <c r="F528" s="24">
        <v>41241.25</v>
      </c>
      <c r="G528" s="24">
        <v>41241.760416666664</v>
      </c>
      <c r="H528" s="2">
        <v>783.4</v>
      </c>
    </row>
    <row r="529" spans="1:8">
      <c r="A529" s="24">
        <v>41242</v>
      </c>
      <c r="B529" s="25">
        <v>33.258333333333333</v>
      </c>
      <c r="C529" s="24">
        <v>41242.239583333336</v>
      </c>
      <c r="D529" s="24">
        <v>41243.0625</v>
      </c>
      <c r="E529" s="2">
        <v>347.90999999999997</v>
      </c>
      <c r="F529" s="24">
        <v>41242.25</v>
      </c>
      <c r="G529" s="24">
        <v>41242.760416666664</v>
      </c>
      <c r="H529" s="2">
        <v>761</v>
      </c>
    </row>
    <row r="530" spans="1:8">
      <c r="A530" s="24">
        <v>41243</v>
      </c>
      <c r="B530" s="25">
        <v>34.987500000000004</v>
      </c>
      <c r="C530" s="24">
        <v>41243.208333333336</v>
      </c>
      <c r="D530" s="24">
        <v>41244.052083333336</v>
      </c>
      <c r="E530" s="2">
        <v>343.57</v>
      </c>
      <c r="F530" s="24">
        <v>41243.239583333336</v>
      </c>
      <c r="G530" s="24">
        <v>41243.791666666664</v>
      </c>
      <c r="H530" s="2">
        <v>706.4</v>
      </c>
    </row>
    <row r="531" spans="1:8">
      <c r="A531" s="24">
        <v>41244</v>
      </c>
      <c r="B531" s="25">
        <v>37.162500000000016</v>
      </c>
      <c r="C531" s="24">
        <v>41244.291666666664</v>
      </c>
      <c r="D531" s="24">
        <v>41244.9375</v>
      </c>
      <c r="E531" s="2">
        <v>332.06000000000006</v>
      </c>
      <c r="F531" s="24">
        <v>41244.291666666664</v>
      </c>
      <c r="G531" s="24">
        <v>41244.9375</v>
      </c>
      <c r="H531" s="2">
        <v>757</v>
      </c>
    </row>
    <row r="532" spans="1:8">
      <c r="A532" s="24">
        <v>41245</v>
      </c>
      <c r="B532" s="25">
        <v>45.92499999999999</v>
      </c>
      <c r="C532" s="24">
        <v>41245.270833333336</v>
      </c>
      <c r="D532" s="24">
        <v>41245.90625</v>
      </c>
      <c r="E532" s="2">
        <v>329.63</v>
      </c>
      <c r="F532" s="2" t="s">
        <v>32</v>
      </c>
      <c r="G532" s="24">
        <v>41245.416666666664</v>
      </c>
      <c r="H532" s="2">
        <v>761.8</v>
      </c>
    </row>
    <row r="533" spans="1:8">
      <c r="A533" s="24">
        <v>41246</v>
      </c>
      <c r="B533" s="25">
        <v>48.01250000000001</v>
      </c>
      <c r="C533" s="24">
        <v>41246.208333333336</v>
      </c>
      <c r="D533" s="24">
        <v>41247.052083333336</v>
      </c>
      <c r="E533" s="2">
        <v>328.46</v>
      </c>
      <c r="F533" s="24">
        <v>41246.25</v>
      </c>
      <c r="G533" s="24">
        <v>41246.802083333336</v>
      </c>
      <c r="H533" s="2">
        <v>734</v>
      </c>
    </row>
    <row r="534" spans="1:8">
      <c r="A534" s="24">
        <v>41247</v>
      </c>
      <c r="B534" s="25">
        <v>47.920833333333348</v>
      </c>
      <c r="C534" s="24">
        <v>41247.229166666664</v>
      </c>
      <c r="D534" s="24">
        <v>41248.052083333336</v>
      </c>
      <c r="E534" s="2">
        <v>338.25000000000011</v>
      </c>
      <c r="F534" s="24">
        <v>41247.25</v>
      </c>
      <c r="G534" s="24">
        <v>41247.90625</v>
      </c>
      <c r="H534" s="2">
        <v>719</v>
      </c>
    </row>
    <row r="535" spans="1:8">
      <c r="A535" s="24">
        <v>41248</v>
      </c>
      <c r="B535" s="25">
        <v>45.570833333333333</v>
      </c>
      <c r="C535" s="24">
        <v>41248.229166666664</v>
      </c>
      <c r="D535" s="24">
        <v>41249.020833333336</v>
      </c>
      <c r="E535" s="2">
        <v>347.03000000000003</v>
      </c>
      <c r="F535" s="24">
        <v>41248.260416666664</v>
      </c>
      <c r="G535" s="24">
        <v>41249</v>
      </c>
      <c r="H535" s="2">
        <v>708.4</v>
      </c>
    </row>
    <row r="536" spans="1:8">
      <c r="A536" s="24">
        <v>41249</v>
      </c>
      <c r="B536" s="25">
        <v>29.454166666666669</v>
      </c>
      <c r="C536" s="24">
        <v>41249.239583333336</v>
      </c>
      <c r="D536" s="24">
        <v>41250.052083333336</v>
      </c>
      <c r="E536" s="2">
        <v>345.01</v>
      </c>
      <c r="F536" s="24">
        <v>41249.239583333336</v>
      </c>
      <c r="G536" s="24">
        <v>41249.760416666664</v>
      </c>
      <c r="H536" s="2">
        <v>758.2</v>
      </c>
    </row>
    <row r="537" spans="1:8">
      <c r="A537" s="24">
        <v>41250</v>
      </c>
      <c r="B537" s="25">
        <v>38.716666666666676</v>
      </c>
      <c r="C537" s="24">
        <v>41250.208333333336</v>
      </c>
      <c r="D537" s="24">
        <v>41251.052083333336</v>
      </c>
      <c r="E537" s="2">
        <v>339.39000000000004</v>
      </c>
      <c r="F537" s="24">
        <v>41250.239583333336</v>
      </c>
      <c r="G537" s="24">
        <v>41250.760416666664</v>
      </c>
      <c r="H537" s="2">
        <v>720.4</v>
      </c>
    </row>
    <row r="538" spans="1:8">
      <c r="A538" s="24">
        <v>41251</v>
      </c>
      <c r="B538" s="25">
        <v>48.141666666666673</v>
      </c>
      <c r="C538" s="24">
        <v>41251.291666666664</v>
      </c>
      <c r="D538" s="24">
        <v>41251.947916666664</v>
      </c>
      <c r="E538" s="2">
        <v>337.68000000000006</v>
      </c>
      <c r="F538" s="24">
        <v>41251.3125</v>
      </c>
      <c r="G538" s="24">
        <v>41251.625</v>
      </c>
      <c r="H538" s="2">
        <v>682</v>
      </c>
    </row>
    <row r="539" spans="1:8">
      <c r="A539" s="24">
        <v>41252</v>
      </c>
      <c r="B539" s="25">
        <v>43.745833333333344</v>
      </c>
      <c r="C539" s="24">
        <v>41252.302083333336</v>
      </c>
      <c r="D539" s="24">
        <v>41252.916666666664</v>
      </c>
      <c r="E539" s="2">
        <v>337.69000000000005</v>
      </c>
      <c r="F539" s="24">
        <v>41252.697916666664</v>
      </c>
      <c r="G539" s="24">
        <v>41252.947916666664</v>
      </c>
      <c r="H539" s="2">
        <v>663.6</v>
      </c>
    </row>
    <row r="540" spans="1:8">
      <c r="A540" s="24">
        <v>41253</v>
      </c>
      <c r="B540" s="25">
        <v>52.67083333333332</v>
      </c>
      <c r="C540" s="24">
        <v>41253.208333333336</v>
      </c>
      <c r="D540" s="24">
        <v>41254.0625</v>
      </c>
      <c r="E540" s="2">
        <v>339.98000000000008</v>
      </c>
      <c r="F540" s="24">
        <v>41253.25</v>
      </c>
      <c r="G540" s="24">
        <v>41253.78125</v>
      </c>
      <c r="H540" s="2">
        <v>677.2</v>
      </c>
    </row>
    <row r="541" spans="1:8">
      <c r="A541" s="24">
        <v>41254</v>
      </c>
      <c r="B541" s="25">
        <v>43.445833333333333</v>
      </c>
      <c r="C541" s="24">
        <v>41254.239583333336</v>
      </c>
      <c r="D541" s="24">
        <v>41255.03125</v>
      </c>
      <c r="E541" s="2">
        <v>343.58</v>
      </c>
      <c r="F541" s="24">
        <v>41254.041666666664</v>
      </c>
      <c r="G541" s="24">
        <v>41254.125</v>
      </c>
      <c r="H541" s="2">
        <v>632.20000000000005</v>
      </c>
    </row>
    <row r="542" spans="1:8">
      <c r="A542" s="24">
        <v>41255</v>
      </c>
      <c r="B542" s="25">
        <v>32.916666666666664</v>
      </c>
      <c r="C542" s="24">
        <v>41255.229166666664</v>
      </c>
      <c r="D542" s="24">
        <v>41256.041666666664</v>
      </c>
      <c r="E542" s="2">
        <v>367.46999999999997</v>
      </c>
      <c r="F542" s="24">
        <v>41255.177083333336</v>
      </c>
      <c r="G542" s="24">
        <v>41255.770833333336</v>
      </c>
      <c r="H542" s="2">
        <v>683</v>
      </c>
    </row>
    <row r="543" spans="1:8">
      <c r="A543" s="24">
        <v>41256</v>
      </c>
      <c r="B543" s="25">
        <v>33.879166666666663</v>
      </c>
      <c r="C543" s="24">
        <v>41256.239583333336</v>
      </c>
      <c r="D543" s="24">
        <v>41257.0625</v>
      </c>
      <c r="E543" s="2">
        <v>343.72999999999996</v>
      </c>
      <c r="F543" s="24">
        <v>41256.166666666664</v>
      </c>
      <c r="G543" s="24">
        <v>41257.010416666664</v>
      </c>
      <c r="H543" s="2">
        <v>0</v>
      </c>
    </row>
    <row r="544" spans="1:8">
      <c r="A544" s="24">
        <v>41257</v>
      </c>
      <c r="B544" s="25">
        <v>35.074999999999996</v>
      </c>
      <c r="C544" s="24">
        <v>41257.229166666664</v>
      </c>
      <c r="D544" s="24">
        <v>41258.0625</v>
      </c>
      <c r="E544" s="2">
        <v>329.75999999999993</v>
      </c>
      <c r="F544" s="24">
        <v>41257.260416666664</v>
      </c>
      <c r="G544" s="24">
        <v>41258</v>
      </c>
      <c r="H544" s="2">
        <v>490</v>
      </c>
    </row>
    <row r="545" spans="1:8">
      <c r="A545" s="24">
        <v>41258</v>
      </c>
      <c r="B545" s="25">
        <v>35.458333333333336</v>
      </c>
      <c r="C545" s="24">
        <v>41258.291666666664</v>
      </c>
      <c r="D545" s="24">
        <v>41258.958333333336</v>
      </c>
      <c r="E545" s="2">
        <v>341.00999999999993</v>
      </c>
      <c r="F545" s="24">
        <v>41258.270833333336</v>
      </c>
      <c r="G545" s="24">
        <v>41258.6875</v>
      </c>
      <c r="H545" s="2">
        <v>647.20000000000005</v>
      </c>
    </row>
    <row r="546" spans="1:8">
      <c r="A546" s="24">
        <v>41259</v>
      </c>
      <c r="B546" s="25">
        <v>37.887499999999996</v>
      </c>
      <c r="C546" s="24">
        <v>41259.364583333336</v>
      </c>
      <c r="D546" s="24">
        <v>41259.90625</v>
      </c>
      <c r="E546" s="2">
        <v>336.7</v>
      </c>
      <c r="F546" s="24">
        <v>41259.375</v>
      </c>
      <c r="G546" s="24">
        <v>41259.458333333336</v>
      </c>
      <c r="H546" s="2">
        <v>651.79999999999995</v>
      </c>
    </row>
    <row r="547" spans="1:8">
      <c r="A547" s="24">
        <v>41260</v>
      </c>
      <c r="B547" s="25">
        <v>43.650000000000013</v>
      </c>
      <c r="C547" s="24">
        <v>41260.208333333336</v>
      </c>
      <c r="D547" s="24">
        <v>41261.020833333336</v>
      </c>
      <c r="E547" s="2">
        <v>333.34999999999997</v>
      </c>
      <c r="F547" s="24">
        <v>41260.083333333336</v>
      </c>
      <c r="G547" s="24">
        <v>41260.166666666664</v>
      </c>
      <c r="H547" s="2">
        <v>655.4</v>
      </c>
    </row>
    <row r="548" spans="1:8">
      <c r="A548" s="24">
        <v>41261</v>
      </c>
      <c r="B548" s="25">
        <v>46.312500000000007</v>
      </c>
      <c r="C548" s="24">
        <v>41261.229166666664</v>
      </c>
      <c r="D548" s="24">
        <v>41262.020833333336</v>
      </c>
      <c r="E548" s="2">
        <v>343.29999999999995</v>
      </c>
      <c r="F548" s="24">
        <v>41261.989583333336</v>
      </c>
      <c r="G548" s="24">
        <v>41262</v>
      </c>
      <c r="H548" s="2">
        <v>613</v>
      </c>
    </row>
    <row r="549" spans="1:8">
      <c r="A549" s="24">
        <v>41262</v>
      </c>
      <c r="B549" s="25">
        <v>38.283333333333324</v>
      </c>
      <c r="C549" s="24">
        <v>41262.21875</v>
      </c>
      <c r="D549" s="24">
        <v>41263.041666666664</v>
      </c>
      <c r="E549" s="2">
        <v>343.86</v>
      </c>
      <c r="F549" s="24">
        <v>41262.239583333336</v>
      </c>
      <c r="G549" s="24">
        <v>41262.864583333336</v>
      </c>
      <c r="H549" s="2">
        <v>617</v>
      </c>
    </row>
    <row r="550" spans="1:8">
      <c r="A550" s="24">
        <v>41263</v>
      </c>
      <c r="B550" s="25">
        <v>36.80416666666666</v>
      </c>
      <c r="C550" s="24">
        <v>41263.229166666664</v>
      </c>
      <c r="D550" s="24">
        <v>41264.041666666664</v>
      </c>
      <c r="E550" s="2">
        <v>344.02</v>
      </c>
      <c r="F550" s="24">
        <v>41263.15625</v>
      </c>
      <c r="G550" s="24">
        <v>41264</v>
      </c>
      <c r="H550" s="2">
        <v>607.20000000000005</v>
      </c>
    </row>
    <row r="551" spans="1:8">
      <c r="A551" s="24">
        <v>41264</v>
      </c>
      <c r="B551" s="25">
        <v>44.641666666666673</v>
      </c>
      <c r="C551" s="24">
        <v>41264.239583333336</v>
      </c>
      <c r="D551" s="24">
        <v>41265.03125</v>
      </c>
      <c r="E551" s="2">
        <v>345.87</v>
      </c>
      <c r="F551" s="24">
        <v>41264.25</v>
      </c>
      <c r="G551" s="24">
        <v>41264.947916666664</v>
      </c>
      <c r="H551" s="2">
        <v>600</v>
      </c>
    </row>
    <row r="552" spans="1:8">
      <c r="A552" s="24">
        <v>41265</v>
      </c>
      <c r="B552" s="25">
        <v>32.895833333333336</v>
      </c>
      <c r="C552" s="24">
        <v>41265.270833333336</v>
      </c>
      <c r="D552" s="24">
        <v>41265.96875</v>
      </c>
      <c r="E552" s="2">
        <v>329.9</v>
      </c>
      <c r="F552" s="24">
        <v>41265.28125</v>
      </c>
      <c r="G552" s="24">
        <v>41265.666666666664</v>
      </c>
      <c r="H552" s="2">
        <v>606.4</v>
      </c>
    </row>
    <row r="553" spans="1:8">
      <c r="A553" s="24">
        <v>41266</v>
      </c>
      <c r="B553" s="25">
        <v>32.25</v>
      </c>
      <c r="C553" s="24">
        <v>41266.40625</v>
      </c>
      <c r="D553" s="24">
        <v>41267</v>
      </c>
      <c r="E553" s="2">
        <v>327.45000000000005</v>
      </c>
      <c r="F553" s="24">
        <v>41266.989583333336</v>
      </c>
      <c r="G553" s="24">
        <v>41267</v>
      </c>
      <c r="H553" s="2">
        <v>635.20000000000005</v>
      </c>
    </row>
    <row r="554" spans="1:8">
      <c r="A554" s="24">
        <v>41267</v>
      </c>
      <c r="B554" s="25">
        <v>31.162500000000005</v>
      </c>
      <c r="C554" s="24">
        <v>41267.208333333336</v>
      </c>
      <c r="D554" s="24">
        <v>41267.90625</v>
      </c>
      <c r="E554" s="2">
        <v>331.06</v>
      </c>
      <c r="F554" s="24">
        <v>41267.0625</v>
      </c>
      <c r="G554" s="24">
        <v>41267.229166666664</v>
      </c>
      <c r="H554" s="2">
        <v>619</v>
      </c>
    </row>
    <row r="555" spans="1:8">
      <c r="A555" s="24">
        <v>41268</v>
      </c>
      <c r="B555" s="25">
        <v>36.520833333333336</v>
      </c>
      <c r="C555" s="24">
        <v>41268.25</v>
      </c>
      <c r="D555" s="24">
        <v>41269.010416666664</v>
      </c>
      <c r="E555" s="2">
        <v>316.79999999999995</v>
      </c>
      <c r="F555" s="24">
        <v>41268.083333333336</v>
      </c>
      <c r="G555" s="24">
        <v>41268.458333333336</v>
      </c>
      <c r="H555" s="2">
        <v>644.79999999999995</v>
      </c>
    </row>
    <row r="556" spans="1:8">
      <c r="A556" s="24">
        <v>41269</v>
      </c>
      <c r="B556" s="25">
        <v>32.12916666666667</v>
      </c>
      <c r="C556" s="24">
        <v>41269.197916666664</v>
      </c>
      <c r="D556" s="24">
        <v>41270.020833333336</v>
      </c>
      <c r="E556" s="2">
        <v>311.47000000000003</v>
      </c>
      <c r="F556" s="24">
        <v>41269.1875</v>
      </c>
      <c r="G556" s="24">
        <v>41269.75</v>
      </c>
      <c r="H556" s="2">
        <v>697.6</v>
      </c>
    </row>
    <row r="557" spans="1:8">
      <c r="A557" s="24">
        <v>41270</v>
      </c>
      <c r="B557" s="25">
        <v>38.616666666666667</v>
      </c>
      <c r="C557" s="24">
        <v>41270.208333333336</v>
      </c>
      <c r="D557" s="24">
        <v>41271.020833333336</v>
      </c>
      <c r="E557" s="2">
        <v>331.77</v>
      </c>
      <c r="F557" s="24">
        <v>41270.239583333336</v>
      </c>
      <c r="G557" s="24">
        <v>41270.760416666664</v>
      </c>
      <c r="H557" s="2">
        <v>659.6</v>
      </c>
    </row>
    <row r="558" spans="1:8">
      <c r="A558" s="24">
        <v>41271</v>
      </c>
      <c r="B558" s="25">
        <v>29.279166666666665</v>
      </c>
      <c r="C558" s="24">
        <v>41271.177083333336</v>
      </c>
      <c r="D558" s="24">
        <v>41272.083333333336</v>
      </c>
      <c r="E558" s="2">
        <v>322.84000000000003</v>
      </c>
      <c r="F558" s="24">
        <v>41271.1875</v>
      </c>
      <c r="G558" s="24">
        <v>41271.770833333336</v>
      </c>
      <c r="H558" s="2">
        <v>645.20000000000005</v>
      </c>
    </row>
    <row r="559" spans="1:8">
      <c r="A559" s="24">
        <v>41272</v>
      </c>
      <c r="B559" s="25">
        <v>31.8</v>
      </c>
      <c r="C559" s="24">
        <v>41272.989583333336</v>
      </c>
      <c r="D559" s="24">
        <v>41273</v>
      </c>
      <c r="E559" s="2">
        <v>321.39</v>
      </c>
      <c r="F559" s="24">
        <v>41272.1875</v>
      </c>
      <c r="G559" s="24">
        <v>41272.875</v>
      </c>
      <c r="H559" s="2">
        <v>640.4</v>
      </c>
    </row>
    <row r="560" spans="1:8">
      <c r="A560" s="24">
        <v>41273</v>
      </c>
      <c r="B560" s="25">
        <v>27.516666666666669</v>
      </c>
      <c r="C560" s="24">
        <v>41273.385416666664</v>
      </c>
      <c r="D560" s="24">
        <v>41273.739583333336</v>
      </c>
      <c r="E560" s="2">
        <v>322.14</v>
      </c>
      <c r="F560" s="24">
        <v>41273.114583333336</v>
      </c>
      <c r="G560" s="24">
        <v>41273.239583333336</v>
      </c>
      <c r="H560" s="2">
        <v>668.8</v>
      </c>
    </row>
    <row r="561" spans="1:8">
      <c r="A561" s="24">
        <v>41274</v>
      </c>
      <c r="B561" s="25">
        <v>28.375</v>
      </c>
      <c r="C561" s="24">
        <v>41274.166666666664</v>
      </c>
      <c r="D561" s="24">
        <v>41274.78125</v>
      </c>
      <c r="E561" s="2">
        <v>379.73</v>
      </c>
      <c r="F561" s="2" t="s">
        <v>31</v>
      </c>
      <c r="G561" s="24">
        <v>41274.75</v>
      </c>
      <c r="H561" s="2">
        <v>1150.2</v>
      </c>
    </row>
    <row r="562" spans="1:8">
      <c r="A562" s="24">
        <v>41275</v>
      </c>
      <c r="B562" s="25">
        <v>31.245833333333334</v>
      </c>
      <c r="C562" s="24">
        <v>41275.15625</v>
      </c>
      <c r="D562" s="24">
        <v>41276.010416666664</v>
      </c>
      <c r="E562" s="2">
        <v>322.41999999999996</v>
      </c>
      <c r="F562" s="2" t="s">
        <v>31</v>
      </c>
      <c r="G562" s="24">
        <v>41276</v>
      </c>
      <c r="H562" s="2">
        <v>607.4</v>
      </c>
    </row>
    <row r="563" spans="1:8">
      <c r="A563" s="24">
        <v>41276</v>
      </c>
      <c r="B563" s="25">
        <v>22.549999999999997</v>
      </c>
      <c r="C563" s="24">
        <v>41276.166666666664</v>
      </c>
      <c r="D563" s="24">
        <v>41277</v>
      </c>
      <c r="E563" s="2">
        <v>317.07999999999993</v>
      </c>
      <c r="F563" s="2" t="s">
        <v>31</v>
      </c>
      <c r="G563" s="24">
        <v>41276.760416666664</v>
      </c>
      <c r="H563" s="2">
        <v>713.4</v>
      </c>
    </row>
    <row r="564" spans="1:8">
      <c r="A564" s="24">
        <v>41277</v>
      </c>
      <c r="B564" s="25">
        <v>24.091666666666669</v>
      </c>
      <c r="C564" s="24">
        <v>41277.21875</v>
      </c>
      <c r="D564" s="24">
        <v>41277.947916666664</v>
      </c>
      <c r="E564" s="2">
        <v>383.47</v>
      </c>
      <c r="F564" s="24">
        <v>41277.09375</v>
      </c>
      <c r="G564" s="24">
        <v>41277.75</v>
      </c>
      <c r="H564" s="2">
        <v>2292.4</v>
      </c>
    </row>
    <row r="565" spans="1:8">
      <c r="A565" s="24">
        <v>41278</v>
      </c>
      <c r="B565" s="25">
        <v>28.941666666666666</v>
      </c>
      <c r="C565" s="24">
        <v>41278.21875</v>
      </c>
      <c r="D565" s="24">
        <v>41279.03125</v>
      </c>
      <c r="E565" s="2">
        <v>332.34999999999997</v>
      </c>
      <c r="F565" s="24">
        <v>41278.166666666664</v>
      </c>
      <c r="G565" s="24">
        <v>41279</v>
      </c>
      <c r="H565" s="2">
        <v>690.6</v>
      </c>
    </row>
    <row r="566" spans="1:8">
      <c r="A566" s="24">
        <v>41279</v>
      </c>
      <c r="B566" s="25">
        <v>30.145833333333329</v>
      </c>
      <c r="C566" s="24">
        <v>41279.260416666664</v>
      </c>
      <c r="D566" s="24">
        <v>41280</v>
      </c>
      <c r="E566" s="2">
        <v>325.00000000000006</v>
      </c>
      <c r="F566" s="24">
        <v>41279.052083333336</v>
      </c>
      <c r="G566" s="24">
        <v>41279.770833333336</v>
      </c>
      <c r="H566" s="2">
        <v>795.6</v>
      </c>
    </row>
    <row r="567" spans="1:8">
      <c r="A567" s="24">
        <v>41280</v>
      </c>
      <c r="B567" s="25">
        <v>33.954166666666673</v>
      </c>
      <c r="C567" s="24">
        <v>41280.333333333336</v>
      </c>
      <c r="D567" s="24">
        <v>41281.010416666664</v>
      </c>
      <c r="E567" s="2">
        <v>324.84000000000003</v>
      </c>
      <c r="F567" s="24">
        <v>41280.291666666664</v>
      </c>
      <c r="G567" s="24">
        <v>41280.708333333336</v>
      </c>
      <c r="H567" s="2">
        <v>846.4</v>
      </c>
    </row>
    <row r="568" spans="1:8">
      <c r="A568" s="24">
        <v>41281</v>
      </c>
      <c r="B568" s="25">
        <v>33.5625</v>
      </c>
      <c r="C568" s="24">
        <v>41281.208333333336</v>
      </c>
      <c r="D568" s="24">
        <v>41282.020833333336</v>
      </c>
      <c r="E568" s="2">
        <v>339.26000000000005</v>
      </c>
      <c r="F568" s="24">
        <v>41281.25</v>
      </c>
      <c r="G568" s="24">
        <v>41281.75</v>
      </c>
      <c r="H568" s="2">
        <v>850.4</v>
      </c>
    </row>
    <row r="569" spans="1:8">
      <c r="A569" s="24">
        <v>41282</v>
      </c>
      <c r="B569" s="25">
        <v>35.174999999999997</v>
      </c>
      <c r="C569" s="24">
        <v>41282.229166666664</v>
      </c>
      <c r="D569" s="24">
        <v>41283.041666666664</v>
      </c>
      <c r="E569" s="2">
        <v>333.36</v>
      </c>
      <c r="F569" s="24">
        <v>41282.239583333336</v>
      </c>
      <c r="G569" s="24">
        <v>41283</v>
      </c>
      <c r="H569" s="2">
        <v>743.6</v>
      </c>
    </row>
    <row r="570" spans="1:8">
      <c r="A570" s="24">
        <v>41283</v>
      </c>
      <c r="B570" s="25">
        <v>38.25416666666667</v>
      </c>
      <c r="C570" s="24">
        <v>41283.21875</v>
      </c>
      <c r="D570" s="24">
        <v>41284.03125</v>
      </c>
      <c r="E570" s="2">
        <v>342.28999999999996</v>
      </c>
      <c r="F570" s="24">
        <v>41283.239583333336</v>
      </c>
      <c r="G570" s="24">
        <v>41283.760416666664</v>
      </c>
      <c r="H570" s="2">
        <v>792.4</v>
      </c>
    </row>
    <row r="571" spans="1:8">
      <c r="A571" s="24">
        <v>41284</v>
      </c>
      <c r="B571" s="25">
        <v>35.466666666666661</v>
      </c>
      <c r="C571" s="24">
        <v>41284.21875</v>
      </c>
      <c r="D571" s="24">
        <v>41285.041666666664</v>
      </c>
      <c r="E571" s="2">
        <v>352.80999999999995</v>
      </c>
      <c r="F571" s="24">
        <v>41284.25</v>
      </c>
      <c r="G571" s="24">
        <v>41285</v>
      </c>
      <c r="H571" s="2">
        <v>778.8</v>
      </c>
    </row>
    <row r="572" spans="1:8">
      <c r="A572" s="24">
        <v>41285</v>
      </c>
      <c r="B572" s="25">
        <v>36.516666666666666</v>
      </c>
      <c r="C572" s="24">
        <v>41285.229166666664</v>
      </c>
      <c r="D572" s="24">
        <v>41286.041666666664</v>
      </c>
      <c r="E572" s="2">
        <v>339.83000000000004</v>
      </c>
      <c r="F572" s="24">
        <v>41285.239583333336</v>
      </c>
      <c r="G572" s="24">
        <v>41285.760416666664</v>
      </c>
      <c r="H572" s="2">
        <v>896.2</v>
      </c>
    </row>
    <row r="573" spans="1:8">
      <c r="A573" s="24">
        <v>41286</v>
      </c>
      <c r="B573" s="25">
        <v>43.183333333333337</v>
      </c>
      <c r="C573" s="24">
        <v>41286.270833333336</v>
      </c>
      <c r="D573" s="24">
        <v>41286.927083333336</v>
      </c>
      <c r="E573" s="2">
        <v>341.27999999999992</v>
      </c>
      <c r="F573" s="24">
        <v>41286.260416666664</v>
      </c>
      <c r="G573" s="24">
        <v>41286.625</v>
      </c>
      <c r="H573" s="2">
        <v>776.2</v>
      </c>
    </row>
    <row r="574" spans="1:8">
      <c r="A574" s="24">
        <v>41287</v>
      </c>
      <c r="B574" s="25">
        <v>44.812499999999993</v>
      </c>
      <c r="C574" s="24">
        <v>41287.354166666664</v>
      </c>
      <c r="D574" s="24">
        <v>41288</v>
      </c>
      <c r="E574" s="2">
        <v>335.97</v>
      </c>
      <c r="F574" s="2" t="s">
        <v>32</v>
      </c>
      <c r="G574" s="24">
        <v>41287.427083333336</v>
      </c>
      <c r="H574" s="2">
        <v>761.4</v>
      </c>
    </row>
    <row r="575" spans="1:8">
      <c r="A575" s="24">
        <v>41288</v>
      </c>
      <c r="B575" s="25">
        <v>46.645833333333336</v>
      </c>
      <c r="C575" s="24">
        <v>41288.208333333336</v>
      </c>
      <c r="D575" s="24">
        <v>41289.041666666664</v>
      </c>
      <c r="E575" s="2">
        <v>342.70999999999992</v>
      </c>
      <c r="F575" s="24">
        <v>41288.25</v>
      </c>
      <c r="G575" s="24">
        <v>41288.8125</v>
      </c>
      <c r="H575" s="2">
        <v>756.2</v>
      </c>
    </row>
    <row r="576" spans="1:8">
      <c r="A576" s="24">
        <v>41289</v>
      </c>
      <c r="B576" s="25">
        <v>33.766666666666666</v>
      </c>
      <c r="C576" s="24">
        <v>41289.229166666664</v>
      </c>
      <c r="D576" s="24">
        <v>41290.052083333336</v>
      </c>
      <c r="E576" s="2">
        <v>335.81000000000006</v>
      </c>
      <c r="F576" s="24">
        <v>41289.208333333336</v>
      </c>
      <c r="G576" s="24">
        <v>41289.96875</v>
      </c>
      <c r="H576" s="2">
        <v>773</v>
      </c>
    </row>
    <row r="577" spans="1:8">
      <c r="A577" s="24">
        <v>41290</v>
      </c>
      <c r="B577" s="25">
        <v>34.712499999999999</v>
      </c>
      <c r="C577" s="24">
        <v>41290.229166666664</v>
      </c>
      <c r="D577" s="24">
        <v>41291.052083333336</v>
      </c>
      <c r="E577" s="2">
        <v>331.78</v>
      </c>
      <c r="F577" s="24">
        <v>41290.041666666664</v>
      </c>
      <c r="G577" s="24">
        <v>41290.125</v>
      </c>
      <c r="H577" s="2">
        <v>809.2</v>
      </c>
    </row>
    <row r="578" spans="1:8">
      <c r="A578" s="24">
        <v>41291</v>
      </c>
      <c r="B578" s="25">
        <v>34.366666666666667</v>
      </c>
      <c r="C578" s="24">
        <v>41291.229166666664</v>
      </c>
      <c r="D578" s="24">
        <v>41292.052083333336</v>
      </c>
      <c r="E578" s="2">
        <v>340.84999999999997</v>
      </c>
      <c r="F578" s="24">
        <v>41291.239583333336</v>
      </c>
      <c r="G578" s="24">
        <v>41292</v>
      </c>
      <c r="H578" s="2">
        <v>786.8</v>
      </c>
    </row>
    <row r="579" spans="1:8">
      <c r="A579" s="24">
        <v>41292</v>
      </c>
      <c r="B579" s="25">
        <v>23.75833333333334</v>
      </c>
      <c r="C579" s="24">
        <v>41292.229166666664</v>
      </c>
      <c r="D579" s="24">
        <v>41293.072916666664</v>
      </c>
      <c r="E579" s="2">
        <v>333.78</v>
      </c>
      <c r="F579" s="24">
        <v>41292.197916666664</v>
      </c>
      <c r="G579" s="24">
        <v>41293.03125</v>
      </c>
      <c r="H579" s="2">
        <v>843</v>
      </c>
    </row>
    <row r="580" spans="1:8">
      <c r="A580" s="24">
        <v>41293</v>
      </c>
      <c r="B580" s="25">
        <v>33.199999999999996</v>
      </c>
      <c r="C580" s="24">
        <v>41293.28125</v>
      </c>
      <c r="D580" s="24">
        <v>41294</v>
      </c>
      <c r="E580" s="2">
        <v>325.88000000000005</v>
      </c>
      <c r="F580" s="24">
        <v>41293.28125</v>
      </c>
      <c r="G580" s="24">
        <v>41293.541666666664</v>
      </c>
      <c r="H580" s="2">
        <v>859.4</v>
      </c>
    </row>
    <row r="581" spans="1:8">
      <c r="A581" s="24">
        <v>41294</v>
      </c>
      <c r="B581" s="25">
        <v>35.229166666666664</v>
      </c>
      <c r="C581" s="24">
        <v>41294.375</v>
      </c>
      <c r="D581" s="24">
        <v>41294.875</v>
      </c>
      <c r="E581" s="2">
        <v>330.37</v>
      </c>
      <c r="F581" s="24">
        <v>41294.885416666664</v>
      </c>
      <c r="G581" s="24">
        <v>41295</v>
      </c>
      <c r="H581" s="2">
        <v>792</v>
      </c>
    </row>
    <row r="582" spans="1:8">
      <c r="A582" s="24">
        <v>41295</v>
      </c>
      <c r="B582" s="25">
        <v>24.141666666666666</v>
      </c>
      <c r="C582" s="24">
        <v>41295.197916666664</v>
      </c>
      <c r="D582" s="24">
        <v>41296.010416666664</v>
      </c>
      <c r="E582" s="2">
        <v>323.71000000000004</v>
      </c>
      <c r="F582" s="24">
        <v>41295.260416666664</v>
      </c>
      <c r="G582" s="24">
        <v>41295.770833333336</v>
      </c>
      <c r="H582" s="2">
        <v>868.6</v>
      </c>
    </row>
    <row r="583" spans="1:8">
      <c r="A583" s="24">
        <v>41296</v>
      </c>
      <c r="B583" s="25">
        <v>17.970833333333331</v>
      </c>
      <c r="C583" s="24">
        <v>41296.125</v>
      </c>
      <c r="D583" s="24">
        <v>41297.052083333336</v>
      </c>
      <c r="E583" s="2">
        <v>335.53000000000003</v>
      </c>
      <c r="F583" s="24">
        <v>41296.072916666664</v>
      </c>
      <c r="G583" s="24">
        <v>41297</v>
      </c>
      <c r="H583" s="2">
        <v>1058.8</v>
      </c>
    </row>
    <row r="584" spans="1:8">
      <c r="A584" s="24">
        <v>41297</v>
      </c>
      <c r="B584" s="25">
        <v>11.149999999999999</v>
      </c>
      <c r="C584" s="24">
        <v>41297.208333333336</v>
      </c>
      <c r="D584" s="24">
        <v>41298.041666666664</v>
      </c>
      <c r="E584" s="2">
        <v>412.85</v>
      </c>
      <c r="F584" s="24">
        <v>41297.197916666664</v>
      </c>
      <c r="G584" s="24">
        <v>41297.802083333336</v>
      </c>
      <c r="H584" s="2">
        <v>3247.2</v>
      </c>
    </row>
    <row r="585" spans="1:8">
      <c r="A585" s="24">
        <v>41298</v>
      </c>
      <c r="B585" s="25">
        <v>13.449999999999996</v>
      </c>
      <c r="C585" s="24">
        <v>41298.208333333336</v>
      </c>
      <c r="D585" s="24">
        <v>41299.020833333336</v>
      </c>
      <c r="E585" s="2">
        <v>421.79000000000008</v>
      </c>
      <c r="F585" s="24">
        <v>41298.177083333336</v>
      </c>
      <c r="G585" s="24">
        <v>41298.75</v>
      </c>
      <c r="H585" s="2">
        <v>3367</v>
      </c>
    </row>
    <row r="586" spans="1:8">
      <c r="A586" s="24">
        <v>41299</v>
      </c>
      <c r="B586" s="25">
        <v>14.650000000000004</v>
      </c>
      <c r="C586" s="24">
        <v>41299.197916666664</v>
      </c>
      <c r="D586" s="24">
        <v>41300.03125</v>
      </c>
      <c r="E586" s="2">
        <v>415.15999999999997</v>
      </c>
      <c r="F586" s="24">
        <v>41299.15625</v>
      </c>
      <c r="G586" s="24">
        <v>41299.802083333336</v>
      </c>
      <c r="H586" s="2">
        <v>3361</v>
      </c>
    </row>
    <row r="587" spans="1:8">
      <c r="A587" s="24">
        <v>41300</v>
      </c>
      <c r="B587" s="25">
        <v>17.908333333333335</v>
      </c>
      <c r="C587" s="24">
        <v>41300.25</v>
      </c>
      <c r="D587" s="24">
        <v>41300.541666666664</v>
      </c>
      <c r="E587" s="2">
        <v>384.63</v>
      </c>
      <c r="F587" s="24">
        <v>41300.104166666664</v>
      </c>
      <c r="G587" s="24">
        <v>41300.541666666664</v>
      </c>
      <c r="H587" s="2">
        <v>2945.4</v>
      </c>
    </row>
    <row r="588" spans="1:8">
      <c r="A588" s="24">
        <v>41301</v>
      </c>
      <c r="B588" s="25">
        <v>21.229166666666668</v>
      </c>
      <c r="C588" s="24">
        <v>41301.291666666664</v>
      </c>
      <c r="D588" s="24">
        <v>41301.458333333336</v>
      </c>
      <c r="E588" s="2">
        <v>378.86</v>
      </c>
      <c r="F588" s="24">
        <v>41301.09375</v>
      </c>
      <c r="G588" s="24">
        <v>41301.40625</v>
      </c>
      <c r="H588" s="2">
        <v>3151</v>
      </c>
    </row>
    <row r="589" spans="1:8">
      <c r="A589" s="24">
        <v>41302</v>
      </c>
      <c r="B589" s="25">
        <v>28.991666666666674</v>
      </c>
      <c r="C589" s="24">
        <v>41302.15625</v>
      </c>
      <c r="D589" s="24">
        <v>41303.03125</v>
      </c>
      <c r="E589" s="2">
        <v>323.14999999999998</v>
      </c>
      <c r="F589" s="24">
        <v>41302.21875</v>
      </c>
      <c r="G589" s="24">
        <v>41302.75</v>
      </c>
      <c r="H589" s="2">
        <v>1192</v>
      </c>
    </row>
    <row r="590" spans="1:8">
      <c r="A590" s="24">
        <v>41303</v>
      </c>
      <c r="B590" s="25">
        <v>37.824999999999996</v>
      </c>
      <c r="C590" s="24">
        <v>41303.208333333336</v>
      </c>
      <c r="D590" s="24">
        <v>41304.041666666664</v>
      </c>
      <c r="E590" s="2">
        <v>337.54000000000008</v>
      </c>
      <c r="F590" s="24">
        <v>41303.239583333336</v>
      </c>
      <c r="G590" s="24">
        <v>41303.760416666664</v>
      </c>
      <c r="H590" s="2">
        <v>981.6</v>
      </c>
    </row>
    <row r="591" spans="1:8">
      <c r="A591" s="24">
        <v>41304</v>
      </c>
      <c r="B591" s="25">
        <v>46.212499999999999</v>
      </c>
      <c r="C591" s="24">
        <v>41304.229166666664</v>
      </c>
      <c r="D591" s="24">
        <v>41305.052083333336</v>
      </c>
      <c r="E591" s="2">
        <v>344.03</v>
      </c>
      <c r="F591" s="24">
        <v>41304.25</v>
      </c>
      <c r="G591" s="24">
        <v>41304.8125</v>
      </c>
      <c r="H591" s="2">
        <v>870.2</v>
      </c>
    </row>
    <row r="592" spans="1:8">
      <c r="A592" s="24">
        <v>41305</v>
      </c>
      <c r="B592" s="25">
        <v>39.949999999999996</v>
      </c>
      <c r="C592" s="24">
        <v>41305.229166666664</v>
      </c>
      <c r="D592" s="24">
        <v>41306.03125</v>
      </c>
      <c r="E592" s="2">
        <v>361.14000000000004</v>
      </c>
      <c r="F592" s="24">
        <v>41305.25</v>
      </c>
      <c r="G592" s="24">
        <v>41306.010416666664</v>
      </c>
      <c r="H592" s="2">
        <v>791.6</v>
      </c>
    </row>
    <row r="593" spans="1:8">
      <c r="A593" s="24">
        <v>41306</v>
      </c>
      <c r="B593" s="25">
        <v>22.929166666666671</v>
      </c>
      <c r="C593" s="24">
        <v>41306.21875</v>
      </c>
      <c r="D593" s="24">
        <v>41307.020833333336</v>
      </c>
      <c r="E593" s="2">
        <v>334.5</v>
      </c>
      <c r="F593" s="24">
        <v>41306.239583333336</v>
      </c>
      <c r="G593" s="24">
        <v>41307.010416666664</v>
      </c>
      <c r="H593" s="2">
        <v>947</v>
      </c>
    </row>
    <row r="594" spans="1:8">
      <c r="A594" s="24">
        <v>41307</v>
      </c>
      <c r="B594" s="25">
        <v>19.920833333333334</v>
      </c>
      <c r="C594" s="24">
        <v>41307.25</v>
      </c>
      <c r="D594" s="24">
        <v>41307.947916666664</v>
      </c>
      <c r="E594" s="2">
        <v>395.43</v>
      </c>
      <c r="F594" s="24">
        <v>41307.135416666664</v>
      </c>
      <c r="G594" s="24">
        <v>41307.447916666664</v>
      </c>
      <c r="H594" s="2">
        <v>2543.8000000000002</v>
      </c>
    </row>
    <row r="595" spans="1:8">
      <c r="A595" s="24">
        <v>41308</v>
      </c>
      <c r="B595" s="25">
        <v>24.595833333333335</v>
      </c>
      <c r="C595" s="24">
        <v>41308.989583333336</v>
      </c>
      <c r="D595" s="24">
        <v>41309</v>
      </c>
      <c r="E595" s="2">
        <v>358.11</v>
      </c>
      <c r="F595" s="24">
        <v>41308.208333333336</v>
      </c>
      <c r="G595" s="24">
        <v>41308.3125</v>
      </c>
      <c r="H595" s="2">
        <v>2261.6</v>
      </c>
    </row>
    <row r="596" spans="1:8">
      <c r="A596" s="24">
        <v>41309</v>
      </c>
      <c r="B596" s="25">
        <v>22.325000000000003</v>
      </c>
      <c r="C596" s="24">
        <v>41309.15625</v>
      </c>
      <c r="D596" s="24">
        <v>41310.052083333336</v>
      </c>
      <c r="E596" s="2">
        <v>327.03000000000009</v>
      </c>
      <c r="F596" s="24">
        <v>41309.135416666664</v>
      </c>
      <c r="G596" s="24">
        <v>41309.21875</v>
      </c>
      <c r="H596" s="2">
        <v>1127.2</v>
      </c>
    </row>
    <row r="597" spans="1:8">
      <c r="A597" s="24">
        <v>41310</v>
      </c>
      <c r="B597" s="25">
        <v>27.279166666666672</v>
      </c>
      <c r="C597" s="24">
        <v>41310.229166666664</v>
      </c>
      <c r="D597" s="24">
        <v>41310.947916666664</v>
      </c>
      <c r="E597" s="2">
        <v>393.84</v>
      </c>
      <c r="F597" s="24">
        <v>41310.229166666664</v>
      </c>
      <c r="G597" s="24">
        <v>41310.75</v>
      </c>
      <c r="H597" s="2">
        <v>2257.6</v>
      </c>
    </row>
    <row r="598" spans="1:8">
      <c r="A598" s="24">
        <v>41311</v>
      </c>
      <c r="B598" s="25">
        <v>29.05</v>
      </c>
      <c r="C598" s="24">
        <v>41311.208333333336</v>
      </c>
      <c r="D598" s="24">
        <v>41312</v>
      </c>
      <c r="E598" s="2">
        <v>333.49999999999994</v>
      </c>
      <c r="F598" s="24">
        <v>41311.239583333336</v>
      </c>
      <c r="G598" s="24">
        <v>41311.75</v>
      </c>
      <c r="H598" s="2">
        <v>979</v>
      </c>
    </row>
    <row r="599" spans="1:8">
      <c r="A599" s="24">
        <v>41312</v>
      </c>
      <c r="B599" s="25">
        <v>23.291666666666661</v>
      </c>
      <c r="C599" s="24">
        <v>41312.15625</v>
      </c>
      <c r="D599" s="24">
        <v>41312.96875</v>
      </c>
      <c r="E599" s="2">
        <v>389.38</v>
      </c>
      <c r="F599" s="24">
        <v>41312.041666666664</v>
      </c>
      <c r="G599" s="24">
        <v>41312.75</v>
      </c>
      <c r="H599" s="2">
        <v>1150.8</v>
      </c>
    </row>
    <row r="600" spans="1:8">
      <c r="A600" s="24">
        <v>41313</v>
      </c>
      <c r="B600" s="25">
        <v>30.849999999999994</v>
      </c>
      <c r="C600" s="24">
        <v>41313.197916666664</v>
      </c>
      <c r="D600" s="24">
        <v>41314.03125</v>
      </c>
      <c r="E600" s="2">
        <v>340.4</v>
      </c>
      <c r="F600" s="24">
        <v>41313.25</v>
      </c>
      <c r="G600" s="24">
        <v>41314.09375</v>
      </c>
      <c r="H600" s="2">
        <v>963.4</v>
      </c>
    </row>
    <row r="601" spans="1:8">
      <c r="A601" s="24">
        <v>41314</v>
      </c>
      <c r="B601" s="25">
        <v>24.150000000000009</v>
      </c>
      <c r="C601" s="24">
        <v>41314.291666666664</v>
      </c>
      <c r="D601" s="24">
        <v>41314.541666666664</v>
      </c>
      <c r="E601" s="2">
        <v>412.42000000000007</v>
      </c>
      <c r="F601" s="24">
        <v>41314.989583333336</v>
      </c>
      <c r="G601" s="24">
        <v>41315</v>
      </c>
      <c r="H601" s="2">
        <v>1900.6</v>
      </c>
    </row>
    <row r="602" spans="1:8">
      <c r="A602" s="24">
        <v>41315</v>
      </c>
      <c r="B602" s="25">
        <v>22.054166666666664</v>
      </c>
      <c r="C602" s="24">
        <v>41315.364583333336</v>
      </c>
      <c r="D602" s="24">
        <v>41315.510416666664</v>
      </c>
      <c r="E602" s="2">
        <v>402.61999999999995</v>
      </c>
      <c r="F602" s="24">
        <v>41315.041666666664</v>
      </c>
      <c r="G602" s="24">
        <v>41315.125</v>
      </c>
      <c r="H602" s="2">
        <v>2561.6</v>
      </c>
    </row>
    <row r="603" spans="1:8">
      <c r="A603" s="24">
        <v>41316</v>
      </c>
      <c r="B603" s="25">
        <v>38.479166666666664</v>
      </c>
      <c r="C603" s="24">
        <v>41316.15625</v>
      </c>
      <c r="D603" s="24">
        <v>41317.020833333336</v>
      </c>
      <c r="E603" s="2">
        <v>342.13</v>
      </c>
      <c r="F603" s="24">
        <v>41316.229166666664</v>
      </c>
      <c r="G603" s="24">
        <v>41316.75</v>
      </c>
      <c r="H603" s="2">
        <v>1000.6</v>
      </c>
    </row>
    <row r="604" spans="1:8">
      <c r="A604" s="24">
        <v>41317</v>
      </c>
      <c r="B604" s="25">
        <v>35.07083333333334</v>
      </c>
      <c r="C604" s="24">
        <v>41317.21875</v>
      </c>
      <c r="D604" s="24">
        <v>41318.052083333336</v>
      </c>
      <c r="E604" s="2">
        <v>345.45999999999992</v>
      </c>
      <c r="F604" s="24">
        <v>41317.239583333336</v>
      </c>
      <c r="G604" s="24">
        <v>41317.979166666664</v>
      </c>
      <c r="H604" s="2">
        <v>825.4</v>
      </c>
    </row>
    <row r="605" spans="1:8">
      <c r="A605" s="24">
        <v>41318</v>
      </c>
      <c r="B605" s="25">
        <v>32.287500000000001</v>
      </c>
      <c r="C605" s="24">
        <v>41318.229166666664</v>
      </c>
      <c r="D605" s="24">
        <v>41319.041666666664</v>
      </c>
      <c r="E605" s="2">
        <v>345.31000000000006</v>
      </c>
      <c r="F605" s="24">
        <v>41318.239583333336</v>
      </c>
      <c r="G605" s="24">
        <v>41318.927083333336</v>
      </c>
      <c r="H605" s="2">
        <v>827.4</v>
      </c>
    </row>
    <row r="606" spans="1:8">
      <c r="A606" s="24">
        <v>41319</v>
      </c>
      <c r="B606" s="25">
        <v>33.983333333333327</v>
      </c>
      <c r="C606" s="24">
        <v>41319.21875</v>
      </c>
      <c r="D606" s="24">
        <v>41320.052083333336</v>
      </c>
      <c r="E606" s="2">
        <v>345.32</v>
      </c>
      <c r="F606" s="24">
        <v>41319.239583333336</v>
      </c>
      <c r="G606" s="24">
        <v>41319.354166666664</v>
      </c>
      <c r="H606" s="2">
        <v>866.6</v>
      </c>
    </row>
    <row r="607" spans="1:8">
      <c r="A607" s="24">
        <v>41320</v>
      </c>
      <c r="B607" s="25">
        <v>38.07083333333334</v>
      </c>
      <c r="C607" s="24">
        <v>41320.229166666664</v>
      </c>
      <c r="D607" s="24">
        <v>41321.09375</v>
      </c>
      <c r="E607" s="2">
        <v>337.9500000000001</v>
      </c>
      <c r="F607" s="24">
        <v>41320.25</v>
      </c>
      <c r="G607" s="24">
        <v>41320.8125</v>
      </c>
      <c r="H607" s="2">
        <v>816.8</v>
      </c>
    </row>
    <row r="608" spans="1:8">
      <c r="A608" s="24">
        <v>41321</v>
      </c>
      <c r="B608" s="25">
        <v>32.4</v>
      </c>
      <c r="C608" s="24">
        <v>41321.989583333336</v>
      </c>
      <c r="D608" s="24">
        <v>41322</v>
      </c>
      <c r="E608" s="2">
        <v>325.43000000000006</v>
      </c>
      <c r="F608" s="24">
        <v>41321.15625</v>
      </c>
      <c r="G608" s="24">
        <v>41322</v>
      </c>
      <c r="H608" s="2">
        <v>746.8</v>
      </c>
    </row>
    <row r="609" spans="1:8">
      <c r="A609" s="24">
        <v>41322</v>
      </c>
      <c r="B609" s="25">
        <v>23.670833333333334</v>
      </c>
      <c r="C609" s="24">
        <v>41322.177083333336</v>
      </c>
      <c r="D609" s="24">
        <v>41323</v>
      </c>
      <c r="E609" s="2">
        <v>319.39</v>
      </c>
      <c r="F609" s="24">
        <v>41322.125</v>
      </c>
      <c r="G609" s="24">
        <v>41322.510416666664</v>
      </c>
      <c r="H609" s="2">
        <v>925.2</v>
      </c>
    </row>
    <row r="610" spans="1:8">
      <c r="A610" s="24">
        <v>41323</v>
      </c>
      <c r="B610" s="25">
        <v>20.191666666666674</v>
      </c>
      <c r="C610" s="24">
        <v>41323.208333333336</v>
      </c>
      <c r="D610" s="24">
        <v>41323.833333333336</v>
      </c>
      <c r="E610" s="2">
        <v>382.03</v>
      </c>
      <c r="F610" s="24">
        <v>41323.21875</v>
      </c>
      <c r="G610" s="24">
        <v>41323.5625</v>
      </c>
      <c r="H610" s="2">
        <v>2964.6</v>
      </c>
    </row>
    <row r="611" spans="1:8">
      <c r="A611" s="24">
        <v>41324</v>
      </c>
      <c r="B611" s="25">
        <v>35.891666666666673</v>
      </c>
      <c r="C611" s="24">
        <v>41324.21875</v>
      </c>
      <c r="D611" s="24">
        <v>41325.052083333336</v>
      </c>
      <c r="E611" s="2">
        <v>329.76999999999992</v>
      </c>
      <c r="F611" s="2" t="s">
        <v>31</v>
      </c>
      <c r="G611" s="24">
        <v>41324.75</v>
      </c>
      <c r="H611" s="2">
        <v>868</v>
      </c>
    </row>
    <row r="612" spans="1:8">
      <c r="A612" s="24">
        <v>41325</v>
      </c>
      <c r="B612" s="25">
        <v>26.82083333333334</v>
      </c>
      <c r="C612" s="24">
        <v>41325.229166666664</v>
      </c>
      <c r="D612" s="24">
        <v>41326.052083333336</v>
      </c>
      <c r="E612" s="2">
        <v>336.66</v>
      </c>
      <c r="F612" s="24">
        <v>41325.21875</v>
      </c>
      <c r="G612" s="24">
        <v>41326.020833333336</v>
      </c>
      <c r="H612" s="2">
        <v>810.8</v>
      </c>
    </row>
    <row r="613" spans="1:8">
      <c r="A613" s="24">
        <v>41326</v>
      </c>
      <c r="B613" s="25">
        <v>22.908333333333321</v>
      </c>
      <c r="C613" s="24">
        <v>41326.239583333336</v>
      </c>
      <c r="D613" s="24">
        <v>41327.052083333336</v>
      </c>
      <c r="E613" s="2">
        <v>384.63</v>
      </c>
      <c r="F613" s="24">
        <v>41326.177083333336</v>
      </c>
      <c r="G613" s="24">
        <v>41326.739583333336</v>
      </c>
      <c r="H613" s="2">
        <v>1927.4</v>
      </c>
    </row>
    <row r="614" spans="1:8">
      <c r="A614" s="24">
        <v>41327</v>
      </c>
      <c r="B614" s="25">
        <v>28.037499999999998</v>
      </c>
      <c r="C614" s="24">
        <v>41327.208333333336</v>
      </c>
      <c r="D614" s="24">
        <v>41327.958333333336</v>
      </c>
      <c r="E614" s="2">
        <v>381.16999999999996</v>
      </c>
      <c r="F614" s="24">
        <v>41327.177083333336</v>
      </c>
      <c r="G614" s="24">
        <v>41327.75</v>
      </c>
      <c r="H614" s="2">
        <v>2020.8</v>
      </c>
    </row>
    <row r="615" spans="1:8">
      <c r="A615" s="24">
        <v>41328</v>
      </c>
      <c r="B615" s="25">
        <v>36.595833333333339</v>
      </c>
      <c r="C615" s="24">
        <v>41328.989583333336</v>
      </c>
      <c r="D615" s="24">
        <v>41329.020833333336</v>
      </c>
      <c r="E615" s="2">
        <v>319.52</v>
      </c>
      <c r="F615" s="24">
        <v>41328.25</v>
      </c>
      <c r="G615" s="24">
        <v>41328.75</v>
      </c>
      <c r="H615" s="2">
        <v>834.4</v>
      </c>
    </row>
    <row r="616" spans="1:8">
      <c r="A616" s="24">
        <v>41329</v>
      </c>
      <c r="B616" s="25">
        <v>36.641666666666673</v>
      </c>
      <c r="C616" s="24">
        <v>41329.28125</v>
      </c>
      <c r="D616" s="24">
        <v>41330</v>
      </c>
      <c r="E616" s="2">
        <v>314.08000000000004</v>
      </c>
      <c r="F616" s="24">
        <v>41329.541666666664</v>
      </c>
      <c r="G616" s="24">
        <v>41329.75</v>
      </c>
      <c r="H616" s="2">
        <v>822.4</v>
      </c>
    </row>
    <row r="617" spans="1:8">
      <c r="A617" s="24">
        <v>41330</v>
      </c>
      <c r="B617" s="25">
        <v>33.62083333333333</v>
      </c>
      <c r="C617" s="24">
        <v>41330.166666666664</v>
      </c>
      <c r="D617" s="24">
        <v>41331.052083333336</v>
      </c>
      <c r="E617" s="2">
        <v>317.07999999999993</v>
      </c>
      <c r="F617" s="24">
        <v>41330.135416666664</v>
      </c>
      <c r="G617" s="24">
        <v>41330.229166666664</v>
      </c>
      <c r="H617" s="2">
        <v>807</v>
      </c>
    </row>
    <row r="618" spans="1:8">
      <c r="A618" s="24">
        <v>41331</v>
      </c>
      <c r="B618" s="25">
        <v>34.974999999999994</v>
      </c>
      <c r="C618" s="24">
        <v>41331.229166666664</v>
      </c>
      <c r="D618" s="24">
        <v>41332.041666666664</v>
      </c>
      <c r="E618" s="2">
        <v>339.11</v>
      </c>
      <c r="F618" s="24">
        <v>41331.25</v>
      </c>
      <c r="G618" s="24">
        <v>41331.875</v>
      </c>
      <c r="H618" s="2">
        <v>784.8</v>
      </c>
    </row>
    <row r="619" spans="1:8">
      <c r="A619" s="24">
        <v>41332</v>
      </c>
      <c r="B619" s="25">
        <v>40.050000000000004</v>
      </c>
      <c r="C619" s="24">
        <v>41332.21875</v>
      </c>
      <c r="D619" s="24">
        <v>41333.052083333336</v>
      </c>
      <c r="E619" s="2">
        <v>325.58000000000004</v>
      </c>
      <c r="F619" s="24">
        <v>41332.177083333336</v>
      </c>
      <c r="G619" s="24">
        <v>41332.760416666664</v>
      </c>
      <c r="H619" s="2">
        <v>827</v>
      </c>
    </row>
    <row r="620" spans="1:8">
      <c r="A620" s="24">
        <v>41333</v>
      </c>
      <c r="B620" s="25">
        <v>39.00416666666667</v>
      </c>
      <c r="C620" s="24">
        <v>41333.229166666664</v>
      </c>
      <c r="D620" s="24">
        <v>41334.0625</v>
      </c>
      <c r="E620" s="2">
        <v>346.32</v>
      </c>
      <c r="F620" s="24">
        <v>41333.239583333336</v>
      </c>
      <c r="G620" s="24">
        <v>41333.947916666664</v>
      </c>
      <c r="H620" s="2">
        <v>759.6</v>
      </c>
    </row>
    <row r="621" spans="1:8">
      <c r="A621" s="24">
        <v>41334</v>
      </c>
      <c r="B621" s="25">
        <v>34.645833333333343</v>
      </c>
      <c r="C621" s="24">
        <v>41334.21875</v>
      </c>
      <c r="D621" s="24">
        <v>41335.09375</v>
      </c>
      <c r="E621" s="2">
        <v>335.53000000000003</v>
      </c>
      <c r="F621" s="24">
        <v>41334.239583333336</v>
      </c>
      <c r="G621" s="24">
        <v>41335</v>
      </c>
      <c r="H621" s="2">
        <v>764.4</v>
      </c>
    </row>
    <row r="622" spans="1:8">
      <c r="A622" s="24">
        <v>41335</v>
      </c>
      <c r="B622" s="25">
        <v>30.774999999999995</v>
      </c>
      <c r="C622" s="24">
        <v>41335.989583333336</v>
      </c>
      <c r="D622" s="24">
        <v>41336.09375</v>
      </c>
      <c r="E622" s="2">
        <v>325.45000000000005</v>
      </c>
      <c r="F622" s="24">
        <v>41335.291666666664</v>
      </c>
      <c r="G622" s="24">
        <v>41335.760416666664</v>
      </c>
      <c r="H622" s="2">
        <v>804.6</v>
      </c>
    </row>
    <row r="623" spans="1:8">
      <c r="A623" s="24">
        <v>41336</v>
      </c>
      <c r="B623" s="25">
        <v>27.575000000000003</v>
      </c>
      <c r="C623" s="24">
        <v>41336.989583333336</v>
      </c>
      <c r="D623" s="24">
        <v>41337.020833333336</v>
      </c>
      <c r="E623" s="2">
        <v>319.81</v>
      </c>
      <c r="F623" s="24">
        <v>41336.260416666664</v>
      </c>
      <c r="G623" s="24">
        <v>41336.364583333336</v>
      </c>
      <c r="H623" s="2">
        <v>795.2</v>
      </c>
    </row>
    <row r="624" spans="1:8">
      <c r="A624" s="24">
        <v>41337</v>
      </c>
      <c r="B624" s="25">
        <v>28.25</v>
      </c>
      <c r="C624" s="24">
        <v>41337.166666666664</v>
      </c>
      <c r="D624" s="24">
        <v>41338.041666666664</v>
      </c>
      <c r="E624" s="2">
        <v>320.82999999999993</v>
      </c>
      <c r="F624" s="24">
        <v>41337.21875</v>
      </c>
      <c r="G624" s="24">
        <v>41337.791666666664</v>
      </c>
      <c r="H624" s="2">
        <v>885.4</v>
      </c>
    </row>
    <row r="625" spans="1:8">
      <c r="A625" s="24">
        <v>41338</v>
      </c>
      <c r="B625" s="25">
        <v>33.35</v>
      </c>
      <c r="C625" s="24">
        <v>41338.229166666664</v>
      </c>
      <c r="D625" s="24">
        <v>41339.052083333336</v>
      </c>
      <c r="E625" s="2">
        <v>322.42999999999995</v>
      </c>
      <c r="F625" s="24">
        <v>41338.239583333336</v>
      </c>
      <c r="G625" s="24">
        <v>41338.75</v>
      </c>
      <c r="H625" s="2">
        <v>850.8</v>
      </c>
    </row>
    <row r="626" spans="1:8">
      <c r="A626" s="24">
        <v>41339</v>
      </c>
      <c r="B626" s="25">
        <v>35.483333333333341</v>
      </c>
      <c r="C626" s="24">
        <v>41339.229166666664</v>
      </c>
      <c r="D626" s="24">
        <v>41340.0625</v>
      </c>
      <c r="E626" s="2">
        <v>324.72000000000003</v>
      </c>
      <c r="F626" s="24">
        <v>41339.239583333336</v>
      </c>
      <c r="G626" s="24">
        <v>41339.9375</v>
      </c>
      <c r="H626" s="2">
        <v>816.6</v>
      </c>
    </row>
    <row r="627" spans="1:8">
      <c r="A627" s="24">
        <v>41340</v>
      </c>
      <c r="B627" s="25">
        <v>33.070833333333333</v>
      </c>
      <c r="C627" s="24">
        <v>41340.229166666664</v>
      </c>
      <c r="D627" s="24">
        <v>41341.052083333336</v>
      </c>
      <c r="E627" s="2">
        <v>334.07</v>
      </c>
      <c r="F627" s="24">
        <v>41340.239583333336</v>
      </c>
      <c r="G627" s="24">
        <v>41341</v>
      </c>
      <c r="H627" s="2">
        <v>830.2</v>
      </c>
    </row>
    <row r="628" spans="1:8">
      <c r="A628" s="24">
        <v>41341</v>
      </c>
      <c r="B628" s="25">
        <v>33.037500000000001</v>
      </c>
      <c r="C628" s="24">
        <v>41341.229166666664</v>
      </c>
      <c r="D628" s="24">
        <v>41342.09375</v>
      </c>
      <c r="E628" s="2">
        <v>327.89000000000004</v>
      </c>
      <c r="F628" s="24">
        <v>41341.21875</v>
      </c>
      <c r="G628" s="24">
        <v>41341.760416666664</v>
      </c>
      <c r="H628" s="2">
        <v>855</v>
      </c>
    </row>
    <row r="629" spans="1:8">
      <c r="A629" s="24">
        <v>41342</v>
      </c>
      <c r="B629" s="25">
        <v>35.12083333333333</v>
      </c>
      <c r="C629" s="24">
        <v>41342.989583333336</v>
      </c>
      <c r="D629" s="24">
        <v>41343</v>
      </c>
      <c r="E629" s="2">
        <v>335.24</v>
      </c>
      <c r="F629" s="2" t="s">
        <v>32</v>
      </c>
      <c r="G629" s="2" t="s">
        <v>35</v>
      </c>
      <c r="H629" s="2">
        <v>0</v>
      </c>
    </row>
    <row r="630" spans="1:8">
      <c r="A630" s="24">
        <v>41343</v>
      </c>
      <c r="B630" s="25">
        <v>36.141666666666673</v>
      </c>
      <c r="C630" s="24">
        <v>41343.375</v>
      </c>
      <c r="D630" s="24">
        <v>41343.864583333336</v>
      </c>
      <c r="E630" s="2">
        <v>342.84500000000003</v>
      </c>
      <c r="F630" s="24">
        <v>41343.46875</v>
      </c>
      <c r="G630" s="24">
        <v>41344.020833333336</v>
      </c>
      <c r="H630" s="2">
        <v>0</v>
      </c>
    </row>
    <row r="631" spans="1:8">
      <c r="A631" s="24">
        <v>41344</v>
      </c>
      <c r="B631" s="25">
        <v>42.524999999999999</v>
      </c>
      <c r="C631" s="24">
        <v>41344.208333333336</v>
      </c>
      <c r="D631" s="24">
        <v>41345.0625</v>
      </c>
      <c r="E631" s="2">
        <v>338.40000000000009</v>
      </c>
      <c r="F631" s="24">
        <v>41344.197916666664</v>
      </c>
      <c r="G631" s="24">
        <v>41344.75</v>
      </c>
      <c r="H631" s="2">
        <v>789.2</v>
      </c>
    </row>
    <row r="632" spans="1:8">
      <c r="A632" s="24">
        <v>41345</v>
      </c>
      <c r="B632" s="25">
        <v>47.979166666666679</v>
      </c>
      <c r="C632" s="24">
        <v>41345.239583333336</v>
      </c>
      <c r="D632" s="24">
        <v>41346.052083333336</v>
      </c>
      <c r="E632" s="2">
        <v>342.99999999999994</v>
      </c>
      <c r="F632" s="24">
        <v>41345.21875</v>
      </c>
      <c r="G632" s="24">
        <v>41345.739583333336</v>
      </c>
      <c r="H632" s="2">
        <v>764.8</v>
      </c>
    </row>
    <row r="633" spans="1:8">
      <c r="A633" s="24">
        <v>41346</v>
      </c>
      <c r="B633" s="25">
        <v>38.695833333333333</v>
      </c>
      <c r="C633" s="24">
        <v>41346.229166666664</v>
      </c>
      <c r="D633" s="24">
        <v>41347.052083333336</v>
      </c>
      <c r="E633" s="2">
        <v>347.04</v>
      </c>
      <c r="F633" s="24">
        <v>41346.197916666664</v>
      </c>
      <c r="G633" s="24">
        <v>41346.9375</v>
      </c>
      <c r="H633" s="2">
        <v>760.4</v>
      </c>
    </row>
    <row r="634" spans="1:8">
      <c r="A634" s="24">
        <v>41347</v>
      </c>
      <c r="B634" s="25">
        <v>27.950000000000003</v>
      </c>
      <c r="C634" s="24">
        <v>41347.239583333336</v>
      </c>
      <c r="D634" s="24">
        <v>41348.072916666664</v>
      </c>
      <c r="E634" s="2">
        <v>347.18</v>
      </c>
      <c r="F634" s="24">
        <v>41347.197916666664</v>
      </c>
      <c r="G634" s="24">
        <v>41348.041666666664</v>
      </c>
      <c r="H634" s="2">
        <v>776.8</v>
      </c>
    </row>
    <row r="635" spans="1:8">
      <c r="A635" s="24">
        <v>41348</v>
      </c>
      <c r="B635" s="25">
        <v>30.179166666666671</v>
      </c>
      <c r="C635" s="24">
        <v>41348.229166666664</v>
      </c>
      <c r="D635" s="24">
        <v>41349.09375</v>
      </c>
      <c r="E635" s="2">
        <v>328.18</v>
      </c>
      <c r="F635" s="24">
        <v>41348.21875</v>
      </c>
      <c r="G635" s="24">
        <v>41348.71875</v>
      </c>
      <c r="H635" s="2">
        <v>858.6</v>
      </c>
    </row>
    <row r="636" spans="1:8">
      <c r="A636" s="24">
        <v>41349</v>
      </c>
      <c r="B636" s="25">
        <v>31.320833333333329</v>
      </c>
      <c r="C636" s="24">
        <v>41349.989583333336</v>
      </c>
      <c r="D636" s="24">
        <v>41350.041666666664</v>
      </c>
      <c r="E636" s="2">
        <v>334.52</v>
      </c>
      <c r="F636" s="24">
        <v>41349.197916666664</v>
      </c>
      <c r="G636" s="24">
        <v>41349.958333333336</v>
      </c>
      <c r="H636" s="2">
        <v>819</v>
      </c>
    </row>
    <row r="637" spans="1:8">
      <c r="A637" s="24">
        <v>41350</v>
      </c>
      <c r="B637" s="25">
        <v>27.999999999999989</v>
      </c>
      <c r="C637" s="24">
        <v>41350.302083333336</v>
      </c>
      <c r="D637" s="24">
        <v>41350.895833333336</v>
      </c>
      <c r="E637" s="2">
        <v>322.41999999999996</v>
      </c>
      <c r="F637" s="24">
        <v>41350.46875</v>
      </c>
      <c r="G637" s="24">
        <v>41350.552083333336</v>
      </c>
      <c r="H637" s="2">
        <v>822.8</v>
      </c>
    </row>
    <row r="638" spans="1:8">
      <c r="A638" s="24">
        <v>41351</v>
      </c>
      <c r="B638" s="25">
        <v>26.870833333333337</v>
      </c>
      <c r="C638" s="24">
        <v>41351.208333333336</v>
      </c>
      <c r="D638" s="24">
        <v>41352.052083333336</v>
      </c>
      <c r="E638" s="2">
        <v>323.86</v>
      </c>
      <c r="F638" s="24">
        <v>41351.197916666664</v>
      </c>
      <c r="G638" s="24">
        <v>41351.802083333336</v>
      </c>
      <c r="H638" s="2">
        <v>884.2</v>
      </c>
    </row>
    <row r="639" spans="1:8">
      <c r="A639" s="24">
        <v>41352</v>
      </c>
      <c r="B639" s="25">
        <v>35.854166666666671</v>
      </c>
      <c r="C639" s="24">
        <v>41352.229166666664</v>
      </c>
      <c r="D639" s="24">
        <v>41353.072916666664</v>
      </c>
      <c r="E639" s="2">
        <v>330.77</v>
      </c>
      <c r="F639" s="24">
        <v>41352.197916666664</v>
      </c>
      <c r="G639" s="24">
        <v>41352.71875</v>
      </c>
      <c r="H639" s="2">
        <v>909.4</v>
      </c>
    </row>
    <row r="640" spans="1:8">
      <c r="A640" s="24">
        <v>41353</v>
      </c>
      <c r="B640" s="25">
        <v>31.262499999999999</v>
      </c>
      <c r="C640" s="24">
        <v>41353.208333333336</v>
      </c>
      <c r="D640" s="24">
        <v>41354.072916666664</v>
      </c>
      <c r="E640" s="2">
        <v>335.80000000000007</v>
      </c>
      <c r="F640" s="24">
        <v>41353.229166666664</v>
      </c>
      <c r="G640" s="24">
        <v>41353.802083333336</v>
      </c>
      <c r="H640" s="2">
        <v>823.4</v>
      </c>
    </row>
    <row r="641" spans="1:8">
      <c r="A641" s="24">
        <v>41354</v>
      </c>
      <c r="B641" s="25">
        <v>29.495833333333337</v>
      </c>
      <c r="C641" s="24">
        <v>41354.229166666664</v>
      </c>
      <c r="D641" s="24">
        <v>41355.0625</v>
      </c>
      <c r="E641" s="2">
        <v>329.76999999999992</v>
      </c>
      <c r="F641" s="24">
        <v>41354.197916666664</v>
      </c>
      <c r="G641" s="24">
        <v>41354.958333333336</v>
      </c>
      <c r="H641" s="2">
        <v>815.6</v>
      </c>
    </row>
    <row r="642" spans="1:8">
      <c r="A642" s="24">
        <v>41355</v>
      </c>
      <c r="B642" s="25">
        <v>29.195833333333322</v>
      </c>
      <c r="C642" s="24">
        <v>41355.21875</v>
      </c>
      <c r="D642" s="24">
        <v>41356.09375</v>
      </c>
      <c r="E642" s="2">
        <v>326.88000000000005</v>
      </c>
      <c r="F642" s="24">
        <v>41355.989583333336</v>
      </c>
      <c r="G642" s="24">
        <v>41356</v>
      </c>
      <c r="H642" s="2">
        <v>841.6</v>
      </c>
    </row>
    <row r="643" spans="1:8">
      <c r="A643" s="24">
        <v>41356</v>
      </c>
      <c r="B643" s="25">
        <v>31.054166666666664</v>
      </c>
      <c r="C643" s="24">
        <v>41356.989583333336</v>
      </c>
      <c r="D643" s="24">
        <v>41357</v>
      </c>
      <c r="E643" s="2">
        <v>320.11</v>
      </c>
      <c r="F643" s="24">
        <v>41356.21875</v>
      </c>
      <c r="G643" s="24">
        <v>41356.729166666664</v>
      </c>
      <c r="H643" s="2">
        <v>784.4</v>
      </c>
    </row>
    <row r="644" spans="1:8">
      <c r="A644" s="24">
        <v>41357</v>
      </c>
      <c r="B644" s="25">
        <v>31.833333333333332</v>
      </c>
      <c r="C644" s="24">
        <v>41357.333333333336</v>
      </c>
      <c r="D644" s="24">
        <v>41358</v>
      </c>
      <c r="E644" s="2">
        <v>314.65000000000003</v>
      </c>
      <c r="F644" s="24">
        <v>41357.489583333336</v>
      </c>
      <c r="G644" s="24">
        <v>41357.697916666664</v>
      </c>
      <c r="H644" s="2">
        <v>793</v>
      </c>
    </row>
    <row r="645" spans="1:8">
      <c r="A645" s="24">
        <v>41358</v>
      </c>
      <c r="B645" s="25">
        <v>33.974999999999994</v>
      </c>
      <c r="C645" s="24">
        <v>41358.208333333336</v>
      </c>
      <c r="D645" s="24">
        <v>41359.052083333336</v>
      </c>
      <c r="E645" s="2">
        <v>323.43</v>
      </c>
      <c r="F645" s="24">
        <v>41358.989583333336</v>
      </c>
      <c r="G645" s="24">
        <v>41359.09375</v>
      </c>
      <c r="H645" s="2">
        <v>763.4</v>
      </c>
    </row>
    <row r="646" spans="1:8">
      <c r="A646" s="24">
        <v>41359</v>
      </c>
      <c r="B646" s="25">
        <v>36.137500000000003</v>
      </c>
      <c r="C646" s="24">
        <v>41359.21875</v>
      </c>
      <c r="D646" s="24">
        <v>41360.052083333336</v>
      </c>
      <c r="E646" s="2">
        <v>341.85999999999996</v>
      </c>
      <c r="F646" s="24">
        <v>41359.989583333336</v>
      </c>
      <c r="G646" s="24">
        <v>41360</v>
      </c>
      <c r="H646" s="2">
        <v>790.2</v>
      </c>
    </row>
    <row r="647" spans="1:8">
      <c r="A647" s="24">
        <v>41360</v>
      </c>
      <c r="B647" s="25">
        <v>35.462500000000006</v>
      </c>
      <c r="C647" s="24">
        <v>41360.21875</v>
      </c>
      <c r="D647" s="24">
        <v>41361.052083333336</v>
      </c>
      <c r="E647" s="2">
        <v>333.64</v>
      </c>
      <c r="F647" s="24">
        <v>41360.197916666664</v>
      </c>
      <c r="G647" s="24">
        <v>41360.729166666664</v>
      </c>
      <c r="H647" s="2">
        <v>775.8</v>
      </c>
    </row>
    <row r="648" spans="1:8">
      <c r="A648" s="24">
        <v>41361</v>
      </c>
      <c r="B648" s="25">
        <v>37.570833333333347</v>
      </c>
      <c r="C648" s="24">
        <v>41361.239583333336</v>
      </c>
      <c r="D648" s="24">
        <v>41362.052083333336</v>
      </c>
      <c r="E648" s="2">
        <v>333.48999999999995</v>
      </c>
      <c r="F648" s="24">
        <v>41361.197916666664</v>
      </c>
      <c r="G648" s="24">
        <v>41362</v>
      </c>
      <c r="H648" s="2">
        <v>761.6</v>
      </c>
    </row>
    <row r="649" spans="1:8">
      <c r="A649" s="24">
        <v>41362</v>
      </c>
      <c r="B649" s="25">
        <v>38.104166666666671</v>
      </c>
      <c r="C649" s="24">
        <v>41362.21875</v>
      </c>
      <c r="D649" s="24">
        <v>41362.916666666664</v>
      </c>
      <c r="E649" s="2">
        <v>392.96999999999997</v>
      </c>
      <c r="F649" s="24">
        <v>41362.21875</v>
      </c>
      <c r="G649" s="24">
        <v>41362.9375</v>
      </c>
      <c r="H649" s="2">
        <v>783.8</v>
      </c>
    </row>
    <row r="650" spans="1:8">
      <c r="A650" s="24">
        <v>41363</v>
      </c>
      <c r="B650" s="25">
        <v>38.570833333333333</v>
      </c>
      <c r="C650" s="24">
        <v>41363.270833333336</v>
      </c>
      <c r="D650" s="24">
        <v>41363.927083333336</v>
      </c>
      <c r="E650" s="2">
        <v>346.76</v>
      </c>
      <c r="F650" s="24">
        <v>41363.21875</v>
      </c>
      <c r="G650" s="24">
        <v>41363.708333333336</v>
      </c>
      <c r="H650" s="2">
        <v>775.6</v>
      </c>
    </row>
    <row r="651" spans="1:8">
      <c r="A651" s="24">
        <v>41364</v>
      </c>
      <c r="B651" s="25">
        <v>41.075000000000003</v>
      </c>
      <c r="C651" s="24">
        <v>41364.385416666664</v>
      </c>
      <c r="D651" s="24">
        <v>41364.916666666664</v>
      </c>
      <c r="E651" s="2">
        <v>340.13</v>
      </c>
      <c r="F651" s="24">
        <v>41364.09375</v>
      </c>
      <c r="G651" s="24">
        <v>41364.1875</v>
      </c>
      <c r="H651" s="2">
        <v>790.6</v>
      </c>
    </row>
    <row r="652" spans="1:8">
      <c r="A652" s="24">
        <v>41365</v>
      </c>
      <c r="B652" s="25">
        <v>43.170833333333341</v>
      </c>
      <c r="C652" s="24">
        <v>41365.21875</v>
      </c>
      <c r="D652" s="24">
        <v>41366.052083333336</v>
      </c>
      <c r="E652" s="2">
        <v>337.41</v>
      </c>
      <c r="F652" s="24">
        <v>41365.989583333336</v>
      </c>
      <c r="G652" s="24">
        <v>41366.010416666664</v>
      </c>
      <c r="H652" s="2">
        <v>773.6</v>
      </c>
    </row>
    <row r="653" spans="1:8">
      <c r="A653" s="24">
        <v>41366</v>
      </c>
      <c r="B653" s="25">
        <v>29.100000000000005</v>
      </c>
      <c r="C653" s="24">
        <v>41366.229166666664</v>
      </c>
      <c r="D653" s="24">
        <v>41367.052083333336</v>
      </c>
      <c r="E653" s="2">
        <v>325.15000000000003</v>
      </c>
      <c r="F653" s="24">
        <v>41366.1875</v>
      </c>
      <c r="G653" s="24">
        <v>41366.802083333336</v>
      </c>
      <c r="H653" s="2">
        <v>828.4</v>
      </c>
    </row>
    <row r="654" spans="1:8">
      <c r="A654" s="24">
        <v>41367</v>
      </c>
      <c r="B654" s="25">
        <v>29.266666666666669</v>
      </c>
      <c r="C654" s="24">
        <v>41367.239583333336</v>
      </c>
      <c r="D654" s="24">
        <v>41368.052083333336</v>
      </c>
      <c r="E654" s="2">
        <v>338.40999999999997</v>
      </c>
      <c r="F654" s="24">
        <v>41367.21875</v>
      </c>
      <c r="G654" s="24">
        <v>41368</v>
      </c>
      <c r="H654" s="2">
        <v>651.6</v>
      </c>
    </row>
    <row r="655" spans="1:8">
      <c r="A655" s="24">
        <v>41368</v>
      </c>
      <c r="B655" s="25">
        <v>31.120833333333334</v>
      </c>
      <c r="C655" s="24">
        <v>41368.21875</v>
      </c>
      <c r="D655" s="24">
        <v>41369.052083333336</v>
      </c>
      <c r="E655" s="2">
        <v>325.44000000000005</v>
      </c>
      <c r="F655" s="24">
        <v>41368.197916666664</v>
      </c>
      <c r="G655" s="24">
        <v>41368.875</v>
      </c>
      <c r="H655" s="2">
        <v>824.8</v>
      </c>
    </row>
    <row r="656" spans="1:8">
      <c r="A656" s="24">
        <v>41369</v>
      </c>
      <c r="B656" s="25">
        <v>38.166666666666664</v>
      </c>
      <c r="C656" s="24">
        <v>41369.21875</v>
      </c>
      <c r="D656" s="24">
        <v>41370.09375</v>
      </c>
      <c r="E656" s="2">
        <v>333.20999999999992</v>
      </c>
      <c r="F656" s="24">
        <v>41369.197916666664</v>
      </c>
      <c r="G656" s="24">
        <v>41369.708333333336</v>
      </c>
      <c r="H656" s="2">
        <v>817.8</v>
      </c>
    </row>
    <row r="657" spans="1:8">
      <c r="A657" s="24">
        <v>41370</v>
      </c>
      <c r="B657" s="25">
        <v>32.983333333333341</v>
      </c>
      <c r="C657" s="24">
        <v>41370.989583333336</v>
      </c>
      <c r="D657" s="24">
        <v>41371.020833333336</v>
      </c>
      <c r="E657" s="2">
        <v>320.11</v>
      </c>
      <c r="F657" s="24">
        <v>41370.21875</v>
      </c>
      <c r="G657" s="24">
        <v>41370.46875</v>
      </c>
      <c r="H657" s="2">
        <v>806.2</v>
      </c>
    </row>
    <row r="658" spans="1:8">
      <c r="A658" s="24">
        <v>41371</v>
      </c>
      <c r="B658" s="25">
        <v>38.97291666666667</v>
      </c>
      <c r="C658" s="24">
        <v>41371.364583333336</v>
      </c>
      <c r="D658" s="24">
        <v>41371.9375</v>
      </c>
      <c r="E658" s="2">
        <v>307.31999999999994</v>
      </c>
      <c r="F658" s="2" t="s">
        <v>32</v>
      </c>
      <c r="G658" s="24">
        <v>41371.4375</v>
      </c>
      <c r="H658" s="2">
        <v>602.4</v>
      </c>
    </row>
    <row r="659" spans="1:8">
      <c r="A659" s="24">
        <v>41372</v>
      </c>
      <c r="B659" s="25">
        <v>49.287500000000016</v>
      </c>
      <c r="C659" s="24">
        <v>41372.208333333336</v>
      </c>
      <c r="D659" s="24">
        <v>41373.052083333336</v>
      </c>
      <c r="E659" s="2">
        <v>306.58999999999997</v>
      </c>
      <c r="F659" s="24">
        <v>41372.208333333336</v>
      </c>
      <c r="G659" s="24">
        <v>41372.302083333336</v>
      </c>
      <c r="H659" s="2">
        <v>592.4</v>
      </c>
    </row>
    <row r="660" spans="1:8">
      <c r="A660" s="24">
        <v>41373</v>
      </c>
      <c r="B660" s="25">
        <v>52.908333333333339</v>
      </c>
      <c r="C660" s="24">
        <v>41373.229166666664</v>
      </c>
      <c r="D660" s="24">
        <v>41374.03125</v>
      </c>
      <c r="E660" s="2">
        <v>321.56</v>
      </c>
      <c r="F660" s="24">
        <v>41373.041666666664</v>
      </c>
      <c r="G660" s="24">
        <v>41373.125</v>
      </c>
      <c r="H660" s="2">
        <v>224</v>
      </c>
    </row>
    <row r="661" spans="1:8">
      <c r="A661" s="24">
        <v>41374</v>
      </c>
      <c r="B661" s="25">
        <v>54.116666666666667</v>
      </c>
      <c r="C661" s="24">
        <v>41374.229166666664</v>
      </c>
      <c r="D661" s="24">
        <v>41375.03125</v>
      </c>
      <c r="E661" s="2">
        <v>327.31000000000006</v>
      </c>
      <c r="F661" s="24">
        <v>41374.260416666664</v>
      </c>
      <c r="G661" s="24">
        <v>41374.697916666664</v>
      </c>
      <c r="H661" s="2">
        <v>224</v>
      </c>
    </row>
    <row r="662" spans="1:8">
      <c r="A662" s="24">
        <v>41375</v>
      </c>
      <c r="B662" s="25">
        <v>53.120833333333337</v>
      </c>
      <c r="C662" s="24">
        <v>41375.229166666664</v>
      </c>
      <c r="D662" s="24">
        <v>41376.052083333336</v>
      </c>
      <c r="E662" s="2">
        <v>334.06</v>
      </c>
      <c r="F662" s="24">
        <v>41375.270833333336</v>
      </c>
      <c r="G662" s="24">
        <v>41375.375</v>
      </c>
      <c r="H662" s="2">
        <v>221.8</v>
      </c>
    </row>
    <row r="663" spans="1:8">
      <c r="A663" s="24">
        <v>41376</v>
      </c>
      <c r="B663" s="25">
        <v>41.241666666666681</v>
      </c>
      <c r="C663" s="24">
        <v>41376.239583333336</v>
      </c>
      <c r="D663" s="24">
        <v>41377.0625</v>
      </c>
      <c r="E663" s="2">
        <v>320.83999999999997</v>
      </c>
      <c r="F663" s="24">
        <v>41376.989583333336</v>
      </c>
      <c r="G663" s="24">
        <v>41377.052083333336</v>
      </c>
      <c r="H663" s="2">
        <v>204.2</v>
      </c>
    </row>
    <row r="664" spans="1:8">
      <c r="A664" s="24">
        <v>41377</v>
      </c>
      <c r="B664" s="25">
        <v>41.383333333333319</v>
      </c>
      <c r="C664" s="24">
        <v>41377.260416666664</v>
      </c>
      <c r="D664" s="24">
        <v>41377.75</v>
      </c>
      <c r="E664" s="2">
        <v>345.31</v>
      </c>
      <c r="F664" s="24">
        <v>41377.21875</v>
      </c>
      <c r="G664" s="24">
        <v>41377.510416666664</v>
      </c>
      <c r="H664" s="2">
        <v>412.6</v>
      </c>
    </row>
    <row r="665" spans="1:8">
      <c r="A665" s="24">
        <v>41378</v>
      </c>
      <c r="B665" s="25">
        <v>42.5625</v>
      </c>
      <c r="C665" s="24">
        <v>41378.40625</v>
      </c>
      <c r="D665" s="24">
        <v>41378.927083333336</v>
      </c>
      <c r="E665" s="2">
        <v>319.25999999999993</v>
      </c>
      <c r="F665" s="24">
        <v>41378.989583333336</v>
      </c>
      <c r="G665" s="24">
        <v>41379.052083333336</v>
      </c>
      <c r="H665" s="2">
        <v>197.4</v>
      </c>
    </row>
    <row r="666" spans="1:8">
      <c r="A666" s="24">
        <v>41379</v>
      </c>
      <c r="B666" s="25">
        <v>39.800000000000004</v>
      </c>
      <c r="C666" s="24">
        <v>41379.208333333336</v>
      </c>
      <c r="D666" s="24">
        <v>41380.052083333336</v>
      </c>
      <c r="E666" s="2">
        <v>319.39</v>
      </c>
      <c r="F666" s="24">
        <v>41379.208333333336</v>
      </c>
      <c r="G666" s="24">
        <v>41379.65625</v>
      </c>
      <c r="H666" s="2">
        <v>206</v>
      </c>
    </row>
    <row r="667" spans="1:8">
      <c r="A667" s="24">
        <v>41380</v>
      </c>
      <c r="B667" s="25">
        <v>47.76250000000001</v>
      </c>
      <c r="C667" s="24">
        <v>41380.21875</v>
      </c>
      <c r="D667" s="24">
        <v>41381.03125</v>
      </c>
      <c r="E667" s="2">
        <v>314.22000000000008</v>
      </c>
      <c r="F667" s="24">
        <v>41380.989583333336</v>
      </c>
      <c r="G667" s="24">
        <v>41381</v>
      </c>
      <c r="H667" s="2">
        <v>184.2</v>
      </c>
    </row>
    <row r="668" spans="1:8">
      <c r="A668" s="24">
        <v>41381</v>
      </c>
      <c r="B668" s="25">
        <v>53.61249999999999</v>
      </c>
      <c r="C668" s="24">
        <v>41381.229166666664</v>
      </c>
      <c r="D668" s="24">
        <v>41382.052083333336</v>
      </c>
      <c r="E668" s="2">
        <v>320.23999999999995</v>
      </c>
      <c r="F668" s="24">
        <v>41381.052083333336</v>
      </c>
      <c r="G668" s="24">
        <v>41381.166666666664</v>
      </c>
      <c r="H668" s="2">
        <v>209</v>
      </c>
    </row>
    <row r="669" spans="1:8">
      <c r="A669" s="24">
        <v>41382</v>
      </c>
      <c r="B669" s="25">
        <v>47.229166666666657</v>
      </c>
      <c r="C669" s="24">
        <v>41382.239583333336</v>
      </c>
      <c r="D669" s="24">
        <v>41383.052083333336</v>
      </c>
      <c r="E669" s="2">
        <v>329.06000000000006</v>
      </c>
      <c r="F669" s="24">
        <v>41382.989583333336</v>
      </c>
      <c r="G669" s="24">
        <v>41383.104166666664</v>
      </c>
      <c r="H669" s="2">
        <v>202.2</v>
      </c>
    </row>
    <row r="670" spans="1:8">
      <c r="A670" s="24">
        <v>41383</v>
      </c>
      <c r="B670" s="25">
        <v>56.783333333333339</v>
      </c>
      <c r="C670" s="24">
        <v>41383.229166666664</v>
      </c>
      <c r="D670" s="24">
        <v>41384.09375</v>
      </c>
      <c r="E670" s="2">
        <v>337.09000000000003</v>
      </c>
      <c r="F670" s="24">
        <v>41383.989583333336</v>
      </c>
      <c r="G670" s="24">
        <v>41384.03125</v>
      </c>
      <c r="H670" s="2">
        <v>208.6</v>
      </c>
    </row>
    <row r="671" spans="1:8">
      <c r="A671" s="24">
        <v>41384</v>
      </c>
      <c r="B671" s="25">
        <v>48.029166666666669</v>
      </c>
      <c r="C671" s="24">
        <v>41384.989583333336</v>
      </c>
      <c r="D671" s="24">
        <v>41385.020833333336</v>
      </c>
      <c r="E671" s="2">
        <v>316.08</v>
      </c>
      <c r="F671" s="24">
        <v>41384.270833333336</v>
      </c>
      <c r="G671" s="24">
        <v>41384.354166666664</v>
      </c>
      <c r="H671" s="2">
        <v>211.4</v>
      </c>
    </row>
    <row r="672" spans="1:8">
      <c r="A672" s="24">
        <v>41385</v>
      </c>
      <c r="B672" s="25">
        <v>36.087499999999999</v>
      </c>
      <c r="C672" s="24">
        <v>41385.385416666664</v>
      </c>
      <c r="D672" s="24">
        <v>41385.770833333336</v>
      </c>
      <c r="E672" s="2">
        <v>312.03000000000003</v>
      </c>
      <c r="F672" s="24">
        <v>41385.041666666664</v>
      </c>
      <c r="G672" s="24">
        <v>41385.135416666664</v>
      </c>
      <c r="H672" s="2">
        <v>190.8</v>
      </c>
    </row>
    <row r="673" spans="1:8">
      <c r="A673" s="24">
        <v>41386</v>
      </c>
      <c r="B673" s="25">
        <v>39.574999999999996</v>
      </c>
      <c r="C673" s="24">
        <v>41386.208333333336</v>
      </c>
      <c r="D673" s="24">
        <v>41387.052083333336</v>
      </c>
      <c r="E673" s="2">
        <v>313.93000000000006</v>
      </c>
      <c r="F673" s="2" t="s">
        <v>31</v>
      </c>
      <c r="G673" s="24">
        <v>41387.03125</v>
      </c>
      <c r="H673" s="2">
        <v>200.2</v>
      </c>
    </row>
    <row r="674" spans="1:8">
      <c r="A674" s="24">
        <v>41387</v>
      </c>
      <c r="B674" s="25">
        <v>39.870833333333337</v>
      </c>
      <c r="C674" s="24">
        <v>41387.229166666664</v>
      </c>
      <c r="D674" s="24">
        <v>41388.03125</v>
      </c>
      <c r="E674" s="2">
        <v>328.33000000000004</v>
      </c>
      <c r="F674" s="24">
        <v>41387.197916666664</v>
      </c>
      <c r="G674" s="24">
        <v>41388.125</v>
      </c>
      <c r="H674" s="2">
        <v>217.2</v>
      </c>
    </row>
    <row r="675" spans="1:8">
      <c r="A675" s="24">
        <v>41388</v>
      </c>
      <c r="B675" s="25">
        <v>46.124999999999993</v>
      </c>
      <c r="C675" s="24">
        <v>41388.229166666664</v>
      </c>
      <c r="D675" s="24">
        <v>41389.052083333336</v>
      </c>
      <c r="E675" s="2">
        <v>309.74999999999994</v>
      </c>
      <c r="F675" s="24">
        <v>41388.989583333336</v>
      </c>
      <c r="G675" s="24">
        <v>41389.135416666664</v>
      </c>
      <c r="H675" s="2">
        <v>242.6</v>
      </c>
    </row>
    <row r="676" spans="1:8">
      <c r="A676" s="24">
        <v>41389</v>
      </c>
      <c r="B676" s="25">
        <v>45.335416666666667</v>
      </c>
      <c r="C676" s="24">
        <v>41389.229166666664</v>
      </c>
      <c r="D676" s="24">
        <v>41390.052083333336</v>
      </c>
      <c r="E676" s="2">
        <v>318.79999999999995</v>
      </c>
      <c r="F676" s="24">
        <v>41389.989583333336</v>
      </c>
      <c r="G676" s="24">
        <v>41390</v>
      </c>
      <c r="H676" s="2">
        <v>205.8</v>
      </c>
    </row>
    <row r="677" spans="1:8">
      <c r="A677" s="24">
        <v>41390</v>
      </c>
      <c r="B677" s="25">
        <v>44.322916666666657</v>
      </c>
      <c r="C677" s="24">
        <v>41390.21875</v>
      </c>
      <c r="D677" s="24">
        <v>41391.09375</v>
      </c>
      <c r="E677" s="2">
        <v>319.66999999999996</v>
      </c>
      <c r="F677" s="2" t="s">
        <v>31</v>
      </c>
      <c r="G677" s="24">
        <v>41390.854166666664</v>
      </c>
      <c r="H677" s="2">
        <v>210.4</v>
      </c>
    </row>
    <row r="678" spans="1:8">
      <c r="A678" s="24">
        <v>41391</v>
      </c>
      <c r="B678" s="25">
        <v>44.033333333333324</v>
      </c>
      <c r="C678" s="24">
        <v>41391.989583333336</v>
      </c>
      <c r="D678" s="24">
        <v>41392.020833333336</v>
      </c>
      <c r="E678" s="2">
        <v>316.20999999999992</v>
      </c>
      <c r="F678" s="24">
        <v>41391.270833333336</v>
      </c>
      <c r="G678" s="24">
        <v>41391.375</v>
      </c>
      <c r="H678" s="2">
        <v>217.8</v>
      </c>
    </row>
    <row r="679" spans="1:8">
      <c r="A679" s="24">
        <v>41392</v>
      </c>
      <c r="B679" s="25">
        <v>45.725000000000001</v>
      </c>
      <c r="C679" s="24">
        <v>41392.291666666664</v>
      </c>
      <c r="D679" s="24">
        <v>41392.979166666664</v>
      </c>
      <c r="E679" s="2">
        <v>313.04000000000008</v>
      </c>
      <c r="F679" s="24">
        <v>41392.052083333336</v>
      </c>
      <c r="G679" s="24">
        <v>41392.166666666664</v>
      </c>
      <c r="H679" s="2">
        <v>202.6</v>
      </c>
    </row>
    <row r="680" spans="1:8">
      <c r="A680" s="24">
        <v>41393</v>
      </c>
      <c r="B680" s="25">
        <v>48.6875</v>
      </c>
      <c r="C680" s="24">
        <v>41393.208333333336</v>
      </c>
      <c r="D680" s="24">
        <v>41394.052083333336</v>
      </c>
      <c r="E680" s="2">
        <v>314.21000000000009</v>
      </c>
      <c r="F680" s="24">
        <v>41393.270833333336</v>
      </c>
      <c r="G680" s="24">
        <v>41393.697916666664</v>
      </c>
      <c r="H680" s="2">
        <v>213.8</v>
      </c>
    </row>
    <row r="681" spans="1:8">
      <c r="A681" s="24">
        <v>41394</v>
      </c>
      <c r="B681" s="25">
        <v>48.475000000000001</v>
      </c>
      <c r="C681" s="24">
        <v>41394.239583333336</v>
      </c>
      <c r="D681" s="24">
        <v>41395.052083333336</v>
      </c>
      <c r="E681" s="2">
        <v>328.04000000000008</v>
      </c>
      <c r="F681" s="24">
        <v>41394.3125</v>
      </c>
      <c r="G681" s="24">
        <v>41394.854166666664</v>
      </c>
      <c r="H681" s="2">
        <v>221.8</v>
      </c>
    </row>
    <row r="682" spans="1:8">
      <c r="A682" s="24">
        <v>41395</v>
      </c>
      <c r="B682" s="25">
        <v>45.010416666666664</v>
      </c>
      <c r="C682" s="24">
        <v>41395.21875</v>
      </c>
      <c r="D682" s="24">
        <v>41396.03125</v>
      </c>
      <c r="E682" s="2">
        <v>319.52999999999997</v>
      </c>
      <c r="F682" s="24">
        <v>41395.989583333336</v>
      </c>
      <c r="G682" s="24">
        <v>41396.020833333336</v>
      </c>
      <c r="H682" s="2">
        <v>216</v>
      </c>
    </row>
    <row r="683" spans="1:8">
      <c r="A683" s="24">
        <v>41396</v>
      </c>
      <c r="B683" s="25">
        <v>49.427083333333321</v>
      </c>
      <c r="C683" s="24">
        <v>41396.229166666664</v>
      </c>
      <c r="D683" s="24">
        <v>41397.052083333336</v>
      </c>
      <c r="E683" s="2">
        <v>333.07</v>
      </c>
      <c r="F683" s="24">
        <v>41396.28125</v>
      </c>
      <c r="G683" s="24">
        <v>41396.375</v>
      </c>
      <c r="H683" s="2">
        <v>216.6</v>
      </c>
    </row>
    <row r="684" spans="1:8">
      <c r="A684" s="24">
        <v>41397</v>
      </c>
      <c r="B684" s="25">
        <v>47.050000000000004</v>
      </c>
      <c r="C684" s="24">
        <v>41397.229166666664</v>
      </c>
      <c r="D684" s="24">
        <v>41398.09375</v>
      </c>
      <c r="E684" s="2">
        <v>318.95999999999992</v>
      </c>
      <c r="F684" s="24">
        <v>41397.989583333336</v>
      </c>
      <c r="G684" s="24">
        <v>41398.020833333336</v>
      </c>
      <c r="H684" s="2">
        <v>212.6</v>
      </c>
    </row>
    <row r="685" spans="1:8">
      <c r="A685" s="24">
        <v>41398</v>
      </c>
      <c r="B685" s="25">
        <v>47.54999999999999</v>
      </c>
      <c r="C685" s="24">
        <v>41398.989583333336</v>
      </c>
      <c r="D685" s="24">
        <v>41399.0625</v>
      </c>
      <c r="E685" s="2">
        <v>315.19999999999993</v>
      </c>
      <c r="F685" s="24">
        <v>41398.333333333336</v>
      </c>
      <c r="G685" s="24">
        <v>41398.427083333336</v>
      </c>
      <c r="H685" s="2">
        <v>215.4</v>
      </c>
    </row>
    <row r="686" spans="1:8">
      <c r="A686" s="24">
        <v>41399</v>
      </c>
      <c r="B686" s="25">
        <v>45.045833333333327</v>
      </c>
      <c r="C686" s="24">
        <v>41399.385416666664</v>
      </c>
      <c r="D686" s="24">
        <v>41399.96875</v>
      </c>
      <c r="E686" s="2">
        <v>303.56000000000006</v>
      </c>
      <c r="F686" s="24">
        <v>41399.53125</v>
      </c>
      <c r="G686" s="24">
        <v>41399.614583333336</v>
      </c>
      <c r="H686" s="2">
        <v>220.4</v>
      </c>
    </row>
    <row r="687" spans="1:8">
      <c r="A687" s="24">
        <v>41400</v>
      </c>
      <c r="B687" s="25">
        <v>48.88750000000001</v>
      </c>
      <c r="C687" s="24">
        <v>41400.208333333336</v>
      </c>
      <c r="D687" s="24">
        <v>41401.052083333336</v>
      </c>
      <c r="E687" s="2">
        <v>307.3</v>
      </c>
      <c r="F687" s="24">
        <v>41400.041666666664</v>
      </c>
      <c r="G687" s="24">
        <v>41400.135416666664</v>
      </c>
      <c r="H687" s="2">
        <v>217.6</v>
      </c>
    </row>
    <row r="688" spans="1:8">
      <c r="A688" s="24">
        <v>41401</v>
      </c>
      <c r="B688" s="25">
        <v>54.5</v>
      </c>
      <c r="C688" s="24">
        <v>41401.229166666664</v>
      </c>
      <c r="D688" s="24">
        <v>41402.0625</v>
      </c>
      <c r="E688" s="2">
        <v>328.47</v>
      </c>
      <c r="F688" s="24">
        <v>41401.989583333336</v>
      </c>
      <c r="G688" s="24">
        <v>41402</v>
      </c>
      <c r="H688" s="2">
        <v>208</v>
      </c>
    </row>
    <row r="689" spans="1:8">
      <c r="A689" s="24">
        <v>41402</v>
      </c>
      <c r="B689" s="25">
        <v>58.087499999999999</v>
      </c>
      <c r="C689" s="24">
        <v>41402.21875</v>
      </c>
      <c r="D689" s="24">
        <v>41403.052083333336</v>
      </c>
      <c r="E689" s="2">
        <v>328.31999999999994</v>
      </c>
      <c r="F689" s="24">
        <v>41402.09375</v>
      </c>
      <c r="G689" s="24">
        <v>41402.208333333336</v>
      </c>
      <c r="H689" s="2">
        <v>203</v>
      </c>
    </row>
    <row r="690" spans="1:8">
      <c r="A690" s="24">
        <v>41403</v>
      </c>
      <c r="B690" s="25">
        <v>55.454166666666659</v>
      </c>
      <c r="C690" s="24">
        <v>41403.239583333336</v>
      </c>
      <c r="D690" s="24">
        <v>41404.041666666664</v>
      </c>
      <c r="E690" s="2">
        <v>325.01000000000005</v>
      </c>
      <c r="F690" s="24">
        <v>41403.25</v>
      </c>
      <c r="G690" s="24">
        <v>41403.9375</v>
      </c>
      <c r="H690" s="2">
        <v>214.8</v>
      </c>
    </row>
    <row r="691" spans="1:8">
      <c r="A691" s="24">
        <v>41404</v>
      </c>
      <c r="B691" s="25">
        <v>57.12916666666667</v>
      </c>
      <c r="C691" s="24">
        <v>41404.21875</v>
      </c>
      <c r="D691" s="24">
        <v>41405.0625</v>
      </c>
      <c r="E691" s="2">
        <v>325.15000000000003</v>
      </c>
      <c r="F691" s="24">
        <v>41404.260416666664</v>
      </c>
      <c r="G691" s="24">
        <v>41404.708333333336</v>
      </c>
      <c r="H691" s="2">
        <v>209.6</v>
      </c>
    </row>
    <row r="692" spans="1:8">
      <c r="A692" s="24">
        <v>41405</v>
      </c>
      <c r="B692" s="25">
        <v>59.387499999999996</v>
      </c>
      <c r="C692" s="24">
        <v>41405.260416666664</v>
      </c>
      <c r="D692" s="24">
        <v>41406</v>
      </c>
      <c r="E692" s="2">
        <v>314.93000000000006</v>
      </c>
      <c r="F692" s="24">
        <v>41405.59375</v>
      </c>
      <c r="G692" s="24">
        <v>41405.729166666664</v>
      </c>
      <c r="H692" s="2">
        <v>209.2</v>
      </c>
    </row>
    <row r="693" spans="1:8">
      <c r="A693" s="24">
        <v>41406</v>
      </c>
      <c r="B693" s="25">
        <v>52.837499999999999</v>
      </c>
      <c r="C693" s="24">
        <v>41406.3125</v>
      </c>
      <c r="D693" s="24">
        <v>41406.885416666664</v>
      </c>
      <c r="E693" s="2">
        <v>312.04000000000002</v>
      </c>
      <c r="F693" s="24">
        <v>41406.0625</v>
      </c>
      <c r="G693" s="24">
        <v>41406.479166666664</v>
      </c>
      <c r="H693" s="2">
        <v>192.6</v>
      </c>
    </row>
    <row r="694" spans="1:8">
      <c r="A694" s="24">
        <v>41407</v>
      </c>
      <c r="B694" s="25">
        <v>41.745833333333337</v>
      </c>
      <c r="C694" s="24">
        <v>41407.208333333336</v>
      </c>
      <c r="D694" s="24">
        <v>41408.052083333336</v>
      </c>
      <c r="E694" s="2">
        <v>305.26999999999992</v>
      </c>
      <c r="F694" s="24">
        <v>41407.21875</v>
      </c>
      <c r="G694" s="24">
        <v>41407.979166666664</v>
      </c>
      <c r="H694" s="2">
        <v>201.2</v>
      </c>
    </row>
    <row r="695" spans="1:8">
      <c r="A695" s="24">
        <v>41408</v>
      </c>
      <c r="B695" s="25">
        <v>40.82500000000001</v>
      </c>
      <c r="C695" s="24">
        <v>41408.239583333336</v>
      </c>
      <c r="D695" s="24">
        <v>41409.072916666664</v>
      </c>
      <c r="E695" s="2">
        <v>316.21999999999997</v>
      </c>
      <c r="F695" s="24">
        <v>41408.989583333336</v>
      </c>
      <c r="G695" s="24">
        <v>41409.010416666664</v>
      </c>
      <c r="H695" s="2">
        <v>204.4</v>
      </c>
    </row>
    <row r="696" spans="1:8">
      <c r="A696" s="24">
        <v>41409</v>
      </c>
      <c r="B696" s="25">
        <v>51.291666666666664</v>
      </c>
      <c r="C696" s="24">
        <v>41409.21875</v>
      </c>
      <c r="D696" s="24">
        <v>41410.052083333336</v>
      </c>
      <c r="E696" s="2">
        <v>319.98</v>
      </c>
      <c r="F696" s="24">
        <v>41409.260416666664</v>
      </c>
      <c r="G696" s="24">
        <v>41409.854166666664</v>
      </c>
      <c r="H696" s="2">
        <v>214.2</v>
      </c>
    </row>
    <row r="697" spans="1:8">
      <c r="A697" s="24">
        <v>41410</v>
      </c>
      <c r="B697" s="25">
        <v>58.1</v>
      </c>
      <c r="C697" s="24">
        <v>41410.229166666664</v>
      </c>
      <c r="D697" s="24">
        <v>41411.0625</v>
      </c>
      <c r="E697" s="2">
        <v>324.86000000000007</v>
      </c>
      <c r="F697" s="2" t="s">
        <v>31</v>
      </c>
      <c r="G697" s="24">
        <v>41410.729166666664</v>
      </c>
      <c r="H697" s="2">
        <v>186.8</v>
      </c>
    </row>
    <row r="698" spans="1:8">
      <c r="A698" s="24">
        <v>41411</v>
      </c>
      <c r="B698" s="25">
        <v>51.51250000000001</v>
      </c>
      <c r="C698" s="24">
        <v>41411.208333333336</v>
      </c>
      <c r="D698" s="24">
        <v>41412.09375</v>
      </c>
      <c r="E698" s="2">
        <v>311.34000000000003</v>
      </c>
      <c r="F698" s="24">
        <v>41411.21875</v>
      </c>
      <c r="G698" s="24">
        <v>41411.697916666664</v>
      </c>
      <c r="H698" s="2">
        <v>214</v>
      </c>
    </row>
    <row r="699" spans="1:8">
      <c r="A699" s="24">
        <v>41412</v>
      </c>
      <c r="B699" s="25">
        <v>53.208333333333336</v>
      </c>
      <c r="C699" s="24">
        <v>41412.989583333336</v>
      </c>
      <c r="D699" s="24">
        <v>41413.020833333336</v>
      </c>
      <c r="E699" s="2">
        <v>311.19</v>
      </c>
      <c r="F699" s="24">
        <v>41412.40625</v>
      </c>
      <c r="G699" s="24">
        <v>41412.510416666664</v>
      </c>
      <c r="H699" s="2">
        <v>174</v>
      </c>
    </row>
    <row r="700" spans="1:8">
      <c r="A700" s="24">
        <v>41413</v>
      </c>
      <c r="B700" s="25">
        <v>55.366666666666667</v>
      </c>
      <c r="C700" s="24">
        <v>41413.28125</v>
      </c>
      <c r="D700" s="24">
        <v>41414.010416666664</v>
      </c>
      <c r="E700" s="2">
        <v>309.58999999999997</v>
      </c>
      <c r="F700" s="24">
        <v>41413.114583333336</v>
      </c>
      <c r="G700" s="24">
        <v>41413.25</v>
      </c>
      <c r="H700" s="2">
        <v>173.4</v>
      </c>
    </row>
    <row r="701" spans="1:8">
      <c r="A701" s="24">
        <v>41414</v>
      </c>
      <c r="B701" s="25">
        <v>63.35</v>
      </c>
      <c r="C701" s="24">
        <v>41414.208333333336</v>
      </c>
      <c r="D701" s="24">
        <v>41415.03125</v>
      </c>
      <c r="E701" s="2">
        <v>318.52999999999997</v>
      </c>
      <c r="F701" s="24">
        <v>41414.229166666664</v>
      </c>
      <c r="G701" s="24">
        <v>41414.916666666664</v>
      </c>
      <c r="H701" s="2">
        <v>177.4</v>
      </c>
    </row>
    <row r="702" spans="1:8">
      <c r="A702" s="24">
        <v>41415</v>
      </c>
      <c r="B702" s="25">
        <v>68.970833333333331</v>
      </c>
      <c r="C702" s="24">
        <v>41415.1875</v>
      </c>
      <c r="D702" s="24">
        <v>41416.052083333336</v>
      </c>
      <c r="E702" s="2">
        <v>339.27</v>
      </c>
      <c r="F702" s="24">
        <v>41415.114583333336</v>
      </c>
      <c r="G702" s="24">
        <v>41415.197916666664</v>
      </c>
      <c r="H702" s="2">
        <v>167.2</v>
      </c>
    </row>
    <row r="703" spans="1:8">
      <c r="A703" s="24">
        <v>41416</v>
      </c>
      <c r="B703" s="25">
        <v>65.762500000000003</v>
      </c>
      <c r="C703" s="24">
        <v>41416.208333333336</v>
      </c>
      <c r="D703" s="24">
        <v>41417.041666666664</v>
      </c>
      <c r="E703" s="2">
        <v>339.40000000000003</v>
      </c>
      <c r="F703" s="24">
        <v>41416.208333333336</v>
      </c>
      <c r="G703" s="24">
        <v>41417.020833333336</v>
      </c>
      <c r="H703" s="2">
        <v>170.4</v>
      </c>
    </row>
    <row r="704" spans="1:8">
      <c r="A704" s="24">
        <v>41417</v>
      </c>
      <c r="B704" s="25">
        <v>67.629166666666677</v>
      </c>
      <c r="C704" s="24">
        <v>41417.208333333336</v>
      </c>
      <c r="D704" s="24">
        <v>41418.052083333336</v>
      </c>
      <c r="E704" s="2">
        <v>342.85999999999996</v>
      </c>
      <c r="F704" s="24">
        <v>41417.21875</v>
      </c>
      <c r="G704" s="24">
        <v>41417.916666666664</v>
      </c>
      <c r="H704" s="2">
        <v>177.4</v>
      </c>
    </row>
    <row r="705" spans="1:8">
      <c r="A705" s="24">
        <v>41418</v>
      </c>
      <c r="B705" s="25">
        <v>54.483333333333327</v>
      </c>
      <c r="C705" s="24">
        <v>41418.208333333336</v>
      </c>
      <c r="D705" s="24">
        <v>41419.09375</v>
      </c>
      <c r="E705" s="2">
        <v>326.88000000000005</v>
      </c>
      <c r="F705" s="24">
        <v>41418.208333333336</v>
      </c>
      <c r="G705" s="24">
        <v>41418.979166666664</v>
      </c>
      <c r="H705" s="2">
        <v>177.4</v>
      </c>
    </row>
    <row r="706" spans="1:8">
      <c r="A706" s="24">
        <v>41419</v>
      </c>
      <c r="B706" s="25">
        <v>44.550000000000004</v>
      </c>
      <c r="C706" s="24">
        <v>41419.989583333336</v>
      </c>
      <c r="D706" s="24">
        <v>41420.010416666664</v>
      </c>
      <c r="E706" s="2">
        <v>296.64999999999998</v>
      </c>
      <c r="F706" s="24">
        <v>41419.208333333336</v>
      </c>
      <c r="G706" s="24">
        <v>41419.489583333336</v>
      </c>
      <c r="H706" s="2">
        <v>183.2</v>
      </c>
    </row>
    <row r="707" spans="1:8">
      <c r="A707" s="24">
        <v>41420</v>
      </c>
      <c r="B707" s="25">
        <v>45.845833333333331</v>
      </c>
      <c r="C707" s="24">
        <v>41420.302083333336</v>
      </c>
      <c r="D707" s="24">
        <v>41420.822916666664</v>
      </c>
      <c r="E707" s="2">
        <v>293.04999999999995</v>
      </c>
      <c r="F707" s="24">
        <v>41420.1875</v>
      </c>
      <c r="G707" s="24">
        <v>41420.28125</v>
      </c>
      <c r="H707" s="2">
        <v>188.2</v>
      </c>
    </row>
    <row r="708" spans="1:8">
      <c r="A708" s="24">
        <v>41421</v>
      </c>
      <c r="B708" s="25">
        <v>48.75</v>
      </c>
      <c r="C708" s="24">
        <v>41421.197916666664</v>
      </c>
      <c r="D708" s="24">
        <v>41422.041666666664</v>
      </c>
      <c r="E708" s="2">
        <v>294.03999999999996</v>
      </c>
      <c r="F708" s="24">
        <v>41421.552083333336</v>
      </c>
      <c r="G708" s="24">
        <v>41421.677083333336</v>
      </c>
      <c r="H708" s="2">
        <v>188.4</v>
      </c>
    </row>
    <row r="709" spans="1:8">
      <c r="A709" s="24">
        <v>41422</v>
      </c>
      <c r="B709" s="25">
        <v>54.12916666666667</v>
      </c>
      <c r="C709" s="24">
        <v>41422.208333333336</v>
      </c>
      <c r="D709" s="24">
        <v>41423.03125</v>
      </c>
      <c r="E709" s="2">
        <v>290.75000000000011</v>
      </c>
      <c r="F709" s="24">
        <v>41422.041666666664</v>
      </c>
      <c r="G709" s="24">
        <v>41422.125</v>
      </c>
      <c r="H709" s="2">
        <v>181.2</v>
      </c>
    </row>
    <row r="710" spans="1:8">
      <c r="A710" s="24">
        <v>41423</v>
      </c>
      <c r="B710" s="25">
        <v>64.050000000000011</v>
      </c>
      <c r="C710" s="24">
        <v>41423.229166666664</v>
      </c>
      <c r="D710" s="24">
        <v>41424.052083333336</v>
      </c>
      <c r="E710" s="2">
        <v>313.06000000000006</v>
      </c>
      <c r="F710" s="24">
        <v>41423.208333333336</v>
      </c>
      <c r="G710" s="24">
        <v>41423.833333333336</v>
      </c>
      <c r="H710" s="2">
        <v>191.2</v>
      </c>
    </row>
    <row r="711" spans="1:8">
      <c r="A711" s="24">
        <v>41424</v>
      </c>
      <c r="B711" s="25">
        <v>69.13333333333334</v>
      </c>
      <c r="C711" s="24">
        <v>41424.21875</v>
      </c>
      <c r="D711" s="24">
        <v>41425.020833333336</v>
      </c>
      <c r="E711" s="2">
        <v>335.66999999999996</v>
      </c>
      <c r="F711" s="24">
        <v>41424.208333333336</v>
      </c>
      <c r="G711" s="24">
        <v>41424.885416666664</v>
      </c>
      <c r="H711" s="2">
        <v>173.2</v>
      </c>
    </row>
    <row r="712" spans="1:8">
      <c r="A712" s="24">
        <v>41425</v>
      </c>
      <c r="B712" s="25">
        <v>69.587500000000006</v>
      </c>
      <c r="C712" s="24">
        <v>41425.197916666664</v>
      </c>
      <c r="D712" s="24">
        <v>41426.083333333336</v>
      </c>
      <c r="E712" s="2">
        <v>341.55999999999995</v>
      </c>
      <c r="F712" s="24">
        <v>41425.104166666664</v>
      </c>
      <c r="G712" s="24">
        <v>41426</v>
      </c>
      <c r="H712" s="2">
        <v>0</v>
      </c>
    </row>
    <row r="713" spans="1:8">
      <c r="A713" s="24">
        <v>41426</v>
      </c>
      <c r="B713" s="25">
        <v>70.152083333333337</v>
      </c>
      <c r="C713" s="24">
        <v>41426.989583333336</v>
      </c>
      <c r="D713" s="24">
        <v>41427</v>
      </c>
      <c r="E713" s="2">
        <v>331.64</v>
      </c>
      <c r="F713" s="24">
        <v>41426.239583333336</v>
      </c>
      <c r="G713" s="24">
        <v>41426.510416666664</v>
      </c>
      <c r="H713" s="2">
        <v>190.2</v>
      </c>
    </row>
    <row r="714" spans="1:8">
      <c r="A714" s="24">
        <v>41427</v>
      </c>
      <c r="B714" s="25">
        <v>70.325000000000003</v>
      </c>
      <c r="C714" s="24">
        <v>41427.239583333336</v>
      </c>
      <c r="D714" s="24">
        <v>41428</v>
      </c>
      <c r="E714" s="2">
        <v>337.39000000000004</v>
      </c>
      <c r="F714" s="24">
        <v>41427.53125</v>
      </c>
      <c r="G714" s="24">
        <v>41427.71875</v>
      </c>
      <c r="H714" s="2">
        <v>194.8</v>
      </c>
    </row>
    <row r="715" spans="1:8">
      <c r="A715" s="24">
        <v>41428</v>
      </c>
      <c r="B715" s="25">
        <v>68.045833333333334</v>
      </c>
      <c r="C715" s="24">
        <v>41428.15625</v>
      </c>
      <c r="D715" s="24">
        <v>41429.052083333336</v>
      </c>
      <c r="E715" s="2">
        <v>367.19999999999993</v>
      </c>
      <c r="F715" s="24">
        <v>41428.09375</v>
      </c>
      <c r="G715" s="24">
        <v>41429</v>
      </c>
      <c r="H715" s="2">
        <v>168.2</v>
      </c>
    </row>
    <row r="716" spans="1:8">
      <c r="A716" s="24">
        <v>41429</v>
      </c>
      <c r="B716" s="25">
        <v>52.595833333333331</v>
      </c>
      <c r="C716" s="24">
        <v>41429.229166666664</v>
      </c>
      <c r="D716" s="24">
        <v>41430.041666666664</v>
      </c>
      <c r="E716" s="2">
        <v>338.10000000000008</v>
      </c>
      <c r="F716" s="2" t="s">
        <v>31</v>
      </c>
      <c r="G716" s="24">
        <v>41429.84375</v>
      </c>
      <c r="H716" s="2">
        <v>235.8</v>
      </c>
    </row>
    <row r="717" spans="1:8">
      <c r="A717" s="24">
        <v>41430</v>
      </c>
      <c r="B717" s="25">
        <v>53.037499999999994</v>
      </c>
      <c r="C717" s="24">
        <v>41430.21875</v>
      </c>
      <c r="D717" s="24">
        <v>41431.052083333336</v>
      </c>
      <c r="E717" s="2">
        <v>322.69</v>
      </c>
      <c r="F717" s="24">
        <v>41430.229166666664</v>
      </c>
      <c r="G717" s="24">
        <v>41431</v>
      </c>
      <c r="H717" s="2">
        <v>236.2</v>
      </c>
    </row>
    <row r="718" spans="1:8">
      <c r="A718" s="24">
        <v>41431</v>
      </c>
      <c r="B718" s="25">
        <v>58.274999999999999</v>
      </c>
      <c r="C718" s="24">
        <v>41431.229166666664</v>
      </c>
      <c r="D718" s="24">
        <v>41432.052083333336</v>
      </c>
      <c r="E718" s="2">
        <v>332.20999999999992</v>
      </c>
      <c r="F718" s="24">
        <v>41431.21875</v>
      </c>
      <c r="G718" s="24">
        <v>41431.8125</v>
      </c>
      <c r="H718" s="2">
        <v>255.2</v>
      </c>
    </row>
    <row r="719" spans="1:8">
      <c r="A719" s="24">
        <v>41432</v>
      </c>
      <c r="B719" s="25">
        <v>59.949999999999996</v>
      </c>
      <c r="C719" s="24">
        <v>41432.21875</v>
      </c>
      <c r="D719" s="24">
        <v>41433.020833333336</v>
      </c>
      <c r="E719" s="2">
        <v>326.4500000000001</v>
      </c>
      <c r="F719" s="24">
        <v>41432.125</v>
      </c>
      <c r="G719" s="24">
        <v>41432.833333333336</v>
      </c>
      <c r="H719" s="2">
        <v>237.2</v>
      </c>
    </row>
    <row r="720" spans="1:8">
      <c r="A720" s="24">
        <v>41433</v>
      </c>
      <c r="B720" s="25">
        <v>61.687500000000021</v>
      </c>
      <c r="C720" s="24">
        <v>41433.260416666664</v>
      </c>
      <c r="D720" s="24">
        <v>41434.03125</v>
      </c>
      <c r="E720" s="2">
        <v>320.96999999999997</v>
      </c>
      <c r="F720" s="24">
        <v>41433.0625</v>
      </c>
      <c r="G720" s="24">
        <v>41433.145833333336</v>
      </c>
      <c r="H720" s="2">
        <v>212.6</v>
      </c>
    </row>
    <row r="721" spans="1:8">
      <c r="A721" s="24">
        <v>41434</v>
      </c>
      <c r="B721" s="25">
        <v>62.716666666666676</v>
      </c>
      <c r="C721" s="24">
        <v>41434.270833333336</v>
      </c>
      <c r="D721" s="24">
        <v>41435</v>
      </c>
      <c r="E721" s="2">
        <v>325.73000000000008</v>
      </c>
      <c r="F721" s="2" t="s">
        <v>31</v>
      </c>
      <c r="G721" s="24">
        <v>41434.447916666664</v>
      </c>
      <c r="H721" s="2">
        <v>217.4</v>
      </c>
    </row>
    <row r="722" spans="1:8">
      <c r="A722" s="24">
        <v>41435</v>
      </c>
      <c r="B722" s="25">
        <v>64.047916666666666</v>
      </c>
      <c r="C722" s="24">
        <v>41435.1875</v>
      </c>
      <c r="D722" s="24">
        <v>41436.020833333336</v>
      </c>
      <c r="E722" s="2">
        <v>337.11</v>
      </c>
      <c r="F722" s="24">
        <v>41435.989583333336</v>
      </c>
      <c r="G722" s="24">
        <v>41436</v>
      </c>
      <c r="H722" s="2">
        <v>203.6</v>
      </c>
    </row>
    <row r="723" spans="1:8">
      <c r="A723" s="24">
        <v>41436</v>
      </c>
      <c r="B723" s="25">
        <v>65.979166666666657</v>
      </c>
      <c r="C723" s="24">
        <v>41436.239583333336</v>
      </c>
      <c r="D723" s="24">
        <v>41437.052083333336</v>
      </c>
      <c r="E723" s="2">
        <v>333.65999999999997</v>
      </c>
      <c r="F723" s="24">
        <v>41436.21875</v>
      </c>
      <c r="G723" s="24">
        <v>41437</v>
      </c>
      <c r="H723" s="2">
        <v>181.8</v>
      </c>
    </row>
    <row r="724" spans="1:8">
      <c r="A724" s="24">
        <v>41437</v>
      </c>
      <c r="B724" s="25">
        <v>59.404166666666661</v>
      </c>
      <c r="C724" s="24">
        <v>41437.1875</v>
      </c>
      <c r="D724" s="24">
        <v>41438.052083333336</v>
      </c>
      <c r="E724" s="2">
        <v>330.91999999999996</v>
      </c>
      <c r="F724" s="24">
        <v>41437.197916666664</v>
      </c>
      <c r="G724" s="24">
        <v>41437.822916666664</v>
      </c>
      <c r="H724" s="2">
        <v>218.6</v>
      </c>
    </row>
    <row r="725" spans="1:8">
      <c r="A725" s="24">
        <v>41438</v>
      </c>
      <c r="B725" s="25">
        <v>59.354166666666657</v>
      </c>
      <c r="C725" s="24">
        <v>41438.21875</v>
      </c>
      <c r="D725" s="24">
        <v>41439.052083333336</v>
      </c>
      <c r="E725" s="2">
        <v>337.54000000000008</v>
      </c>
      <c r="F725" s="24">
        <v>41438.21875</v>
      </c>
      <c r="G725" s="24">
        <v>41439.010416666664</v>
      </c>
      <c r="H725" s="2">
        <v>219.6</v>
      </c>
    </row>
    <row r="726" spans="1:8">
      <c r="A726" s="24">
        <v>41439</v>
      </c>
      <c r="B726" s="25">
        <v>55.970833333333331</v>
      </c>
      <c r="C726" s="24">
        <v>41439.239583333336</v>
      </c>
      <c r="D726" s="24">
        <v>41440.03125</v>
      </c>
      <c r="E726" s="2">
        <v>323.28000000000003</v>
      </c>
      <c r="F726" s="24">
        <v>41439.052083333336</v>
      </c>
      <c r="G726" s="24">
        <v>41439.177083333336</v>
      </c>
      <c r="H726" s="2">
        <v>209.6</v>
      </c>
    </row>
    <row r="727" spans="1:8">
      <c r="A727" s="24">
        <v>41440</v>
      </c>
      <c r="B727" s="25">
        <v>58.912500000000001</v>
      </c>
      <c r="C727" s="24">
        <v>41440.25</v>
      </c>
      <c r="D727" s="24">
        <v>41441.020833333336</v>
      </c>
      <c r="E727" s="2">
        <v>325.14000000000004</v>
      </c>
      <c r="F727" s="24">
        <v>41440.989583333336</v>
      </c>
      <c r="G727" s="24">
        <v>41441.052083333336</v>
      </c>
      <c r="H727" s="2">
        <v>208.8</v>
      </c>
    </row>
    <row r="728" spans="1:8">
      <c r="A728" s="24">
        <v>41441</v>
      </c>
      <c r="B728" s="25">
        <v>62.095833333333331</v>
      </c>
      <c r="C728" s="24">
        <v>41441.260416666664</v>
      </c>
      <c r="D728" s="24">
        <v>41442</v>
      </c>
      <c r="E728" s="2">
        <v>324.44000000000005</v>
      </c>
      <c r="F728" s="24">
        <v>41441.447916666664</v>
      </c>
      <c r="G728" s="24">
        <v>41441.5625</v>
      </c>
      <c r="H728" s="2">
        <v>208.8</v>
      </c>
    </row>
    <row r="729" spans="1:8">
      <c r="A729" s="24">
        <v>41442</v>
      </c>
      <c r="B729" s="25">
        <v>67.520833333333343</v>
      </c>
      <c r="C729" s="24">
        <v>41442.177083333336</v>
      </c>
      <c r="D729" s="24">
        <v>41443.052083333336</v>
      </c>
      <c r="E729" s="2">
        <v>334.67</v>
      </c>
      <c r="F729" s="24">
        <v>41442.989583333336</v>
      </c>
      <c r="G729" s="24">
        <v>41443.145833333336</v>
      </c>
      <c r="H729" s="2">
        <v>197</v>
      </c>
    </row>
    <row r="730" spans="1:8">
      <c r="A730" s="24">
        <v>41443</v>
      </c>
      <c r="B730" s="25">
        <v>66.454166666666652</v>
      </c>
      <c r="C730" s="24">
        <v>41443.229166666664</v>
      </c>
      <c r="D730" s="24">
        <v>41444.041666666664</v>
      </c>
      <c r="E730" s="2">
        <v>348.18</v>
      </c>
      <c r="F730" s="24">
        <v>41443.989583333336</v>
      </c>
      <c r="G730" s="24">
        <v>41444</v>
      </c>
      <c r="H730" s="2">
        <v>204.4</v>
      </c>
    </row>
    <row r="731" spans="1:8">
      <c r="A731" s="24">
        <v>41444</v>
      </c>
      <c r="B731" s="25">
        <v>58.533333333333324</v>
      </c>
      <c r="C731" s="24">
        <v>41444.239583333336</v>
      </c>
      <c r="D731" s="24">
        <v>41445.052083333336</v>
      </c>
      <c r="E731" s="2">
        <v>336.4</v>
      </c>
      <c r="F731" s="24">
        <v>41444.208333333336</v>
      </c>
      <c r="G731" s="24">
        <v>41444.791666666664</v>
      </c>
      <c r="H731" s="2">
        <v>239.4</v>
      </c>
    </row>
    <row r="732" spans="1:8">
      <c r="A732" s="24">
        <v>41445</v>
      </c>
      <c r="B732" s="25">
        <v>59.254166666666663</v>
      </c>
      <c r="C732" s="24">
        <v>41445.229166666664</v>
      </c>
      <c r="D732" s="24">
        <v>41446.052083333336</v>
      </c>
      <c r="E732" s="2">
        <v>336.9500000000001</v>
      </c>
      <c r="F732" s="24">
        <v>41445.989583333336</v>
      </c>
      <c r="G732" s="24">
        <v>41446.083333333336</v>
      </c>
      <c r="H732" s="2">
        <v>190</v>
      </c>
    </row>
    <row r="733" spans="1:8">
      <c r="A733" s="24">
        <v>41446</v>
      </c>
      <c r="B733" s="25">
        <v>59.412500000000001</v>
      </c>
      <c r="C733" s="24">
        <v>41446.239583333336</v>
      </c>
      <c r="D733" s="24">
        <v>41447.0625</v>
      </c>
      <c r="E733" s="2">
        <v>337.53000000000009</v>
      </c>
      <c r="F733" s="24">
        <v>41446.989583333336</v>
      </c>
      <c r="G733" s="24">
        <v>41447.041666666664</v>
      </c>
      <c r="H733" s="2">
        <v>208</v>
      </c>
    </row>
    <row r="734" spans="1:8">
      <c r="A734" s="24">
        <v>41447</v>
      </c>
      <c r="B734" s="25">
        <v>61.074999999999982</v>
      </c>
      <c r="C734" s="24">
        <v>41447.260416666664</v>
      </c>
      <c r="D734" s="24">
        <v>41448</v>
      </c>
      <c r="E734" s="2">
        <v>337.38000000000005</v>
      </c>
      <c r="F734" s="24">
        <v>41447.208333333336</v>
      </c>
      <c r="G734" s="24">
        <v>41447.677083333336</v>
      </c>
      <c r="H734" s="2">
        <v>216</v>
      </c>
    </row>
    <row r="735" spans="1:8">
      <c r="A735" s="24">
        <v>41448</v>
      </c>
      <c r="B735" s="25">
        <v>68.354166666666686</v>
      </c>
      <c r="C735" s="24">
        <v>41448.291666666664</v>
      </c>
      <c r="D735" s="24">
        <v>41449</v>
      </c>
      <c r="E735" s="2">
        <v>335.68</v>
      </c>
      <c r="F735" s="24">
        <v>41448.333333333336</v>
      </c>
      <c r="G735" s="24">
        <v>41448.75</v>
      </c>
      <c r="H735" s="2">
        <v>197.4</v>
      </c>
    </row>
    <row r="736" spans="1:8">
      <c r="A736" s="24">
        <v>41449</v>
      </c>
      <c r="B736" s="25">
        <v>71.64166666666668</v>
      </c>
      <c r="C736" s="24">
        <v>41449.145833333336</v>
      </c>
      <c r="D736" s="24">
        <v>41450.052083333336</v>
      </c>
      <c r="E736" s="2">
        <v>346.18</v>
      </c>
      <c r="F736" s="24">
        <v>41449.09375</v>
      </c>
      <c r="G736" s="24">
        <v>41450.104166666664</v>
      </c>
      <c r="H736" s="2">
        <v>135.80000000000001</v>
      </c>
    </row>
    <row r="737" spans="1:8">
      <c r="A737" s="24">
        <v>41450</v>
      </c>
      <c r="B737" s="25">
        <v>70.304166666666674</v>
      </c>
      <c r="C737" s="24">
        <v>41450.21875</v>
      </c>
      <c r="D737" s="24">
        <v>41451.052083333336</v>
      </c>
      <c r="E737" s="2">
        <v>365.49</v>
      </c>
      <c r="F737" s="24">
        <v>41450.989583333336</v>
      </c>
      <c r="G737" s="24">
        <v>41451.052083333336</v>
      </c>
      <c r="H737" s="2">
        <v>156.19999999999999</v>
      </c>
    </row>
    <row r="738" spans="1:8">
      <c r="A738" s="24">
        <v>41451</v>
      </c>
      <c r="B738" s="25">
        <v>70.216666666666683</v>
      </c>
      <c r="C738" s="24">
        <v>41451.229166666664</v>
      </c>
      <c r="D738" s="24">
        <v>41452.052083333336</v>
      </c>
      <c r="E738" s="2">
        <v>367.63</v>
      </c>
      <c r="F738" s="24">
        <v>41451.197916666664</v>
      </c>
      <c r="G738" s="24">
        <v>41451.875</v>
      </c>
      <c r="H738" s="2">
        <v>171</v>
      </c>
    </row>
    <row r="739" spans="1:8">
      <c r="A739" s="24">
        <v>41452</v>
      </c>
      <c r="B739" s="25">
        <v>71.766666666666666</v>
      </c>
      <c r="C739" s="24">
        <v>41452.21875</v>
      </c>
      <c r="D739" s="24">
        <v>41453.052083333336</v>
      </c>
      <c r="E739" s="2">
        <v>356.09999999999997</v>
      </c>
      <c r="F739" s="2" t="s">
        <v>31</v>
      </c>
      <c r="G739" s="24">
        <v>41453.052083333336</v>
      </c>
      <c r="H739" s="2">
        <v>164.8</v>
      </c>
    </row>
    <row r="740" spans="1:8">
      <c r="A740" s="24">
        <v>41453</v>
      </c>
      <c r="B740" s="25">
        <v>71.57916666666668</v>
      </c>
      <c r="C740" s="24">
        <v>41453.21875</v>
      </c>
      <c r="D740" s="24">
        <v>41454.09375</v>
      </c>
      <c r="E740" s="2">
        <v>368.49999999999994</v>
      </c>
      <c r="F740" s="24">
        <v>41453.208333333336</v>
      </c>
      <c r="G740" s="24">
        <v>41453.8125</v>
      </c>
      <c r="H740" s="2">
        <v>167</v>
      </c>
    </row>
    <row r="741" spans="1:8">
      <c r="A741" s="24">
        <v>41454</v>
      </c>
      <c r="B741" s="25">
        <v>69.670833333333334</v>
      </c>
      <c r="C741" s="24">
        <v>41454.989583333336</v>
      </c>
      <c r="D741" s="24">
        <v>41455.052083333336</v>
      </c>
      <c r="E741" s="2">
        <v>321.68</v>
      </c>
      <c r="F741" s="2" t="s">
        <v>31</v>
      </c>
      <c r="G741" s="24">
        <v>41454.583333333336</v>
      </c>
      <c r="H741" s="2">
        <v>168.6</v>
      </c>
    </row>
    <row r="742" spans="1:8">
      <c r="A742" s="24">
        <v>41455</v>
      </c>
      <c r="B742" s="25">
        <v>72.791666666666671</v>
      </c>
      <c r="C742" s="24">
        <v>41455.291666666664</v>
      </c>
      <c r="D742" s="24">
        <v>41455.96875</v>
      </c>
      <c r="E742" s="2">
        <v>348.19000000000005</v>
      </c>
      <c r="F742" s="2" t="s">
        <v>31</v>
      </c>
      <c r="G742" s="24">
        <v>41455.416666666664</v>
      </c>
      <c r="H742" s="2">
        <v>160.19999999999999</v>
      </c>
    </row>
    <row r="743" spans="1:8">
      <c r="A743" s="24">
        <v>41456</v>
      </c>
      <c r="B743" s="25">
        <v>72.245833333333323</v>
      </c>
      <c r="C743" s="24">
        <v>41456.166666666664</v>
      </c>
      <c r="D743" s="24">
        <v>41457.052083333336</v>
      </c>
      <c r="E743" s="2">
        <v>356.68</v>
      </c>
      <c r="F743" s="24">
        <v>41456.114583333336</v>
      </c>
      <c r="G743" s="24">
        <v>41456.979166666664</v>
      </c>
      <c r="H743" s="2">
        <v>165</v>
      </c>
    </row>
    <row r="744" spans="1:8">
      <c r="A744" s="24">
        <v>41457</v>
      </c>
      <c r="B744" s="25">
        <v>73.162500000000009</v>
      </c>
      <c r="C744" s="24">
        <v>41457.239583333336</v>
      </c>
      <c r="D744" s="24">
        <v>41458.052083333336</v>
      </c>
      <c r="E744" s="2">
        <v>357.71999999999991</v>
      </c>
      <c r="F744" s="24">
        <v>41457.1875</v>
      </c>
      <c r="G744" s="24">
        <v>41457.885416666664</v>
      </c>
      <c r="H744" s="2">
        <v>172.6</v>
      </c>
    </row>
    <row r="745" spans="1:8">
      <c r="A745" s="24">
        <v>41458</v>
      </c>
      <c r="B745" s="25">
        <v>73.308333333333351</v>
      </c>
      <c r="C745" s="24">
        <v>41458.208333333336</v>
      </c>
      <c r="D745" s="24">
        <v>41459.114583333336</v>
      </c>
      <c r="E745" s="2">
        <v>339.82999999999993</v>
      </c>
      <c r="F745" s="24">
        <v>41458.09375</v>
      </c>
      <c r="G745" s="24">
        <v>41458.1875</v>
      </c>
      <c r="H745" s="2">
        <v>164.2</v>
      </c>
    </row>
    <row r="746" spans="1:8">
      <c r="A746" s="24">
        <v>41459</v>
      </c>
      <c r="B746" s="25">
        <v>74.662499999999994</v>
      </c>
      <c r="C746" s="24">
        <v>41459.989583333336</v>
      </c>
      <c r="D746" s="24">
        <v>41460.010416666664</v>
      </c>
      <c r="E746" s="2">
        <v>373.40000000000003</v>
      </c>
      <c r="F746" s="2" t="s">
        <v>32</v>
      </c>
      <c r="G746" s="24">
        <v>41459.427083333336</v>
      </c>
      <c r="H746" s="2">
        <v>170.4</v>
      </c>
    </row>
    <row r="747" spans="1:8">
      <c r="A747" s="24">
        <v>41460</v>
      </c>
      <c r="B747" s="25">
        <v>74.174999999999997</v>
      </c>
      <c r="C747" s="24">
        <v>41460.208333333336</v>
      </c>
      <c r="D747" s="24">
        <v>41461.072916666664</v>
      </c>
      <c r="E747" s="2">
        <v>365.46999999999997</v>
      </c>
      <c r="F747" s="24">
        <v>41460.989583333336</v>
      </c>
      <c r="G747" s="24">
        <v>41461</v>
      </c>
      <c r="H747" s="2">
        <v>148.19999999999999</v>
      </c>
    </row>
    <row r="748" spans="1:8">
      <c r="A748" s="24">
        <v>41461</v>
      </c>
      <c r="B748" s="25">
        <v>74.450000000000017</v>
      </c>
      <c r="C748" s="24">
        <v>41461.25</v>
      </c>
      <c r="D748" s="24">
        <v>41462.041666666664</v>
      </c>
      <c r="E748" s="2">
        <v>376.69999999999993</v>
      </c>
      <c r="F748" s="24">
        <v>41461.520833333336</v>
      </c>
      <c r="G748" s="24">
        <v>41461.635416666664</v>
      </c>
      <c r="H748" s="2">
        <v>166</v>
      </c>
    </row>
    <row r="749" spans="1:8">
      <c r="A749" s="24">
        <v>41462</v>
      </c>
      <c r="B749" s="25">
        <v>74.704166666666666</v>
      </c>
      <c r="C749" s="24">
        <v>41462.34375</v>
      </c>
      <c r="D749" s="24">
        <v>41463.010416666664</v>
      </c>
      <c r="E749" s="2">
        <v>407.68</v>
      </c>
      <c r="F749" s="24">
        <v>41462.395833333336</v>
      </c>
      <c r="G749" s="24">
        <v>41463</v>
      </c>
      <c r="H749" s="2">
        <v>169.4</v>
      </c>
    </row>
    <row r="750" spans="1:8">
      <c r="A750" s="24">
        <v>41463</v>
      </c>
      <c r="B750" s="25">
        <v>70.637500000000003</v>
      </c>
      <c r="C750" s="24">
        <v>41463.239583333336</v>
      </c>
      <c r="D750" s="24">
        <v>41463.78125</v>
      </c>
      <c r="E750" s="2">
        <v>739.02</v>
      </c>
      <c r="F750" s="24">
        <v>41463.135416666664</v>
      </c>
      <c r="G750" s="24">
        <v>41463.21875</v>
      </c>
      <c r="H750" s="2">
        <v>6051.4</v>
      </c>
    </row>
    <row r="751" spans="1:8">
      <c r="A751" s="24">
        <v>41464</v>
      </c>
      <c r="B751" s="25">
        <v>70.983333333333348</v>
      </c>
      <c r="C751" s="24">
        <v>41464.21875</v>
      </c>
      <c r="D751" s="24">
        <v>41465.03125</v>
      </c>
      <c r="E751" s="2">
        <v>371.24</v>
      </c>
      <c r="F751" s="24">
        <v>41464.989583333336</v>
      </c>
      <c r="G751" s="24">
        <v>41465.052083333336</v>
      </c>
      <c r="H751" s="2">
        <v>149.80000000000001</v>
      </c>
    </row>
    <row r="752" spans="1:8">
      <c r="A752" s="24">
        <v>41465</v>
      </c>
      <c r="B752" s="25">
        <v>73.45</v>
      </c>
      <c r="C752" s="24">
        <v>41465.229166666664</v>
      </c>
      <c r="D752" s="24">
        <v>41466.041666666664</v>
      </c>
      <c r="E752" s="2">
        <v>363.74</v>
      </c>
      <c r="F752" s="24">
        <v>41465.0625</v>
      </c>
      <c r="G752" s="24">
        <v>41465.166666666664</v>
      </c>
      <c r="H752" s="2">
        <v>189.6</v>
      </c>
    </row>
    <row r="753" spans="1:8">
      <c r="A753" s="24">
        <v>41466</v>
      </c>
      <c r="B753" s="25">
        <v>71.487499999999997</v>
      </c>
      <c r="C753" s="24">
        <v>41466.25</v>
      </c>
      <c r="D753" s="24">
        <v>41467.03125</v>
      </c>
      <c r="E753" s="2">
        <v>390.09</v>
      </c>
      <c r="F753" s="24">
        <v>41466.208333333336</v>
      </c>
      <c r="G753" s="24">
        <v>41467</v>
      </c>
      <c r="H753" s="2">
        <v>146.6</v>
      </c>
    </row>
    <row r="754" spans="1:8">
      <c r="A754" s="24">
        <v>41467</v>
      </c>
      <c r="B754" s="25">
        <v>67.045833333333334</v>
      </c>
      <c r="C754" s="24">
        <v>41467.239583333336</v>
      </c>
      <c r="D754" s="24">
        <v>41468.0625</v>
      </c>
      <c r="E754" s="2">
        <v>360.2700000000001</v>
      </c>
      <c r="F754" s="24">
        <v>41467.208333333336</v>
      </c>
      <c r="G754" s="24">
        <v>41467.947916666664</v>
      </c>
      <c r="H754" s="2">
        <v>154.80000000000001</v>
      </c>
    </row>
    <row r="755" spans="1:8">
      <c r="A755" s="24">
        <v>41468</v>
      </c>
      <c r="B755" s="25">
        <v>70.887500000000017</v>
      </c>
      <c r="C755" s="24">
        <v>41468.25</v>
      </c>
      <c r="D755" s="24">
        <v>41469</v>
      </c>
      <c r="E755" s="2">
        <v>349.49000000000007</v>
      </c>
      <c r="F755" s="24">
        <v>41468.208333333336</v>
      </c>
      <c r="G755" s="24">
        <v>41469</v>
      </c>
      <c r="H755" s="2">
        <v>173.4</v>
      </c>
    </row>
    <row r="756" spans="1:8">
      <c r="A756" s="24">
        <v>41469</v>
      </c>
      <c r="B756" s="25">
        <v>74.05416666666666</v>
      </c>
      <c r="C756" s="24">
        <v>41469.260416666664</v>
      </c>
      <c r="D756" s="24">
        <v>41470</v>
      </c>
      <c r="E756" s="2">
        <v>355.25999999999993</v>
      </c>
      <c r="F756" s="2" t="s">
        <v>32</v>
      </c>
      <c r="G756" s="24">
        <v>41469.427083333336</v>
      </c>
      <c r="H756" s="2">
        <v>239.6</v>
      </c>
    </row>
    <row r="757" spans="1:8">
      <c r="A757" s="24">
        <v>41470</v>
      </c>
      <c r="B757" s="25">
        <v>74.55</v>
      </c>
      <c r="C757" s="24">
        <v>41470.177083333336</v>
      </c>
      <c r="D757" s="24">
        <v>41470.833333333336</v>
      </c>
      <c r="E757" s="2">
        <v>710.36</v>
      </c>
      <c r="F757" s="2" t="s">
        <v>31</v>
      </c>
      <c r="G757" s="24">
        <v>41470.708333333336</v>
      </c>
      <c r="H757" s="2">
        <v>5215.8</v>
      </c>
    </row>
    <row r="758" spans="1:8">
      <c r="A758" s="24">
        <v>41471</v>
      </c>
      <c r="B758" s="25">
        <v>71.729166666666671</v>
      </c>
      <c r="C758" s="24">
        <v>41471.21875</v>
      </c>
      <c r="D758" s="24">
        <v>41472.052083333336</v>
      </c>
      <c r="E758" s="2">
        <v>388.93999999999994</v>
      </c>
      <c r="F758" s="24">
        <v>41471.208333333336</v>
      </c>
      <c r="G758" s="24">
        <v>41471.947916666664</v>
      </c>
      <c r="H758" s="2">
        <v>156.6</v>
      </c>
    </row>
    <row r="759" spans="1:8">
      <c r="A759" s="24">
        <v>41472</v>
      </c>
      <c r="B759" s="25">
        <v>72.941666666666663</v>
      </c>
      <c r="C759" s="24">
        <v>41472.239583333336</v>
      </c>
      <c r="D759" s="24">
        <v>41473.041666666664</v>
      </c>
      <c r="E759" s="2">
        <v>387.22000000000008</v>
      </c>
      <c r="F759" s="24">
        <v>41472.989583333336</v>
      </c>
      <c r="G759" s="24">
        <v>41473</v>
      </c>
      <c r="H759" s="2">
        <v>175.8</v>
      </c>
    </row>
    <row r="760" spans="1:8">
      <c r="A760" s="24">
        <v>41473</v>
      </c>
      <c r="B760" s="25">
        <v>74.583333333333343</v>
      </c>
      <c r="C760" s="24">
        <v>41473.229166666664</v>
      </c>
      <c r="D760" s="24">
        <v>41474.052083333336</v>
      </c>
      <c r="E760" s="2">
        <v>395.42</v>
      </c>
      <c r="F760" s="24">
        <v>41473.197916666664</v>
      </c>
      <c r="G760" s="24">
        <v>41473.96875</v>
      </c>
      <c r="H760" s="2">
        <v>173.2</v>
      </c>
    </row>
    <row r="761" spans="1:8">
      <c r="A761" s="24">
        <v>41474</v>
      </c>
      <c r="B761" s="25">
        <v>77.087499999999991</v>
      </c>
      <c r="C761" s="24">
        <v>41474.239583333336</v>
      </c>
      <c r="D761" s="24">
        <v>41475.145833333336</v>
      </c>
      <c r="E761" s="2">
        <v>407.96000000000004</v>
      </c>
      <c r="F761" s="24">
        <v>41474.052083333336</v>
      </c>
      <c r="G761" s="24">
        <v>41474.1875</v>
      </c>
      <c r="H761" s="2">
        <v>170</v>
      </c>
    </row>
    <row r="762" spans="1:8">
      <c r="A762" s="24">
        <v>41475</v>
      </c>
      <c r="B762" s="25">
        <v>74.341666666666683</v>
      </c>
      <c r="C762" s="24">
        <v>41475.989583333336</v>
      </c>
      <c r="D762" s="24">
        <v>41476</v>
      </c>
      <c r="E762" s="2">
        <v>401.19000000000005</v>
      </c>
      <c r="F762" s="24">
        <v>41475.052083333336</v>
      </c>
      <c r="G762" s="24">
        <v>41475.15625</v>
      </c>
      <c r="H762" s="2">
        <v>179.6</v>
      </c>
    </row>
    <row r="763" spans="1:8">
      <c r="A763" s="24">
        <v>41476</v>
      </c>
      <c r="B763" s="25">
        <v>69.474999999999994</v>
      </c>
      <c r="C763" s="24">
        <v>41476.354166666664</v>
      </c>
      <c r="D763" s="24">
        <v>41476.802083333336</v>
      </c>
      <c r="E763" s="2">
        <v>385.63000000000005</v>
      </c>
      <c r="F763" s="24">
        <v>41476.40625</v>
      </c>
      <c r="G763" s="24">
        <v>41476.510416666664</v>
      </c>
      <c r="H763" s="2">
        <v>182.2</v>
      </c>
    </row>
    <row r="764" spans="1:8">
      <c r="A764" s="24">
        <v>41477</v>
      </c>
      <c r="B764" s="25">
        <v>73.11666666666666</v>
      </c>
      <c r="C764" s="24">
        <v>41477.0625</v>
      </c>
      <c r="D764" s="24">
        <v>41477.822916666664</v>
      </c>
      <c r="E764" s="2">
        <v>644.26</v>
      </c>
      <c r="F764" s="2" t="s">
        <v>31</v>
      </c>
      <c r="G764" s="24">
        <v>41477.729166666664</v>
      </c>
      <c r="H764" s="2">
        <v>1453.4</v>
      </c>
    </row>
    <row r="765" spans="1:8">
      <c r="A765" s="24">
        <v>41478</v>
      </c>
      <c r="B765" s="25">
        <v>73.429166666666688</v>
      </c>
      <c r="C765" s="24">
        <v>41478.239583333336</v>
      </c>
      <c r="D765" s="24">
        <v>41479.041666666664</v>
      </c>
      <c r="E765" s="2">
        <v>389.95</v>
      </c>
      <c r="F765" s="24">
        <v>41478.1875</v>
      </c>
      <c r="G765" s="24">
        <v>41479.083333333336</v>
      </c>
      <c r="H765" s="2">
        <v>172.8</v>
      </c>
    </row>
    <row r="766" spans="1:8">
      <c r="A766" s="24">
        <v>41479</v>
      </c>
      <c r="B766" s="25">
        <v>67.854166666666671</v>
      </c>
      <c r="C766" s="24">
        <v>41479.229166666664</v>
      </c>
      <c r="D766" s="24">
        <v>41480.052083333336</v>
      </c>
      <c r="E766" s="2">
        <v>379.74999999999994</v>
      </c>
      <c r="F766" s="24">
        <v>41479.989583333336</v>
      </c>
      <c r="G766" s="24">
        <v>41480</v>
      </c>
      <c r="H766" s="2">
        <v>173.8</v>
      </c>
    </row>
    <row r="767" spans="1:8">
      <c r="A767" s="24">
        <v>41480</v>
      </c>
      <c r="B767" s="25">
        <v>58.008333333333333</v>
      </c>
      <c r="C767" s="24">
        <v>41480.239583333336</v>
      </c>
      <c r="D767" s="24">
        <v>41481.052083333336</v>
      </c>
      <c r="E767" s="2">
        <v>362.31000000000006</v>
      </c>
      <c r="F767" s="24">
        <v>41480.21875</v>
      </c>
      <c r="G767" s="24">
        <v>41480.947916666664</v>
      </c>
      <c r="H767" s="2">
        <v>189.6</v>
      </c>
    </row>
    <row r="768" spans="1:8">
      <c r="A768" s="24">
        <v>41481</v>
      </c>
      <c r="B768" s="25">
        <v>63.320833333333326</v>
      </c>
      <c r="C768" s="24">
        <v>41481.208333333336</v>
      </c>
      <c r="D768" s="24">
        <v>41482.0625</v>
      </c>
      <c r="E768" s="2">
        <v>339.13000000000005</v>
      </c>
      <c r="F768" s="2" t="s">
        <v>31</v>
      </c>
      <c r="G768" s="24">
        <v>41481.96875</v>
      </c>
      <c r="H768" s="2">
        <v>190.2</v>
      </c>
    </row>
    <row r="769" spans="1:8">
      <c r="A769" s="24">
        <v>41482</v>
      </c>
      <c r="B769" s="25">
        <v>66.325000000000003</v>
      </c>
      <c r="C769" s="24">
        <v>41482.239583333336</v>
      </c>
      <c r="D769" s="24">
        <v>41483.03125</v>
      </c>
      <c r="E769" s="2">
        <v>351.23000000000008</v>
      </c>
      <c r="F769" s="24">
        <v>41482.208333333336</v>
      </c>
      <c r="G769" s="24">
        <v>41482.510416666664</v>
      </c>
      <c r="H769" s="2">
        <v>196.6</v>
      </c>
    </row>
    <row r="770" spans="1:8">
      <c r="A770" s="24">
        <v>41483</v>
      </c>
      <c r="B770" s="25">
        <v>68.441666666666663</v>
      </c>
      <c r="C770" s="24">
        <v>41483.333333333336</v>
      </c>
      <c r="D770" s="24">
        <v>41483.96875</v>
      </c>
      <c r="E770" s="2">
        <v>360.58000000000004</v>
      </c>
      <c r="F770" s="24">
        <v>41483.083333333336</v>
      </c>
      <c r="G770" s="24">
        <v>41483.333333333336</v>
      </c>
      <c r="H770" s="2">
        <v>181.2</v>
      </c>
    </row>
    <row r="771" spans="1:8">
      <c r="A771" s="24">
        <v>41484</v>
      </c>
      <c r="B771" s="25">
        <v>66.924999999999997</v>
      </c>
      <c r="C771" s="24">
        <v>41484.166666666664</v>
      </c>
      <c r="D771" s="24">
        <v>41485.052083333336</v>
      </c>
      <c r="E771" s="2">
        <v>362.30000000000007</v>
      </c>
      <c r="F771" s="24">
        <v>41484.125</v>
      </c>
      <c r="G771" s="24">
        <v>41485.104166666664</v>
      </c>
      <c r="H771" s="2">
        <v>182.4</v>
      </c>
    </row>
    <row r="772" spans="1:8">
      <c r="A772" s="24">
        <v>41485</v>
      </c>
      <c r="B772" s="25">
        <v>61.366666666666653</v>
      </c>
      <c r="C772" s="24">
        <v>41485.239583333336</v>
      </c>
      <c r="D772" s="24">
        <v>41486.052083333336</v>
      </c>
      <c r="E772" s="2">
        <v>356.84</v>
      </c>
      <c r="F772" s="24">
        <v>41485.989583333336</v>
      </c>
      <c r="G772" s="24">
        <v>41486.010416666664</v>
      </c>
      <c r="H772" s="2">
        <v>173</v>
      </c>
    </row>
    <row r="773" spans="1:8">
      <c r="A773" s="24">
        <v>41486</v>
      </c>
      <c r="B773" s="25">
        <v>63.083333333333321</v>
      </c>
      <c r="C773" s="24">
        <v>41486.229166666664</v>
      </c>
      <c r="D773" s="24">
        <v>41487.041666666664</v>
      </c>
      <c r="E773" s="2">
        <v>354.2399999999999</v>
      </c>
      <c r="F773" s="24">
        <v>41486.09375</v>
      </c>
      <c r="G773" s="24">
        <v>41486.1875</v>
      </c>
      <c r="H773" s="2">
        <v>193.2</v>
      </c>
    </row>
    <row r="774" spans="1:8">
      <c r="A774" s="24">
        <v>41487</v>
      </c>
      <c r="B774" s="25">
        <v>66.325000000000017</v>
      </c>
      <c r="C774" s="24">
        <v>41487.229166666664</v>
      </c>
      <c r="D774" s="24">
        <v>41488.0625</v>
      </c>
      <c r="E774" s="2">
        <v>365.47999999999996</v>
      </c>
      <c r="F774" s="24">
        <v>41487.21875</v>
      </c>
      <c r="G774" s="24">
        <v>41487.927083333336</v>
      </c>
      <c r="H774" s="2">
        <v>197.6</v>
      </c>
    </row>
    <row r="775" spans="1:8">
      <c r="A775" s="24">
        <v>41488</v>
      </c>
      <c r="B775" s="25">
        <v>66.129166666666649</v>
      </c>
      <c r="C775" s="24">
        <v>41488.239583333336</v>
      </c>
      <c r="D775" s="24">
        <v>41489.0625</v>
      </c>
      <c r="E775" s="2">
        <v>355.09</v>
      </c>
      <c r="F775" s="24">
        <v>41488.21875</v>
      </c>
      <c r="G775" s="24">
        <v>41488.958333333336</v>
      </c>
      <c r="H775" s="2">
        <v>196.2</v>
      </c>
    </row>
    <row r="776" spans="1:8">
      <c r="A776" s="24">
        <v>41489</v>
      </c>
      <c r="B776" s="25">
        <v>64.879166666666677</v>
      </c>
      <c r="C776" s="24">
        <v>41489.260416666664</v>
      </c>
      <c r="D776" s="24">
        <v>41489.9375</v>
      </c>
      <c r="E776" s="2">
        <v>351.50000000000006</v>
      </c>
      <c r="F776" s="24">
        <v>41489.1875</v>
      </c>
      <c r="G776" s="24">
        <v>41489.927083333336</v>
      </c>
      <c r="H776" s="2">
        <v>185.2</v>
      </c>
    </row>
    <row r="777" spans="1:8">
      <c r="A777" s="24">
        <v>41490</v>
      </c>
      <c r="B777" s="25">
        <v>61.387499999999996</v>
      </c>
      <c r="C777" s="24">
        <v>41490.302083333336</v>
      </c>
      <c r="D777" s="24">
        <v>41490.90625</v>
      </c>
      <c r="E777" s="2">
        <v>342.85999999999996</v>
      </c>
      <c r="F777" s="24">
        <v>41490.104166666664</v>
      </c>
      <c r="G777" s="24">
        <v>41490.21875</v>
      </c>
      <c r="H777" s="2">
        <v>188.2</v>
      </c>
    </row>
    <row r="778" spans="1:8">
      <c r="A778" s="24">
        <v>41491</v>
      </c>
      <c r="B778" s="25">
        <v>56.645833333333336</v>
      </c>
      <c r="C778" s="24">
        <v>41491.197916666664</v>
      </c>
      <c r="D778" s="24">
        <v>41492.041666666664</v>
      </c>
      <c r="E778" s="2">
        <v>335.24000000000007</v>
      </c>
      <c r="F778" s="24">
        <v>41491.145833333336</v>
      </c>
      <c r="G778" s="24">
        <v>41492.010416666664</v>
      </c>
      <c r="H778" s="2">
        <v>184.2</v>
      </c>
    </row>
    <row r="779" spans="1:8">
      <c r="A779" s="24">
        <v>41492</v>
      </c>
      <c r="B779" s="25">
        <v>60.645833333333343</v>
      </c>
      <c r="C779" s="24">
        <v>41492.239583333336</v>
      </c>
      <c r="D779" s="24">
        <v>41493.041666666664</v>
      </c>
      <c r="E779" s="2">
        <v>350.5100000000001</v>
      </c>
      <c r="F779" s="24">
        <v>41492.21875</v>
      </c>
      <c r="G779" s="24">
        <v>41493.052083333336</v>
      </c>
      <c r="H779" s="2">
        <v>195.4</v>
      </c>
    </row>
    <row r="780" spans="1:8">
      <c r="A780" s="24">
        <v>41493</v>
      </c>
      <c r="B780" s="25">
        <v>65.791666666666686</v>
      </c>
      <c r="C780" s="24">
        <v>41493.21875</v>
      </c>
      <c r="D780" s="24">
        <v>41494.052083333336</v>
      </c>
      <c r="E780" s="2">
        <v>344.72999999999996</v>
      </c>
      <c r="F780" s="24">
        <v>41493.208333333336</v>
      </c>
      <c r="G780" s="24">
        <v>41494.052083333336</v>
      </c>
      <c r="H780" s="2">
        <v>206.2</v>
      </c>
    </row>
    <row r="781" spans="1:8">
      <c r="A781" s="24">
        <v>41494</v>
      </c>
      <c r="B781" s="25">
        <v>71.270833333333343</v>
      </c>
      <c r="C781" s="24">
        <v>41494.239583333336</v>
      </c>
      <c r="D781" s="24">
        <v>41495.052083333336</v>
      </c>
      <c r="E781" s="2">
        <v>356.14</v>
      </c>
      <c r="F781" s="24">
        <v>41494.208333333336</v>
      </c>
      <c r="G781" s="24">
        <v>41494.895833333336</v>
      </c>
      <c r="H781" s="2">
        <v>223.8</v>
      </c>
    </row>
    <row r="782" spans="1:8">
      <c r="A782" s="24">
        <v>41495</v>
      </c>
      <c r="B782" s="25">
        <v>73.862499999999997</v>
      </c>
      <c r="C782" s="24">
        <v>41495.21875</v>
      </c>
      <c r="D782" s="24">
        <v>41496.052083333336</v>
      </c>
      <c r="E782" s="2">
        <v>354.09999999999991</v>
      </c>
      <c r="F782" s="24">
        <v>41495.197916666664</v>
      </c>
      <c r="G782" s="24">
        <v>41496.041666666664</v>
      </c>
      <c r="H782" s="2">
        <v>229</v>
      </c>
    </row>
    <row r="783" spans="1:8">
      <c r="A783" s="24">
        <v>41496</v>
      </c>
      <c r="B783" s="25">
        <v>66.345833333333346</v>
      </c>
      <c r="C783" s="24">
        <v>41496.239583333336</v>
      </c>
      <c r="D783" s="24">
        <v>41496.958333333336</v>
      </c>
      <c r="E783" s="2">
        <v>353.36999999999995</v>
      </c>
      <c r="F783" s="24">
        <v>41496.0625</v>
      </c>
      <c r="G783" s="24">
        <v>41496.145833333336</v>
      </c>
      <c r="H783" s="2">
        <v>245.4</v>
      </c>
    </row>
    <row r="784" spans="1:8">
      <c r="A784" s="24">
        <v>41497</v>
      </c>
      <c r="B784" s="25">
        <v>61.12916666666667</v>
      </c>
      <c r="C784" s="24">
        <v>41497.28125</v>
      </c>
      <c r="D784" s="24">
        <v>41498</v>
      </c>
      <c r="E784" s="2">
        <v>340.41999999999996</v>
      </c>
      <c r="F784" s="24">
        <v>41497.083333333336</v>
      </c>
      <c r="G784" s="24">
        <v>41497.3125</v>
      </c>
      <c r="H784" s="2">
        <v>248</v>
      </c>
    </row>
    <row r="785" spans="1:8">
      <c r="A785" s="24">
        <v>41498</v>
      </c>
      <c r="B785" s="25">
        <v>68.145833333333329</v>
      </c>
      <c r="C785" s="24">
        <v>41498.197916666664</v>
      </c>
      <c r="D785" s="24">
        <v>41499.052083333336</v>
      </c>
      <c r="E785" s="2">
        <v>353.65999999999997</v>
      </c>
      <c r="F785" s="24">
        <v>41498.989583333336</v>
      </c>
      <c r="G785" s="24">
        <v>41499.104166666664</v>
      </c>
      <c r="H785" s="2">
        <v>231.4</v>
      </c>
    </row>
    <row r="786" spans="1:8">
      <c r="A786" s="24">
        <v>41499</v>
      </c>
      <c r="B786" s="25">
        <v>69.041666666666657</v>
      </c>
      <c r="C786" s="24">
        <v>41499.229166666664</v>
      </c>
      <c r="D786" s="24">
        <v>41500.052083333336</v>
      </c>
      <c r="E786" s="2">
        <v>369.35</v>
      </c>
      <c r="F786" s="24">
        <v>41499.989583333336</v>
      </c>
      <c r="G786" s="24">
        <v>41500</v>
      </c>
      <c r="H786" s="2">
        <v>241</v>
      </c>
    </row>
    <row r="787" spans="1:8">
      <c r="A787" s="24">
        <v>41500</v>
      </c>
      <c r="B787" s="25">
        <v>57.333333333333343</v>
      </c>
      <c r="C787" s="24">
        <v>41500.239583333336</v>
      </c>
      <c r="D787" s="24">
        <v>41501.041666666664</v>
      </c>
      <c r="E787" s="2">
        <v>369.06</v>
      </c>
      <c r="F787" s="2" t="s">
        <v>31</v>
      </c>
      <c r="G787" s="24">
        <v>41500.78125</v>
      </c>
      <c r="H787" s="2">
        <v>249.6</v>
      </c>
    </row>
    <row r="788" spans="1:8">
      <c r="A788" s="24">
        <v>41501</v>
      </c>
      <c r="B788" s="25">
        <v>56.279166666666661</v>
      </c>
      <c r="C788" s="24">
        <v>41501.229166666664</v>
      </c>
      <c r="D788" s="24">
        <v>41502.052083333336</v>
      </c>
      <c r="E788" s="2">
        <v>350.81000000000006</v>
      </c>
      <c r="F788" s="2" t="s">
        <v>31</v>
      </c>
      <c r="G788" s="24">
        <v>41501.875</v>
      </c>
      <c r="H788" s="2">
        <v>179.6</v>
      </c>
    </row>
    <row r="789" spans="1:8">
      <c r="A789" s="24">
        <v>41502</v>
      </c>
      <c r="B789" s="25">
        <v>59.397916666666667</v>
      </c>
      <c r="C789" s="24">
        <v>41502.239583333336</v>
      </c>
      <c r="D789" s="24">
        <v>41503.052083333336</v>
      </c>
      <c r="E789" s="2">
        <v>346.03</v>
      </c>
      <c r="F789" s="24">
        <v>41502.208333333336</v>
      </c>
      <c r="G789" s="24">
        <v>41502.916666666664</v>
      </c>
      <c r="H789" s="2">
        <v>184.6</v>
      </c>
    </row>
    <row r="790" spans="1:8">
      <c r="A790" s="24">
        <v>41503</v>
      </c>
      <c r="B790" s="25">
        <v>60.816666666666663</v>
      </c>
      <c r="C790" s="24">
        <v>41503.270833333336</v>
      </c>
      <c r="D790" s="24">
        <v>41504</v>
      </c>
      <c r="E790" s="2">
        <v>345.45</v>
      </c>
      <c r="F790" s="24">
        <v>41503.052083333336</v>
      </c>
      <c r="G790" s="24">
        <v>41503.15625</v>
      </c>
      <c r="H790" s="2">
        <v>179</v>
      </c>
    </row>
    <row r="791" spans="1:8">
      <c r="A791" s="24">
        <v>41504</v>
      </c>
      <c r="B791" s="25">
        <v>61.504166666666663</v>
      </c>
      <c r="C791" s="24">
        <v>41504.302083333336</v>
      </c>
      <c r="D791" s="24">
        <v>41504.927083333336</v>
      </c>
      <c r="E791" s="2">
        <v>351.37</v>
      </c>
      <c r="F791" s="24">
        <v>41504.416666666664</v>
      </c>
      <c r="G791" s="24">
        <v>41504.59375</v>
      </c>
      <c r="H791" s="2">
        <v>176</v>
      </c>
    </row>
    <row r="792" spans="1:8">
      <c r="A792" s="24">
        <v>41505</v>
      </c>
      <c r="B792" s="25">
        <v>63.824999999999996</v>
      </c>
      <c r="C792" s="24">
        <v>41505.1875</v>
      </c>
      <c r="D792" s="24">
        <v>41506.020833333336</v>
      </c>
      <c r="E792" s="2">
        <v>349.50000000000006</v>
      </c>
      <c r="F792" s="24">
        <v>41505.989583333336</v>
      </c>
      <c r="G792" s="24">
        <v>41506.0625</v>
      </c>
      <c r="H792" s="2">
        <v>166.4</v>
      </c>
    </row>
    <row r="793" spans="1:8">
      <c r="A793" s="24">
        <v>41506</v>
      </c>
      <c r="B793" s="25">
        <v>67.28333333333336</v>
      </c>
      <c r="C793" s="24">
        <v>41506.229166666664</v>
      </c>
      <c r="D793" s="24">
        <v>41507.052083333336</v>
      </c>
      <c r="E793" s="2">
        <v>361.30000000000007</v>
      </c>
      <c r="F793" s="24">
        <v>41506.208333333336</v>
      </c>
      <c r="G793" s="24">
        <v>41506.854166666664</v>
      </c>
      <c r="H793" s="2">
        <v>176.2</v>
      </c>
    </row>
    <row r="794" spans="1:8">
      <c r="A794" s="24">
        <v>41507</v>
      </c>
      <c r="B794" s="25">
        <v>67.804166666666674</v>
      </c>
      <c r="C794" s="24">
        <v>41507.239583333336</v>
      </c>
      <c r="D794" s="24">
        <v>41508.020833333336</v>
      </c>
      <c r="E794" s="2">
        <v>352.64999999999992</v>
      </c>
      <c r="F794" s="24">
        <v>41507.0625</v>
      </c>
      <c r="G794" s="24">
        <v>41507.15625</v>
      </c>
      <c r="H794" s="2">
        <v>157.6</v>
      </c>
    </row>
    <row r="795" spans="1:8">
      <c r="A795" s="24">
        <v>41508</v>
      </c>
      <c r="B795" s="25">
        <v>71.333333333333343</v>
      </c>
      <c r="C795" s="24">
        <v>41508.239583333336</v>
      </c>
      <c r="D795" s="24">
        <v>41509.0625</v>
      </c>
      <c r="E795" s="2">
        <v>371.24</v>
      </c>
      <c r="F795" s="24">
        <v>41508.052083333336</v>
      </c>
      <c r="G795" s="24">
        <v>41508.145833333336</v>
      </c>
      <c r="H795" s="2">
        <v>147</v>
      </c>
    </row>
    <row r="796" spans="1:8">
      <c r="A796" s="24">
        <v>41509</v>
      </c>
      <c r="B796" s="25">
        <v>64.795833333333334</v>
      </c>
      <c r="C796" s="24">
        <v>41509.239583333336</v>
      </c>
      <c r="D796" s="24">
        <v>41510.072916666664</v>
      </c>
      <c r="E796" s="2">
        <v>350.36000000000007</v>
      </c>
      <c r="F796" s="24">
        <v>41509.21875</v>
      </c>
      <c r="G796" s="24">
        <v>41509.802083333336</v>
      </c>
      <c r="H796" s="2">
        <v>171.2</v>
      </c>
    </row>
    <row r="797" spans="1:8">
      <c r="A797" s="24">
        <v>41510</v>
      </c>
      <c r="B797" s="25">
        <v>58.73333333333332</v>
      </c>
      <c r="C797" s="24">
        <v>41510.270833333336</v>
      </c>
      <c r="D797" s="24">
        <v>41510.958333333336</v>
      </c>
      <c r="E797" s="2">
        <v>340.69999999999993</v>
      </c>
      <c r="F797" s="24">
        <v>41510.052083333336</v>
      </c>
      <c r="G797" s="24">
        <v>41510.145833333336</v>
      </c>
      <c r="H797" s="2">
        <v>185</v>
      </c>
    </row>
    <row r="798" spans="1:8">
      <c r="A798" s="24">
        <v>41511</v>
      </c>
      <c r="B798" s="25">
        <v>61.016666666666673</v>
      </c>
      <c r="C798" s="24">
        <v>41511.28125</v>
      </c>
      <c r="D798" s="24">
        <v>41512.010416666664</v>
      </c>
      <c r="E798" s="2">
        <v>332.21999999999997</v>
      </c>
      <c r="F798" s="2" t="s">
        <v>32</v>
      </c>
      <c r="G798" s="24">
        <v>41511.4375</v>
      </c>
      <c r="H798" s="2">
        <v>176.4</v>
      </c>
    </row>
    <row r="799" spans="1:8">
      <c r="A799" s="24">
        <v>41512</v>
      </c>
      <c r="B799" s="25">
        <v>64.327083333333334</v>
      </c>
      <c r="C799" s="24">
        <v>41512.197916666664</v>
      </c>
      <c r="D799" s="24">
        <v>41513.041666666664</v>
      </c>
      <c r="E799" s="2">
        <v>335.67</v>
      </c>
      <c r="F799" s="2" t="s">
        <v>31</v>
      </c>
      <c r="G799" s="24">
        <v>41512.833333333336</v>
      </c>
      <c r="H799" s="2">
        <v>166.2</v>
      </c>
    </row>
    <row r="800" spans="1:8">
      <c r="A800" s="24">
        <v>41513</v>
      </c>
      <c r="B800" s="25">
        <v>69.785416666666649</v>
      </c>
      <c r="C800" s="24">
        <v>41513.239583333336</v>
      </c>
      <c r="D800" s="24">
        <v>41514.052083333336</v>
      </c>
      <c r="E800" s="2">
        <v>353.64999999999992</v>
      </c>
      <c r="F800" s="2" t="s">
        <v>31</v>
      </c>
      <c r="G800" s="24">
        <v>41513.802083333336</v>
      </c>
      <c r="H800" s="2">
        <v>176.6</v>
      </c>
    </row>
    <row r="801" spans="1:8">
      <c r="A801" s="24">
        <v>41514</v>
      </c>
      <c r="B801" s="25">
        <v>71.083333333333329</v>
      </c>
      <c r="C801" s="24">
        <v>41514.239583333336</v>
      </c>
      <c r="D801" s="24">
        <v>41515.052083333336</v>
      </c>
      <c r="E801" s="2">
        <v>356.4</v>
      </c>
      <c r="F801" s="24">
        <v>41514.989583333336</v>
      </c>
      <c r="G801" s="24">
        <v>41515.09375</v>
      </c>
      <c r="H801" s="2">
        <v>163.19999999999999</v>
      </c>
    </row>
    <row r="802" spans="1:8">
      <c r="A802" s="24">
        <v>41515</v>
      </c>
      <c r="B802" s="25">
        <v>68.858333333333348</v>
      </c>
      <c r="C802" s="24">
        <v>41515.229166666664</v>
      </c>
      <c r="D802" s="24">
        <v>41516.0625</v>
      </c>
      <c r="E802" s="2">
        <v>359</v>
      </c>
      <c r="F802" s="24">
        <v>41515.989583333336</v>
      </c>
      <c r="G802" s="24">
        <v>41516.09375</v>
      </c>
      <c r="H802" s="2">
        <v>164.8</v>
      </c>
    </row>
    <row r="803" spans="1:8">
      <c r="A803" s="24">
        <v>41516</v>
      </c>
      <c r="B803" s="25">
        <v>68.279166666666683</v>
      </c>
      <c r="C803" s="24">
        <v>41516.239583333336</v>
      </c>
      <c r="D803" s="24">
        <v>41517.041666666664</v>
      </c>
      <c r="E803" s="2">
        <v>348.90000000000003</v>
      </c>
      <c r="F803" s="24">
        <v>41516.989583333336</v>
      </c>
      <c r="G803" s="24">
        <v>41517.041666666664</v>
      </c>
      <c r="H803" s="2">
        <v>183.6</v>
      </c>
    </row>
    <row r="804" spans="1:8">
      <c r="A804" s="24">
        <v>41517</v>
      </c>
      <c r="B804" s="25">
        <v>72.037499999999994</v>
      </c>
      <c r="C804" s="24">
        <v>41517.239583333336</v>
      </c>
      <c r="D804" s="24">
        <v>41517.927083333336</v>
      </c>
      <c r="E804" s="2">
        <v>349.93</v>
      </c>
      <c r="F804" s="24">
        <v>41517.072916666664</v>
      </c>
      <c r="G804" s="24">
        <v>41517.510416666664</v>
      </c>
      <c r="H804" s="2">
        <v>170.2</v>
      </c>
    </row>
    <row r="805" spans="1:8">
      <c r="A805" s="24">
        <v>41518</v>
      </c>
      <c r="B805" s="25">
        <v>72.816666666666663</v>
      </c>
      <c r="C805" s="24">
        <v>41518.989583333336</v>
      </c>
      <c r="D805" s="24">
        <v>41519</v>
      </c>
      <c r="E805" s="2">
        <v>353.2399999999999</v>
      </c>
      <c r="F805" s="24">
        <v>41518.989583333336</v>
      </c>
      <c r="G805" s="24">
        <v>41519</v>
      </c>
      <c r="H805" s="2">
        <v>155.80000000000001</v>
      </c>
    </row>
    <row r="806" spans="1:8">
      <c r="A806" s="24">
        <v>41519</v>
      </c>
      <c r="B806" s="25">
        <v>73.3</v>
      </c>
      <c r="C806" s="24">
        <v>41519.1875</v>
      </c>
      <c r="D806" s="24">
        <v>41519.958333333336</v>
      </c>
      <c r="E806" s="2">
        <v>364.76</v>
      </c>
      <c r="F806" s="2" t="s">
        <v>32</v>
      </c>
      <c r="G806" s="24">
        <v>41519.416666666664</v>
      </c>
      <c r="H806" s="2">
        <v>185</v>
      </c>
    </row>
    <row r="807" spans="1:8">
      <c r="A807" s="24">
        <v>41520</v>
      </c>
      <c r="B807" s="25">
        <v>67.341666666666669</v>
      </c>
      <c r="C807" s="24">
        <v>41520.197916666664</v>
      </c>
      <c r="D807" s="24">
        <v>41521.041666666664</v>
      </c>
      <c r="E807" s="2">
        <v>352.64999999999992</v>
      </c>
      <c r="F807" s="2" t="s">
        <v>31</v>
      </c>
      <c r="G807" s="24">
        <v>41521.020833333336</v>
      </c>
      <c r="H807" s="2">
        <v>156.80000000000001</v>
      </c>
    </row>
    <row r="808" spans="1:8">
      <c r="A808" s="24">
        <v>41521</v>
      </c>
      <c r="B808" s="25">
        <v>61.258333333333347</v>
      </c>
      <c r="C808" s="24">
        <v>41521.25</v>
      </c>
      <c r="D808" s="24">
        <v>41522.052083333336</v>
      </c>
      <c r="E808" s="2">
        <v>355.53999999999996</v>
      </c>
      <c r="F808" s="24">
        <v>41521.208333333336</v>
      </c>
      <c r="G808" s="24">
        <v>41521.71875</v>
      </c>
      <c r="H808" s="2">
        <v>175.2</v>
      </c>
    </row>
    <row r="809" spans="1:8">
      <c r="A809" s="24">
        <v>41522</v>
      </c>
      <c r="B809" s="25">
        <v>58.845833333333353</v>
      </c>
      <c r="C809" s="24">
        <v>41522.229166666664</v>
      </c>
      <c r="D809" s="24">
        <v>41523.052083333336</v>
      </c>
      <c r="E809" s="2">
        <v>349.05000000000007</v>
      </c>
      <c r="F809" s="24">
        <v>41522.125</v>
      </c>
      <c r="G809" s="24">
        <v>41522.791666666664</v>
      </c>
      <c r="H809" s="2">
        <v>162.6</v>
      </c>
    </row>
    <row r="810" spans="1:8">
      <c r="A810" s="24">
        <v>41523</v>
      </c>
      <c r="B810" s="25">
        <v>51.50416666666667</v>
      </c>
      <c r="C810" s="24">
        <v>41523.21875</v>
      </c>
      <c r="D810" s="24">
        <v>41524.052083333336</v>
      </c>
      <c r="E810" s="2">
        <v>336.1</v>
      </c>
      <c r="F810" s="24">
        <v>41523.0625</v>
      </c>
      <c r="G810" s="24">
        <v>41524</v>
      </c>
      <c r="H810" s="2">
        <v>0</v>
      </c>
    </row>
    <row r="811" spans="1:8">
      <c r="A811" s="24">
        <v>41524</v>
      </c>
      <c r="B811" s="25">
        <v>55.970833333333331</v>
      </c>
      <c r="C811" s="24">
        <v>41524.260416666664</v>
      </c>
      <c r="D811" s="24">
        <v>41524.979166666664</v>
      </c>
      <c r="E811" s="2">
        <v>325.29000000000008</v>
      </c>
      <c r="F811" s="24">
        <v>41524.104166666664</v>
      </c>
      <c r="G811" s="24">
        <v>41524.21875</v>
      </c>
      <c r="H811" s="2">
        <v>235.2</v>
      </c>
    </row>
    <row r="812" spans="1:8">
      <c r="A812" s="24">
        <v>41525</v>
      </c>
      <c r="B812" s="25">
        <v>60.445833333333326</v>
      </c>
      <c r="C812" s="24">
        <v>41525.291666666664</v>
      </c>
      <c r="D812" s="24">
        <v>41525.9375</v>
      </c>
      <c r="E812" s="2">
        <v>327.89000000000004</v>
      </c>
      <c r="F812" s="24">
        <v>41525.989583333336</v>
      </c>
      <c r="G812" s="24">
        <v>41526.135416666664</v>
      </c>
      <c r="H812" s="2">
        <v>176.8</v>
      </c>
    </row>
    <row r="813" spans="1:8">
      <c r="A813" s="24">
        <v>41526</v>
      </c>
      <c r="B813" s="25">
        <v>54.770833333333321</v>
      </c>
      <c r="C813" s="24">
        <v>41526.208333333336</v>
      </c>
      <c r="D813" s="24">
        <v>41527.020833333336</v>
      </c>
      <c r="E813" s="2">
        <v>325.29000000000008</v>
      </c>
      <c r="F813" s="24">
        <v>41526.989583333336</v>
      </c>
      <c r="G813" s="24">
        <v>41527.020833333336</v>
      </c>
      <c r="H813" s="2">
        <v>197.6</v>
      </c>
    </row>
    <row r="814" spans="1:8">
      <c r="A814" s="24">
        <v>41527</v>
      </c>
      <c r="B814" s="25">
        <v>69.016666666666666</v>
      </c>
      <c r="C814" s="24">
        <v>41527.239583333336</v>
      </c>
      <c r="D814" s="24">
        <v>41528.020833333336</v>
      </c>
      <c r="E814" s="2">
        <v>350.78000000000009</v>
      </c>
      <c r="F814" s="24">
        <v>41527.09375</v>
      </c>
      <c r="G814" s="24">
        <v>41527.1875</v>
      </c>
      <c r="H814" s="2">
        <v>176.6</v>
      </c>
    </row>
    <row r="815" spans="1:8">
      <c r="A815" s="24">
        <v>41528</v>
      </c>
      <c r="B815" s="25">
        <v>74.854166666666643</v>
      </c>
      <c r="C815" s="24">
        <v>41528.229166666664</v>
      </c>
      <c r="D815" s="24">
        <v>41529.041666666664</v>
      </c>
      <c r="E815" s="2">
        <v>365.90999999999991</v>
      </c>
      <c r="F815" s="24">
        <v>41528.989583333336</v>
      </c>
      <c r="G815" s="2" t="s">
        <v>35</v>
      </c>
      <c r="H815" s="2">
        <v>177.8</v>
      </c>
    </row>
    <row r="816" spans="1:8">
      <c r="A816" s="24">
        <v>41529</v>
      </c>
      <c r="B816" s="25">
        <v>72.183333333333351</v>
      </c>
      <c r="C816" s="24">
        <v>41529.239583333336</v>
      </c>
      <c r="D816" s="24">
        <v>41530.041666666664</v>
      </c>
      <c r="E816" s="2">
        <v>361.00000000000011</v>
      </c>
      <c r="F816" s="24">
        <v>41529.052083333336</v>
      </c>
      <c r="G816" s="24">
        <v>41530</v>
      </c>
      <c r="H816" s="2">
        <v>0</v>
      </c>
    </row>
    <row r="817" spans="1:8">
      <c r="A817" s="24">
        <v>41530</v>
      </c>
      <c r="B817" s="25">
        <v>62.324999999999996</v>
      </c>
      <c r="C817" s="24">
        <v>41530.208333333336</v>
      </c>
      <c r="D817" s="24">
        <v>41531.020833333336</v>
      </c>
      <c r="E817" s="2">
        <v>342.87999999999994</v>
      </c>
      <c r="F817" s="24">
        <v>41530.208333333336</v>
      </c>
      <c r="G817" s="24">
        <v>41530.739583333336</v>
      </c>
      <c r="H817" s="2">
        <v>193.8</v>
      </c>
    </row>
    <row r="818" spans="1:8">
      <c r="A818" s="24">
        <v>41531</v>
      </c>
      <c r="B818" s="25">
        <v>51.020833333333343</v>
      </c>
      <c r="C818" s="24">
        <v>41531.25</v>
      </c>
      <c r="D818" s="24">
        <v>41531.9375</v>
      </c>
      <c r="E818" s="2">
        <v>325.87000000000006</v>
      </c>
      <c r="F818" s="24">
        <v>41531.510416666664</v>
      </c>
      <c r="G818" s="24">
        <v>41531.625</v>
      </c>
      <c r="H818" s="2">
        <v>219</v>
      </c>
    </row>
    <row r="819" spans="1:8">
      <c r="A819" s="24">
        <v>41532</v>
      </c>
      <c r="B819" s="25">
        <v>51.587500000000013</v>
      </c>
      <c r="C819" s="24">
        <v>41532.34375</v>
      </c>
      <c r="D819" s="24">
        <v>41533.020833333336</v>
      </c>
      <c r="E819" s="2">
        <v>319.82</v>
      </c>
      <c r="F819" s="24">
        <v>41532.052083333336</v>
      </c>
      <c r="G819" s="24">
        <v>41532.145833333336</v>
      </c>
      <c r="H819" s="2">
        <v>224</v>
      </c>
    </row>
    <row r="820" spans="1:8">
      <c r="A820" s="24">
        <v>41533</v>
      </c>
      <c r="B820" s="25">
        <v>57.095833333333331</v>
      </c>
      <c r="C820" s="24">
        <v>41533.1875</v>
      </c>
      <c r="D820" s="24">
        <v>41534.052083333336</v>
      </c>
      <c r="E820" s="2">
        <v>332.65</v>
      </c>
      <c r="F820" s="24">
        <v>41533.0625</v>
      </c>
      <c r="G820" s="24">
        <v>41533.145833333336</v>
      </c>
      <c r="H820" s="2">
        <v>224.6</v>
      </c>
    </row>
    <row r="821" spans="1:8">
      <c r="A821" s="24">
        <v>41534</v>
      </c>
      <c r="B821" s="25">
        <v>46.783333333333331</v>
      </c>
      <c r="C821" s="24">
        <v>41534.239583333336</v>
      </c>
      <c r="D821" s="24">
        <v>41535.041666666664</v>
      </c>
      <c r="E821" s="2">
        <v>332.34</v>
      </c>
      <c r="F821" s="24">
        <v>41534.21875</v>
      </c>
      <c r="G821" s="24">
        <v>41534.75</v>
      </c>
      <c r="H821" s="2">
        <v>232.2</v>
      </c>
    </row>
    <row r="822" spans="1:8">
      <c r="A822" s="24">
        <v>41535</v>
      </c>
      <c r="B822" s="25">
        <v>50.962500000000013</v>
      </c>
      <c r="C822" s="24">
        <v>41535.239583333336</v>
      </c>
      <c r="D822" s="24">
        <v>41536.052083333336</v>
      </c>
      <c r="E822" s="2">
        <v>333.34999999999997</v>
      </c>
      <c r="F822" s="24">
        <v>41535.239583333336</v>
      </c>
      <c r="G822" s="24">
        <v>41535.729166666664</v>
      </c>
      <c r="H822" s="2">
        <v>234.2</v>
      </c>
    </row>
    <row r="823" spans="1:8">
      <c r="A823" s="24">
        <v>41536</v>
      </c>
      <c r="B823" s="25">
        <v>54.908333333333331</v>
      </c>
      <c r="C823" s="24">
        <v>41536.239583333336</v>
      </c>
      <c r="D823" s="24">
        <v>41537.052083333336</v>
      </c>
      <c r="E823" s="2">
        <v>331.35</v>
      </c>
      <c r="F823" s="24">
        <v>41536.208333333336</v>
      </c>
      <c r="G823" s="24">
        <v>41536.71875</v>
      </c>
      <c r="H823" s="2">
        <v>239.8</v>
      </c>
    </row>
    <row r="824" spans="1:8">
      <c r="A824" s="24">
        <v>41537</v>
      </c>
      <c r="B824" s="25">
        <v>59.333333333333321</v>
      </c>
      <c r="C824" s="24">
        <v>41537.229166666664</v>
      </c>
      <c r="D824" s="24">
        <v>41538.083333333336</v>
      </c>
      <c r="E824" s="2">
        <v>330.63</v>
      </c>
      <c r="F824" s="24">
        <v>41537.21875</v>
      </c>
      <c r="G824" s="24">
        <v>41537.708333333336</v>
      </c>
      <c r="H824" s="2">
        <v>241.2</v>
      </c>
    </row>
    <row r="825" spans="1:8">
      <c r="A825" s="24">
        <v>41538</v>
      </c>
      <c r="B825" s="25">
        <v>63.37916666666667</v>
      </c>
      <c r="C825" s="24">
        <v>41538.989583333336</v>
      </c>
      <c r="D825" s="24">
        <v>41539.041666666664</v>
      </c>
      <c r="E825" s="2">
        <v>329.17999999999995</v>
      </c>
      <c r="F825" s="24">
        <v>41538.520833333336</v>
      </c>
      <c r="G825" s="24">
        <v>41538.625</v>
      </c>
      <c r="H825" s="2">
        <v>246.6</v>
      </c>
    </row>
    <row r="826" spans="1:8">
      <c r="A826" s="24">
        <v>41539</v>
      </c>
      <c r="B826" s="25">
        <v>56.195833333333333</v>
      </c>
      <c r="C826" s="24">
        <v>41539.302083333336</v>
      </c>
      <c r="D826" s="24">
        <v>41539.90625</v>
      </c>
      <c r="E826" s="2">
        <v>331.78</v>
      </c>
      <c r="F826" s="24">
        <v>41539.822916666664</v>
      </c>
      <c r="G826" s="24">
        <v>41539.947916666664</v>
      </c>
      <c r="H826" s="2">
        <v>245.6</v>
      </c>
    </row>
    <row r="827" spans="1:8">
      <c r="A827" s="24">
        <v>41540</v>
      </c>
      <c r="B827" s="25">
        <v>48.045833333333348</v>
      </c>
      <c r="C827" s="24">
        <v>41540.21875</v>
      </c>
      <c r="D827" s="24">
        <v>41541.03125</v>
      </c>
      <c r="E827" s="2">
        <v>329.76999999999992</v>
      </c>
      <c r="F827" s="24">
        <v>41540.21875</v>
      </c>
      <c r="G827" s="24">
        <v>41540.729166666664</v>
      </c>
      <c r="H827" s="2">
        <v>245.2</v>
      </c>
    </row>
    <row r="828" spans="1:8">
      <c r="A828" s="24">
        <v>41541</v>
      </c>
      <c r="B828" s="25">
        <v>49.137499999999996</v>
      </c>
      <c r="C828" s="24">
        <v>41541.239583333336</v>
      </c>
      <c r="D828" s="24">
        <v>41542.041666666664</v>
      </c>
      <c r="E828" s="2">
        <v>328.78000000000009</v>
      </c>
      <c r="F828" s="24">
        <v>41541.302083333336</v>
      </c>
      <c r="G828" s="24">
        <v>41541.697916666664</v>
      </c>
      <c r="H828" s="2">
        <v>245.6</v>
      </c>
    </row>
    <row r="829" spans="1:8">
      <c r="A829" s="24">
        <v>41542</v>
      </c>
      <c r="B829" s="25">
        <v>52.133333333333333</v>
      </c>
      <c r="C829" s="24">
        <v>41542.21875</v>
      </c>
      <c r="D829" s="24">
        <v>41543.0625</v>
      </c>
      <c r="E829" s="2">
        <v>326.60000000000002</v>
      </c>
      <c r="F829" s="24">
        <v>41542.302083333336</v>
      </c>
      <c r="G829" s="24">
        <v>41543.072916666664</v>
      </c>
      <c r="H829" s="2">
        <v>250.2</v>
      </c>
    </row>
    <row r="830" spans="1:8">
      <c r="A830" s="24">
        <v>41543</v>
      </c>
      <c r="B830" s="25">
        <v>56.945833333333319</v>
      </c>
      <c r="C830" s="24">
        <v>41543.25</v>
      </c>
      <c r="D830" s="24">
        <v>41544.052083333336</v>
      </c>
      <c r="E830" s="2">
        <v>345.43999999999994</v>
      </c>
      <c r="F830" s="24">
        <v>41543.28125</v>
      </c>
      <c r="G830" s="24">
        <v>41543.927083333336</v>
      </c>
      <c r="H830" s="2">
        <v>250.2</v>
      </c>
    </row>
    <row r="831" spans="1:8">
      <c r="A831" s="24">
        <v>41544</v>
      </c>
      <c r="B831" s="25">
        <v>54.941666666666663</v>
      </c>
      <c r="C831" s="24">
        <v>41544.21875</v>
      </c>
      <c r="D831" s="24">
        <v>41545.0625</v>
      </c>
      <c r="E831" s="2">
        <v>337.97000000000008</v>
      </c>
      <c r="F831" s="24">
        <v>41544.3125</v>
      </c>
      <c r="G831" s="24">
        <v>41544.708333333336</v>
      </c>
      <c r="H831" s="2">
        <v>261.2</v>
      </c>
    </row>
    <row r="832" spans="1:8">
      <c r="A832" s="24">
        <v>41545</v>
      </c>
      <c r="B832" s="25">
        <v>55.48749999999999</v>
      </c>
      <c r="C832" s="24">
        <v>41545.25</v>
      </c>
      <c r="D832" s="24">
        <v>41545.927083333336</v>
      </c>
      <c r="E832" s="2">
        <v>338.55000000000007</v>
      </c>
      <c r="F832" s="24">
        <v>41545.520833333336</v>
      </c>
      <c r="G832" s="24">
        <v>41545.625</v>
      </c>
      <c r="H832" s="2">
        <v>255.8</v>
      </c>
    </row>
    <row r="833" spans="1:8">
      <c r="A833" s="24">
        <v>41546</v>
      </c>
      <c r="B833" s="25">
        <v>56.66666666666665</v>
      </c>
      <c r="C833" s="24">
        <v>41546.34375</v>
      </c>
      <c r="D833" s="2" t="s">
        <v>33</v>
      </c>
      <c r="E833" s="2">
        <v>331.05</v>
      </c>
      <c r="F833" s="24">
        <v>41546.5</v>
      </c>
      <c r="G833" s="24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workbookViewId="0">
      <selection activeCell="K834" sqref="K834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23</v>
      </c>
      <c r="B1" s="3" t="s">
        <v>47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41</v>
      </c>
      <c r="H1" s="3" t="s">
        <v>42</v>
      </c>
      <c r="I1" s="3" t="s">
        <v>28</v>
      </c>
      <c r="J1" s="3" t="s">
        <v>40</v>
      </c>
      <c r="K1" s="3" t="s">
        <v>46</v>
      </c>
      <c r="L1" s="3" t="s">
        <v>45</v>
      </c>
      <c r="M1" s="3" t="s">
        <v>44</v>
      </c>
      <c r="N1" s="3" t="s">
        <v>43</v>
      </c>
    </row>
    <row r="2" spans="1:14">
      <c r="A2" s="27">
        <f>Table1[[#This Row],[Day]]</f>
        <v>40715</v>
      </c>
      <c r="B2" s="29">
        <f>WEEKDAY(Table2[[#This Row],[Day]])</f>
        <v>3</v>
      </c>
      <c r="C2" s="28">
        <f>Table1[[#This Row],[Start Time Elec]]</f>
        <v>40715.229166666664</v>
      </c>
      <c r="D2" s="28">
        <f>Table1[[#This Row],[Stop Time Elec]]</f>
        <v>40716.041666666664</v>
      </c>
      <c r="E2" s="26">
        <f>IFERROR(HOUR(Table2[[#This Row],[Start time Elec]])+MINUTE(Table2[[#This Row],[Start time Elec]])/60,"err")</f>
        <v>5.5</v>
      </c>
      <c r="F2" s="26">
        <f>IFERROR(HOUR(Table2[[#This Row],[End Time Elec]])+MINUTE(Table2[[#This Row],[End Time Elec]])/60,"err")</f>
        <v>1</v>
      </c>
      <c r="G2" s="26">
        <f>IFERROR(IF(Table2[[#This Row],[End time Hour elec]]&lt;Table2[[#This Row],[Start Time hour elec]],Table2[[#This Row],[End time Hour elec]]+24,Table2[[#This Row],[End time Hour elec]]),"err")</f>
        <v>25</v>
      </c>
      <c r="H2" s="26">
        <f>IFERROR((Table2[[#This Row],[End Time Elec]]-Table2[[#This Row],[Start time Elec]])*24,"err")</f>
        <v>19.5</v>
      </c>
      <c r="I2" s="28">
        <f>Table1[[#This Row],[Start Time Steam]]</f>
        <v>40715.989583333336</v>
      </c>
      <c r="J2" s="28">
        <f>Table1[[#This Row],[Stop Time Steam]]</f>
        <v>40716.020833333336</v>
      </c>
      <c r="K2" s="26">
        <f>IFERROR(HOUR(Table2[[#This Row],[Start Time Steam]])+MINUTE(Table2[[#This Row],[Start Time Steam]])/60,"err")</f>
        <v>23.75</v>
      </c>
      <c r="L2" s="26">
        <f>IFERROR(HOUR(Table2[[#This Row],[End Time Steam]])+MINUTE(Table2[[#This Row],[End Time Steam]])/60,"err")</f>
        <v>0.5</v>
      </c>
      <c r="M2" s="26">
        <f>IFERROR(IF(Table2[[#This Row],[End time Hour Steam]]&lt;Table2[[#This Row],[Start Time hour Steam]],Table2[[#This Row],[End time Hour Steam]]+24,Table2[[#This Row],[End time Hour Steam]]),"err")</f>
        <v>24.5</v>
      </c>
      <c r="N2" s="26">
        <f>IFERROR((Table2[[#This Row],[End Time Steam]]-Table2[[#This Row],[Start Time Steam]])*24,"err")</f>
        <v>0.75</v>
      </c>
    </row>
    <row r="3" spans="1:14">
      <c r="A3" s="27">
        <f>Table1[[#This Row],[Day]]</f>
        <v>40716</v>
      </c>
      <c r="B3" s="29">
        <f>WEEKDAY(Table2[[#This Row],[Day]])</f>
        <v>4</v>
      </c>
      <c r="C3" s="28">
        <f>Table1[[#This Row],[Start Time Elec]]</f>
        <v>40716.21875</v>
      </c>
      <c r="D3" s="28">
        <f>Table1[[#This Row],[Stop Time Elec]]</f>
        <v>40717.03125</v>
      </c>
      <c r="E3" s="26">
        <f>IFERROR(HOUR(Table2[[#This Row],[Start time Elec]])+MINUTE(Table2[[#This Row],[Start time Elec]])/60,"err")</f>
        <v>5.25</v>
      </c>
      <c r="F3" s="26">
        <f>IFERROR(HOUR(Table2[[#This Row],[End Time Elec]])+MINUTE(Table2[[#This Row],[End Time Elec]])/60,"err")</f>
        <v>0.75</v>
      </c>
      <c r="G3" s="26">
        <f>IFERROR(IF(Table2[[#This Row],[End time Hour elec]]&lt;Table2[[#This Row],[Start Time hour elec]],Table2[[#This Row],[End time Hour elec]]+24,Table2[[#This Row],[End time Hour elec]]),"err")</f>
        <v>24.75</v>
      </c>
      <c r="H3" s="26">
        <f>IFERROR((Table2[[#This Row],[End Time Elec]]-Table2[[#This Row],[Start time Elec]])*24,"err")</f>
        <v>19.5</v>
      </c>
      <c r="I3" s="28" t="str">
        <f>Table1[[#This Row],[Start Time Steam]]</f>
        <v>err</v>
      </c>
      <c r="J3" s="28">
        <f>Table1[[#This Row],[Stop Time Steam]]</f>
        <v>40716.71875</v>
      </c>
      <c r="K3" s="26" t="str">
        <f>IFERROR(HOUR(Table2[[#This Row],[Start Time Steam]])+MINUTE(Table2[[#This Row],[Start Time Steam]])/60,"err")</f>
        <v>err</v>
      </c>
      <c r="L3" s="26">
        <f>IFERROR(HOUR(Table2[[#This Row],[End Time Steam]])+MINUTE(Table2[[#This Row],[End Time Steam]])/60,"err")</f>
        <v>17.25</v>
      </c>
      <c r="M3" s="26">
        <f>IFERROR(IF(Table2[[#This Row],[End time Hour Steam]]&lt;Table2[[#This Row],[Start Time hour Steam]],Table2[[#This Row],[End time Hour Steam]]+24,Table2[[#This Row],[End time Hour Steam]]),"err")</f>
        <v>41.25</v>
      </c>
      <c r="N3" s="26" t="str">
        <f>IFERROR((Table2[[#This Row],[End Time Steam]]-Table2[[#This Row],[Start Time Steam]])*24,"err")</f>
        <v>err</v>
      </c>
    </row>
    <row r="4" spans="1:14">
      <c r="A4" s="27">
        <f>Table1[[#This Row],[Day]]</f>
        <v>40717</v>
      </c>
      <c r="B4" s="29">
        <f>WEEKDAY(Table2[[#This Row],[Day]])</f>
        <v>5</v>
      </c>
      <c r="C4" s="28">
        <f>Table1[[#This Row],[Start Time Elec]]</f>
        <v>40717.229166666664</v>
      </c>
      <c r="D4" s="28">
        <f>Table1[[#This Row],[Stop Time Elec]]</f>
        <v>40718.03125</v>
      </c>
      <c r="E4" s="26">
        <f>IFERROR(HOUR(Table2[[#This Row],[Start time Elec]])+MINUTE(Table2[[#This Row],[Start time Elec]])/60,"err")</f>
        <v>5.5</v>
      </c>
      <c r="F4" s="26">
        <f>IFERROR(HOUR(Table2[[#This Row],[End Time Elec]])+MINUTE(Table2[[#This Row],[End Time Elec]])/60,"err")</f>
        <v>0.75</v>
      </c>
      <c r="G4" s="26">
        <f>IFERROR(IF(Table2[[#This Row],[End time Hour elec]]&lt;Table2[[#This Row],[Start Time hour elec]],Table2[[#This Row],[End time Hour elec]]+24,Table2[[#This Row],[End time Hour elec]]),"err")</f>
        <v>24.75</v>
      </c>
      <c r="H4" s="26">
        <f>IFERROR((Table2[[#This Row],[End Time Elec]]-Table2[[#This Row],[Start time Elec]])*24,"err")</f>
        <v>19.250000000058208</v>
      </c>
      <c r="I4" s="28">
        <f>Table1[[#This Row],[Start Time Steam]]</f>
        <v>40717.21875</v>
      </c>
      <c r="J4" s="28">
        <f>Table1[[#This Row],[Stop Time Steam]]</f>
        <v>40717.885416666664</v>
      </c>
      <c r="K4" s="26">
        <f>IFERROR(HOUR(Table2[[#This Row],[Start Time Steam]])+MINUTE(Table2[[#This Row],[Start Time Steam]])/60,"err")</f>
        <v>5.25</v>
      </c>
      <c r="L4" s="26">
        <f>IFERROR(HOUR(Table2[[#This Row],[End Time Steam]])+MINUTE(Table2[[#This Row],[End Time Steam]])/60,"err")</f>
        <v>21.25</v>
      </c>
      <c r="M4" s="26">
        <f>IFERROR(IF(Table2[[#This Row],[End time Hour Steam]]&lt;Table2[[#This Row],[Start Time hour Steam]],Table2[[#This Row],[End time Hour Steam]]+24,Table2[[#This Row],[End time Hour Steam]]),"err")</f>
        <v>21.25</v>
      </c>
      <c r="N4" s="26">
        <f>IFERROR((Table2[[#This Row],[End Time Steam]]-Table2[[#This Row],[Start Time Steam]])*24,"err")</f>
        <v>15.999999999941792</v>
      </c>
    </row>
    <row r="5" spans="1:14">
      <c r="A5" s="27">
        <f>Table1[[#This Row],[Day]]</f>
        <v>40718</v>
      </c>
      <c r="B5" s="29">
        <f>WEEKDAY(Table2[[#This Row],[Day]])</f>
        <v>6</v>
      </c>
      <c r="C5" s="28">
        <f>Table1[[#This Row],[Start Time Elec]]</f>
        <v>40718.229166666664</v>
      </c>
      <c r="D5" s="28">
        <f>Table1[[#This Row],[Stop Time Elec]]</f>
        <v>40719.03125</v>
      </c>
      <c r="E5" s="26">
        <f>IFERROR(HOUR(Table2[[#This Row],[Start time Elec]])+MINUTE(Table2[[#This Row],[Start time Elec]])/60,"err")</f>
        <v>5.5</v>
      </c>
      <c r="F5" s="26">
        <f>IFERROR(HOUR(Table2[[#This Row],[End Time Elec]])+MINUTE(Table2[[#This Row],[End Time Elec]])/60,"err")</f>
        <v>0.75</v>
      </c>
      <c r="G5" s="26">
        <f>IFERROR(IF(Table2[[#This Row],[End time Hour elec]]&lt;Table2[[#This Row],[Start Time hour elec]],Table2[[#This Row],[End time Hour elec]]+24,Table2[[#This Row],[End time Hour elec]]),"err")</f>
        <v>24.75</v>
      </c>
      <c r="H5" s="26">
        <f>IFERROR((Table2[[#This Row],[End Time Elec]]-Table2[[#This Row],[Start time Elec]])*24,"err")</f>
        <v>19.250000000058208</v>
      </c>
      <c r="I5" s="28">
        <f>Table1[[#This Row],[Start Time Steam]]</f>
        <v>40718.989583333336</v>
      </c>
      <c r="J5" s="28">
        <f>Table1[[#This Row],[Stop Time Steam]]</f>
        <v>40719</v>
      </c>
      <c r="K5" s="26">
        <f>IFERROR(HOUR(Table2[[#This Row],[Start Time Steam]])+MINUTE(Table2[[#This Row],[Start Time Steam]])/60,"err")</f>
        <v>23.75</v>
      </c>
      <c r="L5" s="26">
        <f>IFERROR(HOUR(Table2[[#This Row],[End Time Steam]])+MINUTE(Table2[[#This Row],[End Time Steam]])/60,"err")</f>
        <v>0</v>
      </c>
      <c r="M5" s="26">
        <f>IFERROR(IF(Table2[[#This Row],[End time Hour Steam]]&lt;Table2[[#This Row],[Start Time hour Steam]],Table2[[#This Row],[End time Hour Steam]]+24,Table2[[#This Row],[End time Hour Steam]]),"err")</f>
        <v>24</v>
      </c>
      <c r="N5" s="26">
        <f>IFERROR((Table2[[#This Row],[End Time Steam]]-Table2[[#This Row],[Start Time Steam]])*24,"err")</f>
        <v>0.24999999994179234</v>
      </c>
    </row>
    <row r="6" spans="1:14" hidden="1">
      <c r="A6" s="27">
        <f>Table1[[#This Row],[Day]]</f>
        <v>40719</v>
      </c>
      <c r="B6" s="29">
        <f>WEEKDAY(Table2[[#This Row],[Day]])</f>
        <v>7</v>
      </c>
      <c r="C6" s="28">
        <f>Table1[[#This Row],[Start Time Elec]]</f>
        <v>40719.25</v>
      </c>
      <c r="D6" s="28">
        <f>Table1[[#This Row],[Stop Time Elec]]</f>
        <v>40719.9375</v>
      </c>
      <c r="E6" s="26">
        <f>IFERROR(HOUR(Table2[[#This Row],[Start time Elec]])+MINUTE(Table2[[#This Row],[Start time Elec]])/60,"err")</f>
        <v>6</v>
      </c>
      <c r="F6" s="26">
        <f>IFERROR(HOUR(Table2[[#This Row],[End Time Elec]])+MINUTE(Table2[[#This Row],[End Time Elec]])/60,"err")</f>
        <v>22.5</v>
      </c>
      <c r="G6" s="26">
        <f>IFERROR(IF(Table2[[#This Row],[End time Hour elec]]&lt;Table2[[#This Row],[Start Time hour elec]],Table2[[#This Row],[End time Hour elec]]+24,Table2[[#This Row],[End time Hour elec]]),"err")</f>
        <v>22.5</v>
      </c>
      <c r="H6" s="26">
        <f>IFERROR((Table2[[#This Row],[End Time Elec]]-Table2[[#This Row],[Start time Elec]])*24,"err")</f>
        <v>16.5</v>
      </c>
      <c r="I6" s="28">
        <f>Table1[[#This Row],[Start Time Steam]]</f>
        <v>40719.208333333336</v>
      </c>
      <c r="J6" s="28">
        <f>Table1[[#This Row],[Stop Time Steam]]</f>
        <v>40719.833333333336</v>
      </c>
      <c r="K6" s="26">
        <f>IFERROR(HOUR(Table2[[#This Row],[Start Time Steam]])+MINUTE(Table2[[#This Row],[Start Time Steam]])/60,"err")</f>
        <v>5</v>
      </c>
      <c r="L6" s="26">
        <f>IFERROR(HOUR(Table2[[#This Row],[End Time Steam]])+MINUTE(Table2[[#This Row],[End Time Steam]])/60,"err")</f>
        <v>20</v>
      </c>
      <c r="M6" s="26">
        <f>IFERROR(IF(Table2[[#This Row],[End time Hour Steam]]&lt;Table2[[#This Row],[Start Time hour Steam]],Table2[[#This Row],[End time Hour Steam]]+24,Table2[[#This Row],[End time Hour Steam]]),"err")</f>
        <v>20</v>
      </c>
      <c r="N6" s="26">
        <f>IFERROR((Table2[[#This Row],[End Time Steam]]-Table2[[#This Row],[Start Time Steam]])*24,"err")</f>
        <v>15</v>
      </c>
    </row>
    <row r="7" spans="1:14" hidden="1">
      <c r="A7" s="27">
        <f>Table1[[#This Row],[Day]]</f>
        <v>40720</v>
      </c>
      <c r="B7" s="29">
        <f>WEEKDAY(Table2[[#This Row],[Day]])</f>
        <v>1</v>
      </c>
      <c r="C7" s="28">
        <f>Table1[[#This Row],[Start Time Elec]]</f>
        <v>40720.322916666664</v>
      </c>
      <c r="D7" s="28">
        <f>Table1[[#This Row],[Stop Time Elec]]</f>
        <v>40720.947916666664</v>
      </c>
      <c r="E7" s="26">
        <f>IFERROR(HOUR(Table2[[#This Row],[Start time Elec]])+MINUTE(Table2[[#This Row],[Start time Elec]])/60,"err")</f>
        <v>7.75</v>
      </c>
      <c r="F7" s="26">
        <f>IFERROR(HOUR(Table2[[#This Row],[End Time Elec]])+MINUTE(Table2[[#This Row],[End Time Elec]])/60,"err")</f>
        <v>22.75</v>
      </c>
      <c r="G7" s="26">
        <f>IFERROR(IF(Table2[[#This Row],[End time Hour elec]]&lt;Table2[[#This Row],[Start Time hour elec]],Table2[[#This Row],[End time Hour elec]]+24,Table2[[#This Row],[End time Hour elec]]),"err")</f>
        <v>22.75</v>
      </c>
      <c r="H7" s="26">
        <f>IFERROR((Table2[[#This Row],[End Time Elec]]-Table2[[#This Row],[Start time Elec]])*24,"err")</f>
        <v>15</v>
      </c>
      <c r="I7" s="28">
        <f>Table1[[#This Row],[Start Time Steam]]</f>
        <v>40720.114583333336</v>
      </c>
      <c r="J7" s="28">
        <f>Table1[[#This Row],[Stop Time Steam]]</f>
        <v>40720.197916666664</v>
      </c>
      <c r="K7" s="26">
        <f>IFERROR(HOUR(Table2[[#This Row],[Start Time Steam]])+MINUTE(Table2[[#This Row],[Start Time Steam]])/60,"err")</f>
        <v>2.75</v>
      </c>
      <c r="L7" s="26">
        <f>IFERROR(HOUR(Table2[[#This Row],[End Time Steam]])+MINUTE(Table2[[#This Row],[End Time Steam]])/60,"err")</f>
        <v>4.75</v>
      </c>
      <c r="M7" s="26">
        <f>IFERROR(IF(Table2[[#This Row],[End time Hour Steam]]&lt;Table2[[#This Row],[Start Time hour Steam]],Table2[[#This Row],[End time Hour Steam]]+24,Table2[[#This Row],[End time Hour Steam]]),"err")</f>
        <v>4.75</v>
      </c>
      <c r="N7" s="26">
        <f>IFERROR((Table2[[#This Row],[End Time Steam]]-Table2[[#This Row],[Start Time Steam]])*24,"err")</f>
        <v>1.9999999998835847</v>
      </c>
    </row>
    <row r="8" spans="1:14">
      <c r="A8" s="27">
        <f>Table1[[#This Row],[Day]]</f>
        <v>40721</v>
      </c>
      <c r="B8" s="29">
        <f>WEEKDAY(Table2[[#This Row],[Day]])</f>
        <v>2</v>
      </c>
      <c r="C8" s="28">
        <f>Table1[[#This Row],[Start Time Elec]]</f>
        <v>40721.15625</v>
      </c>
      <c r="D8" s="28">
        <f>Table1[[#This Row],[Stop Time Elec]]</f>
        <v>40722.03125</v>
      </c>
      <c r="E8" s="26">
        <f>IFERROR(HOUR(Table2[[#This Row],[Start time Elec]])+MINUTE(Table2[[#This Row],[Start time Elec]])/60,"err")</f>
        <v>3.75</v>
      </c>
      <c r="F8" s="26">
        <f>IFERROR(HOUR(Table2[[#This Row],[End Time Elec]])+MINUTE(Table2[[#This Row],[End Time Elec]])/60,"err")</f>
        <v>0.75</v>
      </c>
      <c r="G8" s="26">
        <f>IFERROR(IF(Table2[[#This Row],[End time Hour elec]]&lt;Table2[[#This Row],[Start Time hour elec]],Table2[[#This Row],[End time Hour elec]]+24,Table2[[#This Row],[End time Hour elec]]),"err")</f>
        <v>24.75</v>
      </c>
      <c r="H8" s="26">
        <f>IFERROR((Table2[[#This Row],[End Time Elec]]-Table2[[#This Row],[Start time Elec]])*24,"err")</f>
        <v>21</v>
      </c>
      <c r="I8" s="28">
        <f>Table1[[#This Row],[Start Time Steam]]</f>
        <v>40721.0625</v>
      </c>
      <c r="J8" s="28">
        <f>Table1[[#This Row],[Stop Time Steam]]</f>
        <v>40721.708333333336</v>
      </c>
      <c r="K8" s="26">
        <f>IFERROR(HOUR(Table2[[#This Row],[Start Time Steam]])+MINUTE(Table2[[#This Row],[Start Time Steam]])/60,"err")</f>
        <v>1.5</v>
      </c>
      <c r="L8" s="26">
        <f>IFERROR(HOUR(Table2[[#This Row],[End Time Steam]])+MINUTE(Table2[[#This Row],[End Time Steam]])/60,"err")</f>
        <v>17</v>
      </c>
      <c r="M8" s="26">
        <f>IFERROR(IF(Table2[[#This Row],[End time Hour Steam]]&lt;Table2[[#This Row],[Start Time hour Steam]],Table2[[#This Row],[End time Hour Steam]]+24,Table2[[#This Row],[End time Hour Steam]]),"err")</f>
        <v>17</v>
      </c>
      <c r="N8" s="26">
        <f>IFERROR((Table2[[#This Row],[End Time Steam]]-Table2[[#This Row],[Start Time Steam]])*24,"err")</f>
        <v>15.500000000058208</v>
      </c>
    </row>
    <row r="9" spans="1:14">
      <c r="A9" s="27">
        <f>Table1[[#This Row],[Day]]</f>
        <v>40722</v>
      </c>
      <c r="B9" s="29">
        <f>WEEKDAY(Table2[[#This Row],[Day]])</f>
        <v>3</v>
      </c>
      <c r="C9" s="28">
        <f>Table1[[#This Row],[Start Time Elec]]</f>
        <v>40722.229166666664</v>
      </c>
      <c r="D9" s="28">
        <f>Table1[[#This Row],[Stop Time Elec]]</f>
        <v>40723.104166666664</v>
      </c>
      <c r="E9" s="26">
        <f>IFERROR(HOUR(Table2[[#This Row],[Start time Elec]])+MINUTE(Table2[[#This Row],[Start time Elec]])/60,"err")</f>
        <v>5.5</v>
      </c>
      <c r="F9" s="26">
        <f>IFERROR(HOUR(Table2[[#This Row],[End Time Elec]])+MINUTE(Table2[[#This Row],[End Time Elec]])/60,"err")</f>
        <v>2.5</v>
      </c>
      <c r="G9" s="26">
        <f>IFERROR(IF(Table2[[#This Row],[End time Hour elec]]&lt;Table2[[#This Row],[Start Time hour elec]],Table2[[#This Row],[End time Hour elec]]+24,Table2[[#This Row],[End time Hour elec]]),"err")</f>
        <v>26.5</v>
      </c>
      <c r="H9" s="26">
        <f>IFERROR((Table2[[#This Row],[End Time Elec]]-Table2[[#This Row],[Start time Elec]])*24,"err")</f>
        <v>21</v>
      </c>
      <c r="I9" s="28">
        <f>Table1[[#This Row],[Start Time Steam]]</f>
        <v>40722.208333333336</v>
      </c>
      <c r="J9" s="28">
        <f>Table1[[#This Row],[Stop Time Steam]]</f>
        <v>40722.770833333336</v>
      </c>
      <c r="K9" s="26">
        <f>IFERROR(HOUR(Table2[[#This Row],[Start Time Steam]])+MINUTE(Table2[[#This Row],[Start Time Steam]])/60,"err")</f>
        <v>5</v>
      </c>
      <c r="L9" s="26">
        <f>IFERROR(HOUR(Table2[[#This Row],[End Time Steam]])+MINUTE(Table2[[#This Row],[End Time Steam]])/60,"err")</f>
        <v>18.5</v>
      </c>
      <c r="M9" s="26">
        <f>IFERROR(IF(Table2[[#This Row],[End time Hour Steam]]&lt;Table2[[#This Row],[Start Time hour Steam]],Table2[[#This Row],[End time Hour Steam]]+24,Table2[[#This Row],[End time Hour Steam]]),"err")</f>
        <v>18.5</v>
      </c>
      <c r="N9" s="26">
        <f>IFERROR((Table2[[#This Row],[End Time Steam]]-Table2[[#This Row],[Start Time Steam]])*24,"err")</f>
        <v>13.5</v>
      </c>
    </row>
    <row r="10" spans="1:14">
      <c r="A10" s="27">
        <f>Table1[[#This Row],[Day]]</f>
        <v>40723</v>
      </c>
      <c r="B10" s="29">
        <f>WEEKDAY(Table2[[#This Row],[Day]])</f>
        <v>4</v>
      </c>
      <c r="C10" s="28">
        <f>Table1[[#This Row],[Start Time Elec]]</f>
        <v>40723.989583333336</v>
      </c>
      <c r="D10" s="28">
        <f>Table1[[#This Row],[Stop Time Elec]]</f>
        <v>40724.052083333336</v>
      </c>
      <c r="E10" s="26">
        <f>IFERROR(HOUR(Table2[[#This Row],[Start time Elec]])+MINUTE(Table2[[#This Row],[Start time Elec]])/60,"err")</f>
        <v>23.75</v>
      </c>
      <c r="F10" s="26">
        <f>IFERROR(HOUR(Table2[[#This Row],[End Time Elec]])+MINUTE(Table2[[#This Row],[End Time Elec]])/60,"err")</f>
        <v>1.25</v>
      </c>
      <c r="G10" s="26">
        <f>IFERROR(IF(Table2[[#This Row],[End time Hour elec]]&lt;Table2[[#This Row],[Start Time hour elec]],Table2[[#This Row],[End time Hour elec]]+24,Table2[[#This Row],[End time Hour elec]]),"err")</f>
        <v>25.25</v>
      </c>
      <c r="H10" s="26">
        <f>IFERROR((Table2[[#This Row],[End Time Elec]]-Table2[[#This Row],[Start time Elec]])*24,"err")</f>
        <v>1.5</v>
      </c>
      <c r="I10" s="28">
        <f>Table1[[#This Row],[Start Time Steam]]</f>
        <v>40723.208333333336</v>
      </c>
      <c r="J10" s="28">
        <f>Table1[[#This Row],[Stop Time Steam]]</f>
        <v>40723.71875</v>
      </c>
      <c r="K10" s="26">
        <f>IFERROR(HOUR(Table2[[#This Row],[Start Time Steam]])+MINUTE(Table2[[#This Row],[Start Time Steam]])/60,"err")</f>
        <v>5</v>
      </c>
      <c r="L10" s="26">
        <f>IFERROR(HOUR(Table2[[#This Row],[End Time Steam]])+MINUTE(Table2[[#This Row],[End Time Steam]])/60,"err")</f>
        <v>17.25</v>
      </c>
      <c r="M10" s="26">
        <f>IFERROR(IF(Table2[[#This Row],[End time Hour Steam]]&lt;Table2[[#This Row],[Start Time hour Steam]],Table2[[#This Row],[End time Hour Steam]]+24,Table2[[#This Row],[End time Hour Steam]]),"err")</f>
        <v>17.25</v>
      </c>
      <c r="N10" s="26">
        <f>IFERROR((Table2[[#This Row],[End Time Steam]]-Table2[[#This Row],[Start Time Steam]])*24,"err")</f>
        <v>12.249999999941792</v>
      </c>
    </row>
    <row r="11" spans="1:14">
      <c r="A11" s="27">
        <f>Table1[[#This Row],[Day]]</f>
        <v>40724</v>
      </c>
      <c r="B11" s="29">
        <f>WEEKDAY(Table2[[#This Row],[Day]])</f>
        <v>5</v>
      </c>
      <c r="C11" s="28">
        <f>Table1[[#This Row],[Start Time Elec]]</f>
        <v>40724.21875</v>
      </c>
      <c r="D11" s="28">
        <f>Table1[[#This Row],[Stop Time Elec]]</f>
        <v>40725.020833333336</v>
      </c>
      <c r="E11" s="26">
        <f>IFERROR(HOUR(Table2[[#This Row],[Start time Elec]])+MINUTE(Table2[[#This Row],[Start time Elec]])/60,"err")</f>
        <v>5.25</v>
      </c>
      <c r="F11" s="26">
        <f>IFERROR(HOUR(Table2[[#This Row],[End Time Elec]])+MINUTE(Table2[[#This Row],[End Time Elec]])/60,"err")</f>
        <v>0.5</v>
      </c>
      <c r="G11" s="26">
        <f>IFERROR(IF(Table2[[#This Row],[End time Hour elec]]&lt;Table2[[#This Row],[Start Time hour elec]],Table2[[#This Row],[End time Hour elec]]+24,Table2[[#This Row],[End time Hour elec]]),"err")</f>
        <v>24.5</v>
      </c>
      <c r="H11" s="26">
        <f>IFERROR((Table2[[#This Row],[End Time Elec]]-Table2[[#This Row],[Start time Elec]])*24,"err")</f>
        <v>19.250000000058208</v>
      </c>
      <c r="I11" s="28">
        <f>Table1[[#This Row],[Start Time Steam]]</f>
        <v>40724.197916666664</v>
      </c>
      <c r="J11" s="28">
        <f>Table1[[#This Row],[Stop Time Steam]]</f>
        <v>40724.760416666664</v>
      </c>
      <c r="K11" s="26">
        <f>IFERROR(HOUR(Table2[[#This Row],[Start Time Steam]])+MINUTE(Table2[[#This Row],[Start Time Steam]])/60,"err")</f>
        <v>4.75</v>
      </c>
      <c r="L11" s="26">
        <f>IFERROR(HOUR(Table2[[#This Row],[End Time Steam]])+MINUTE(Table2[[#This Row],[End Time Steam]])/60,"err")</f>
        <v>18.25</v>
      </c>
      <c r="M11" s="26">
        <f>IFERROR(IF(Table2[[#This Row],[End time Hour Steam]]&lt;Table2[[#This Row],[Start Time hour Steam]],Table2[[#This Row],[End time Hour Steam]]+24,Table2[[#This Row],[End time Hour Steam]]),"err")</f>
        <v>18.25</v>
      </c>
      <c r="N11" s="26">
        <f>IFERROR((Table2[[#This Row],[End Time Steam]]-Table2[[#This Row],[Start Time Steam]])*24,"err")</f>
        <v>13.5</v>
      </c>
    </row>
    <row r="12" spans="1:14">
      <c r="A12" s="27">
        <f>Table1[[#This Row],[Day]]</f>
        <v>40725</v>
      </c>
      <c r="B12" s="29">
        <f>WEEKDAY(Table2[[#This Row],[Day]])</f>
        <v>6</v>
      </c>
      <c r="C12" s="28">
        <f>Table1[[#This Row],[Start Time Elec]]</f>
        <v>40725.229166666664</v>
      </c>
      <c r="D12" s="28">
        <f>Table1[[#This Row],[Stop Time Elec]]</f>
        <v>40726.010416666664</v>
      </c>
      <c r="E12" s="26">
        <f>IFERROR(HOUR(Table2[[#This Row],[Start time Elec]])+MINUTE(Table2[[#This Row],[Start time Elec]])/60,"err")</f>
        <v>5.5</v>
      </c>
      <c r="F12" s="26">
        <f>IFERROR(HOUR(Table2[[#This Row],[End Time Elec]])+MINUTE(Table2[[#This Row],[End Time Elec]])/60,"err")</f>
        <v>0.25</v>
      </c>
      <c r="G12" s="26">
        <f>IFERROR(IF(Table2[[#This Row],[End time Hour elec]]&lt;Table2[[#This Row],[Start Time hour elec]],Table2[[#This Row],[End time Hour elec]]+24,Table2[[#This Row],[End time Hour elec]]),"err")</f>
        <v>24.25</v>
      </c>
      <c r="H12" s="26">
        <f>IFERROR((Table2[[#This Row],[End Time Elec]]-Table2[[#This Row],[Start time Elec]])*24,"err")</f>
        <v>18.75</v>
      </c>
      <c r="I12" s="28">
        <f>Table1[[#This Row],[Start Time Steam]]</f>
        <v>40725.197916666664</v>
      </c>
      <c r="J12" s="28">
        <f>Table1[[#This Row],[Stop Time Steam]]</f>
        <v>40725.697916666664</v>
      </c>
      <c r="K12" s="26">
        <f>IFERROR(HOUR(Table2[[#This Row],[Start Time Steam]])+MINUTE(Table2[[#This Row],[Start Time Steam]])/60,"err")</f>
        <v>4.75</v>
      </c>
      <c r="L12" s="26">
        <f>IFERROR(HOUR(Table2[[#This Row],[End Time Steam]])+MINUTE(Table2[[#This Row],[End Time Steam]])/60,"err")</f>
        <v>16.75</v>
      </c>
      <c r="M12" s="26">
        <f>IFERROR(IF(Table2[[#This Row],[End time Hour Steam]]&lt;Table2[[#This Row],[Start Time hour Steam]],Table2[[#This Row],[End time Hour Steam]]+24,Table2[[#This Row],[End time Hour Steam]]),"err")</f>
        <v>16.75</v>
      </c>
      <c r="N12" s="26">
        <f>IFERROR((Table2[[#This Row],[End Time Steam]]-Table2[[#This Row],[Start Time Steam]])*24,"err")</f>
        <v>12</v>
      </c>
    </row>
    <row r="13" spans="1:14" hidden="1">
      <c r="A13" s="27">
        <f>Table1[[#This Row],[Day]]</f>
        <v>40726</v>
      </c>
      <c r="B13" s="29">
        <f>WEEKDAY(Table2[[#This Row],[Day]])</f>
        <v>7</v>
      </c>
      <c r="C13" s="28">
        <f>Table1[[#This Row],[Start Time Elec]]</f>
        <v>40726.25</v>
      </c>
      <c r="D13" s="28">
        <f>Table1[[#This Row],[Stop Time Elec]]</f>
        <v>40726.916666666664</v>
      </c>
      <c r="E13" s="26">
        <f>IFERROR(HOUR(Table2[[#This Row],[Start time Elec]])+MINUTE(Table2[[#This Row],[Start time Elec]])/60,"err")</f>
        <v>6</v>
      </c>
      <c r="F13" s="26">
        <f>IFERROR(HOUR(Table2[[#This Row],[End Time Elec]])+MINUTE(Table2[[#This Row],[End Time Elec]])/60,"err")</f>
        <v>22</v>
      </c>
      <c r="G13" s="26">
        <f>IFERROR(IF(Table2[[#This Row],[End time Hour elec]]&lt;Table2[[#This Row],[Start Time hour elec]],Table2[[#This Row],[End time Hour elec]]+24,Table2[[#This Row],[End time Hour elec]]),"err")</f>
        <v>22</v>
      </c>
      <c r="H13" s="26">
        <f>IFERROR((Table2[[#This Row],[End Time Elec]]-Table2[[#This Row],[Start time Elec]])*24,"err")</f>
        <v>15.999999999941792</v>
      </c>
      <c r="I13" s="28" t="str">
        <f>Table1[[#This Row],[Start Time Steam]]</f>
        <v>err</v>
      </c>
      <c r="J13" s="28">
        <f>Table1[[#This Row],[Stop Time Steam]]</f>
        <v>40726.520833333336</v>
      </c>
      <c r="K13" s="26" t="str">
        <f>IFERROR(HOUR(Table2[[#This Row],[Start Time Steam]])+MINUTE(Table2[[#This Row],[Start Time Steam]])/60,"err")</f>
        <v>err</v>
      </c>
      <c r="L13" s="26">
        <f>IFERROR(HOUR(Table2[[#This Row],[End Time Steam]])+MINUTE(Table2[[#This Row],[End Time Steam]])/60,"err")</f>
        <v>12.5</v>
      </c>
      <c r="M13" s="26">
        <f>IFERROR(IF(Table2[[#This Row],[End time Hour Steam]]&lt;Table2[[#This Row],[Start Time hour Steam]],Table2[[#This Row],[End time Hour Steam]]+24,Table2[[#This Row],[End time Hour Steam]]),"err")</f>
        <v>36.5</v>
      </c>
      <c r="N13" s="26" t="str">
        <f>IFERROR((Table2[[#This Row],[End Time Steam]]-Table2[[#This Row],[Start Time Steam]])*24,"err")</f>
        <v>err</v>
      </c>
    </row>
    <row r="14" spans="1:14" hidden="1">
      <c r="A14" s="27">
        <f>Table1[[#This Row],[Day]]</f>
        <v>40727</v>
      </c>
      <c r="B14" s="29">
        <f>WEEKDAY(Table2[[#This Row],[Day]])</f>
        <v>1</v>
      </c>
      <c r="C14" s="28">
        <f>Table1[[#This Row],[Start Time Elec]]</f>
        <v>40727.3125</v>
      </c>
      <c r="D14" s="28">
        <f>Table1[[#This Row],[Stop Time Elec]]</f>
        <v>40727.875</v>
      </c>
      <c r="E14" s="26">
        <f>IFERROR(HOUR(Table2[[#This Row],[Start time Elec]])+MINUTE(Table2[[#This Row],[Start time Elec]])/60,"err")</f>
        <v>7.5</v>
      </c>
      <c r="F14" s="26">
        <f>IFERROR(HOUR(Table2[[#This Row],[End Time Elec]])+MINUTE(Table2[[#This Row],[End Time Elec]])/60,"err")</f>
        <v>21</v>
      </c>
      <c r="G14" s="26">
        <f>IFERROR(IF(Table2[[#This Row],[End time Hour elec]]&lt;Table2[[#This Row],[Start Time hour elec]],Table2[[#This Row],[End time Hour elec]]+24,Table2[[#This Row],[End time Hour elec]]),"err")</f>
        <v>21</v>
      </c>
      <c r="H14" s="26">
        <f>IFERROR((Table2[[#This Row],[End Time Elec]]-Table2[[#This Row],[Start time Elec]])*24,"err")</f>
        <v>13.5</v>
      </c>
      <c r="I14" s="28">
        <f>Table1[[#This Row],[Start Time Steam]]</f>
        <v>40727.302083333336</v>
      </c>
      <c r="J14" s="28">
        <f>Table1[[#This Row],[Stop Time Steam]]</f>
        <v>40727.427083333336</v>
      </c>
      <c r="K14" s="26">
        <f>IFERROR(HOUR(Table2[[#This Row],[Start Time Steam]])+MINUTE(Table2[[#This Row],[Start Time Steam]])/60,"err")</f>
        <v>7.25</v>
      </c>
      <c r="L14" s="26">
        <f>IFERROR(HOUR(Table2[[#This Row],[End Time Steam]])+MINUTE(Table2[[#This Row],[End Time Steam]])/60,"err")</f>
        <v>10.25</v>
      </c>
      <c r="M14" s="26">
        <f>IFERROR(IF(Table2[[#This Row],[End time Hour Steam]]&lt;Table2[[#This Row],[Start Time hour Steam]],Table2[[#This Row],[End time Hour Steam]]+24,Table2[[#This Row],[End time Hour Steam]]),"err")</f>
        <v>10.25</v>
      </c>
      <c r="N14" s="26">
        <f>IFERROR((Table2[[#This Row],[End Time Steam]]-Table2[[#This Row],[Start Time Steam]])*24,"err")</f>
        <v>3</v>
      </c>
    </row>
    <row r="15" spans="1:14">
      <c r="A15" s="27">
        <f>Table1[[#This Row],[Day]]</f>
        <v>40728</v>
      </c>
      <c r="B15" s="29">
        <f>WEEKDAY(Table2[[#This Row],[Day]])</f>
        <v>2</v>
      </c>
      <c r="C15" s="28">
        <f>Table1[[#This Row],[Start Time Elec]]</f>
        <v>40728.197916666664</v>
      </c>
      <c r="D15" s="28">
        <f>Table1[[#This Row],[Stop Time Elec]]</f>
        <v>40728.958333333336</v>
      </c>
      <c r="E15" s="26">
        <f>IFERROR(HOUR(Table2[[#This Row],[Start time Elec]])+MINUTE(Table2[[#This Row],[Start time Elec]])/60,"err")</f>
        <v>4.75</v>
      </c>
      <c r="F15" s="26">
        <f>IFERROR(HOUR(Table2[[#This Row],[End Time Elec]])+MINUTE(Table2[[#This Row],[End Time Elec]])/60,"err")</f>
        <v>23</v>
      </c>
      <c r="G15" s="26">
        <f>IFERROR(IF(Table2[[#This Row],[End time Hour elec]]&lt;Table2[[#This Row],[Start Time hour elec]],Table2[[#This Row],[End time Hour elec]]+24,Table2[[#This Row],[End time Hour elec]]),"err")</f>
        <v>23</v>
      </c>
      <c r="H15" s="26">
        <f>IFERROR((Table2[[#This Row],[End Time Elec]]-Table2[[#This Row],[Start time Elec]])*24,"err")</f>
        <v>18.250000000116415</v>
      </c>
      <c r="I15" s="28" t="str">
        <f>Table1[[#This Row],[Start Time Steam]]</f>
        <v>err</v>
      </c>
      <c r="J15" s="28">
        <f>Table1[[#This Row],[Stop Time Steam]]</f>
        <v>40728.416666666664</v>
      </c>
      <c r="K15" s="26" t="str">
        <f>IFERROR(HOUR(Table2[[#This Row],[Start Time Steam]])+MINUTE(Table2[[#This Row],[Start Time Steam]])/60,"err")</f>
        <v>err</v>
      </c>
      <c r="L15" s="26">
        <f>IFERROR(HOUR(Table2[[#This Row],[End Time Steam]])+MINUTE(Table2[[#This Row],[End Time Steam]])/60,"err")</f>
        <v>10</v>
      </c>
      <c r="M15" s="26">
        <f>IFERROR(IF(Table2[[#This Row],[End time Hour Steam]]&lt;Table2[[#This Row],[Start Time hour Steam]],Table2[[#This Row],[End time Hour Steam]]+24,Table2[[#This Row],[End time Hour Steam]]),"err")</f>
        <v>34</v>
      </c>
      <c r="N15" s="26" t="str">
        <f>IFERROR((Table2[[#This Row],[End Time Steam]]-Table2[[#This Row],[Start Time Steam]])*24,"err")</f>
        <v>err</v>
      </c>
    </row>
    <row r="16" spans="1:14">
      <c r="A16" s="27">
        <f>Table1[[#This Row],[Day]]</f>
        <v>40729</v>
      </c>
      <c r="B16" s="29">
        <f>WEEKDAY(Table2[[#This Row],[Day]])</f>
        <v>3</v>
      </c>
      <c r="C16" s="28">
        <f>Table1[[#This Row],[Start Time Elec]]</f>
        <v>40729.166666666664</v>
      </c>
      <c r="D16" s="28">
        <f>Table1[[#This Row],[Stop Time Elec]]</f>
        <v>40730.03125</v>
      </c>
      <c r="E16" s="26">
        <f>IFERROR(HOUR(Table2[[#This Row],[Start time Elec]])+MINUTE(Table2[[#This Row],[Start time Elec]])/60,"err")</f>
        <v>4</v>
      </c>
      <c r="F16" s="26">
        <f>IFERROR(HOUR(Table2[[#This Row],[End Time Elec]])+MINUTE(Table2[[#This Row],[End Time Elec]])/60,"err")</f>
        <v>0.75</v>
      </c>
      <c r="G16" s="26">
        <f>IFERROR(IF(Table2[[#This Row],[End time Hour elec]]&lt;Table2[[#This Row],[Start Time hour elec]],Table2[[#This Row],[End time Hour elec]]+24,Table2[[#This Row],[End time Hour elec]]),"err")</f>
        <v>24.75</v>
      </c>
      <c r="H16" s="26">
        <f>IFERROR((Table2[[#This Row],[End Time Elec]]-Table2[[#This Row],[Start time Elec]])*24,"err")</f>
        <v>20.750000000058208</v>
      </c>
      <c r="I16" s="28">
        <f>Table1[[#This Row],[Start Time Steam]]</f>
        <v>40729.125</v>
      </c>
      <c r="J16" s="28">
        <f>Table1[[#This Row],[Stop Time Steam]]</f>
        <v>40729.802083333336</v>
      </c>
      <c r="K16" s="26">
        <f>IFERROR(HOUR(Table2[[#This Row],[Start Time Steam]])+MINUTE(Table2[[#This Row],[Start Time Steam]])/60,"err")</f>
        <v>3</v>
      </c>
      <c r="L16" s="26">
        <f>IFERROR(HOUR(Table2[[#This Row],[End Time Steam]])+MINUTE(Table2[[#This Row],[End Time Steam]])/60,"err")</f>
        <v>19.25</v>
      </c>
      <c r="M16" s="26">
        <f>IFERROR(IF(Table2[[#This Row],[End time Hour Steam]]&lt;Table2[[#This Row],[Start Time hour Steam]],Table2[[#This Row],[End time Hour Steam]]+24,Table2[[#This Row],[End time Hour Steam]]),"err")</f>
        <v>19.25</v>
      </c>
      <c r="N16" s="26">
        <f>IFERROR((Table2[[#This Row],[End Time Steam]]-Table2[[#This Row],[Start Time Steam]])*24,"err")</f>
        <v>16.250000000058208</v>
      </c>
    </row>
    <row r="17" spans="1:14">
      <c r="A17" s="27">
        <f>Table1[[#This Row],[Day]]</f>
        <v>40730</v>
      </c>
      <c r="B17" s="29">
        <f>WEEKDAY(Table2[[#This Row],[Day]])</f>
        <v>4</v>
      </c>
      <c r="C17" s="28">
        <f>Table1[[#This Row],[Start Time Elec]]</f>
        <v>40730.21875</v>
      </c>
      <c r="D17" s="28">
        <f>Table1[[#This Row],[Stop Time Elec]]</f>
        <v>40731.041666666664</v>
      </c>
      <c r="E17" s="26">
        <f>IFERROR(HOUR(Table2[[#This Row],[Start time Elec]])+MINUTE(Table2[[#This Row],[Start time Elec]])/60,"err")</f>
        <v>5.25</v>
      </c>
      <c r="F17" s="26">
        <f>IFERROR(HOUR(Table2[[#This Row],[End Time Elec]])+MINUTE(Table2[[#This Row],[End Time Elec]])/60,"err")</f>
        <v>1</v>
      </c>
      <c r="G17" s="26">
        <f>IFERROR(IF(Table2[[#This Row],[End time Hour elec]]&lt;Table2[[#This Row],[Start Time hour elec]],Table2[[#This Row],[End time Hour elec]]+24,Table2[[#This Row],[End time Hour elec]]),"err")</f>
        <v>25</v>
      </c>
      <c r="H17" s="26">
        <f>IFERROR((Table2[[#This Row],[End Time Elec]]-Table2[[#This Row],[Start time Elec]])*24,"err")</f>
        <v>19.749999999941792</v>
      </c>
      <c r="I17" s="28">
        <f>Table1[[#This Row],[Start Time Steam]]</f>
        <v>40730.072916666664</v>
      </c>
      <c r="J17" s="28">
        <f>Table1[[#This Row],[Stop Time Steam]]</f>
        <v>40730.1875</v>
      </c>
      <c r="K17" s="26">
        <f>IFERROR(HOUR(Table2[[#This Row],[Start Time Steam]])+MINUTE(Table2[[#This Row],[Start Time Steam]])/60,"err")</f>
        <v>1.75</v>
      </c>
      <c r="L17" s="26">
        <f>IFERROR(HOUR(Table2[[#This Row],[End Time Steam]])+MINUTE(Table2[[#This Row],[End Time Steam]])/60,"err")</f>
        <v>4.5</v>
      </c>
      <c r="M17" s="26">
        <f>IFERROR(IF(Table2[[#This Row],[End time Hour Steam]]&lt;Table2[[#This Row],[Start Time hour Steam]],Table2[[#This Row],[End time Hour Steam]]+24,Table2[[#This Row],[End time Hour Steam]]),"err")</f>
        <v>4.5</v>
      </c>
      <c r="N17" s="26">
        <f>IFERROR((Table2[[#This Row],[End Time Steam]]-Table2[[#This Row],[Start Time Steam]])*24,"err")</f>
        <v>2.7500000000582077</v>
      </c>
    </row>
    <row r="18" spans="1:14">
      <c r="A18" s="27">
        <f>Table1[[#This Row],[Day]]</f>
        <v>40731</v>
      </c>
      <c r="B18" s="29">
        <f>WEEKDAY(Table2[[#This Row],[Day]])</f>
        <v>5</v>
      </c>
      <c r="C18" s="28">
        <f>Table1[[#This Row],[Start Time Elec]]</f>
        <v>40731.21875</v>
      </c>
      <c r="D18" s="28">
        <f>Table1[[#This Row],[Stop Time Elec]]</f>
        <v>40732.020833333336</v>
      </c>
      <c r="E18" s="26">
        <f>IFERROR(HOUR(Table2[[#This Row],[Start time Elec]])+MINUTE(Table2[[#This Row],[Start time Elec]])/60,"err")</f>
        <v>5.25</v>
      </c>
      <c r="F18" s="26">
        <f>IFERROR(HOUR(Table2[[#This Row],[End Time Elec]])+MINUTE(Table2[[#This Row],[End Time Elec]])/60,"err")</f>
        <v>0.5</v>
      </c>
      <c r="G18" s="26">
        <f>IFERROR(IF(Table2[[#This Row],[End time Hour elec]]&lt;Table2[[#This Row],[Start Time hour elec]],Table2[[#This Row],[End time Hour elec]]+24,Table2[[#This Row],[End time Hour elec]]),"err")</f>
        <v>24.5</v>
      </c>
      <c r="H18" s="26">
        <f>IFERROR((Table2[[#This Row],[End Time Elec]]-Table2[[#This Row],[Start time Elec]])*24,"err")</f>
        <v>19.250000000058208</v>
      </c>
      <c r="I18" s="28">
        <f>Table1[[#This Row],[Start Time Steam]]</f>
        <v>40731.072916666664</v>
      </c>
      <c r="J18" s="28">
        <f>Table1[[#This Row],[Stop Time Steam]]</f>
        <v>40731.15625</v>
      </c>
      <c r="K18" s="26">
        <f>IFERROR(HOUR(Table2[[#This Row],[Start Time Steam]])+MINUTE(Table2[[#This Row],[Start Time Steam]])/60,"err")</f>
        <v>1.75</v>
      </c>
      <c r="L18" s="26">
        <f>IFERROR(HOUR(Table2[[#This Row],[End Time Steam]])+MINUTE(Table2[[#This Row],[End Time Steam]])/60,"err")</f>
        <v>3.75</v>
      </c>
      <c r="M18" s="26">
        <f>IFERROR(IF(Table2[[#This Row],[End time Hour Steam]]&lt;Table2[[#This Row],[Start Time hour Steam]],Table2[[#This Row],[End time Hour Steam]]+24,Table2[[#This Row],[End time Hour Steam]]),"err")</f>
        <v>3.75</v>
      </c>
      <c r="N18" s="26">
        <f>IFERROR((Table2[[#This Row],[End Time Steam]]-Table2[[#This Row],[Start Time Steam]])*24,"err")</f>
        <v>2.0000000000582077</v>
      </c>
    </row>
    <row r="19" spans="1:14">
      <c r="A19" s="27">
        <f>Table1[[#This Row],[Day]]</f>
        <v>40732</v>
      </c>
      <c r="B19" s="29">
        <f>WEEKDAY(Table2[[#This Row],[Day]])</f>
        <v>6</v>
      </c>
      <c r="C19" s="28">
        <f>Table1[[#This Row],[Start Time Elec]]</f>
        <v>40732.21875</v>
      </c>
      <c r="D19" s="28">
        <f>Table1[[#This Row],[Stop Time Elec]]</f>
        <v>40733.0625</v>
      </c>
      <c r="E19" s="26">
        <f>IFERROR(HOUR(Table2[[#This Row],[Start time Elec]])+MINUTE(Table2[[#This Row],[Start time Elec]])/60,"err")</f>
        <v>5.25</v>
      </c>
      <c r="F19" s="26">
        <f>IFERROR(HOUR(Table2[[#This Row],[End Time Elec]])+MINUTE(Table2[[#This Row],[End Time Elec]])/60,"err")</f>
        <v>1.5</v>
      </c>
      <c r="G19" s="26">
        <f>IFERROR(IF(Table2[[#This Row],[End time Hour elec]]&lt;Table2[[#This Row],[Start Time hour elec]],Table2[[#This Row],[End time Hour elec]]+24,Table2[[#This Row],[End time Hour elec]]),"err")</f>
        <v>25.5</v>
      </c>
      <c r="H19" s="26">
        <f>IFERROR((Table2[[#This Row],[End Time Elec]]-Table2[[#This Row],[Start time Elec]])*24,"err")</f>
        <v>20.25</v>
      </c>
      <c r="I19" s="28">
        <f>Table1[[#This Row],[Start Time Steam]]</f>
        <v>40732.989583333336</v>
      </c>
      <c r="J19" s="28">
        <f>Table1[[#This Row],[Stop Time Steam]]</f>
        <v>40733.010416666664</v>
      </c>
      <c r="K19" s="26">
        <f>IFERROR(HOUR(Table2[[#This Row],[Start Time Steam]])+MINUTE(Table2[[#This Row],[Start Time Steam]])/60,"err")</f>
        <v>23.75</v>
      </c>
      <c r="L19" s="26">
        <f>IFERROR(HOUR(Table2[[#This Row],[End Time Steam]])+MINUTE(Table2[[#This Row],[End Time Steam]])/60,"err")</f>
        <v>0.25</v>
      </c>
      <c r="M19" s="26">
        <f>IFERROR(IF(Table2[[#This Row],[End time Hour Steam]]&lt;Table2[[#This Row],[Start Time hour Steam]],Table2[[#This Row],[End time Hour Steam]]+24,Table2[[#This Row],[End time Hour Steam]]),"err")</f>
        <v>24.25</v>
      </c>
      <c r="N19" s="26">
        <f>IFERROR((Table2[[#This Row],[End Time Steam]]-Table2[[#This Row],[Start Time Steam]])*24,"err")</f>
        <v>0.49999999988358468</v>
      </c>
    </row>
    <row r="20" spans="1:14" hidden="1">
      <c r="A20" s="27">
        <f>Table1[[#This Row],[Day]]</f>
        <v>40733</v>
      </c>
      <c r="B20" s="29">
        <f>WEEKDAY(Table2[[#This Row],[Day]])</f>
        <v>7</v>
      </c>
      <c r="C20" s="28">
        <f>Table1[[#This Row],[Start Time Elec]]</f>
        <v>40733.25</v>
      </c>
      <c r="D20" s="28">
        <f>Table1[[#This Row],[Stop Time Elec]]</f>
        <v>40733.96875</v>
      </c>
      <c r="E20" s="26">
        <f>IFERROR(HOUR(Table2[[#This Row],[Start time Elec]])+MINUTE(Table2[[#This Row],[Start time Elec]])/60,"err")</f>
        <v>6</v>
      </c>
      <c r="F20" s="26">
        <f>IFERROR(HOUR(Table2[[#This Row],[End Time Elec]])+MINUTE(Table2[[#This Row],[End Time Elec]])/60,"err")</f>
        <v>23.25</v>
      </c>
      <c r="G20" s="26">
        <f>IFERROR(IF(Table2[[#This Row],[End time Hour elec]]&lt;Table2[[#This Row],[Start Time hour elec]],Table2[[#This Row],[End time Hour elec]]+24,Table2[[#This Row],[End time Hour elec]]),"err")</f>
        <v>23.25</v>
      </c>
      <c r="H20" s="26">
        <f>IFERROR((Table2[[#This Row],[End Time Elec]]-Table2[[#This Row],[Start time Elec]])*24,"err")</f>
        <v>17.25</v>
      </c>
      <c r="I20" s="28">
        <f>Table1[[#This Row],[Start Time Steam]]</f>
        <v>40733.041666666664</v>
      </c>
      <c r="J20" s="28">
        <f>Table1[[#This Row],[Stop Time Steam]]</f>
        <v>40733.645833333336</v>
      </c>
      <c r="K20" s="26">
        <f>IFERROR(HOUR(Table2[[#This Row],[Start Time Steam]])+MINUTE(Table2[[#This Row],[Start Time Steam]])/60,"err")</f>
        <v>1</v>
      </c>
      <c r="L20" s="26">
        <f>IFERROR(HOUR(Table2[[#This Row],[End Time Steam]])+MINUTE(Table2[[#This Row],[End Time Steam]])/60,"err")</f>
        <v>15.5</v>
      </c>
      <c r="M20" s="26">
        <f>IFERROR(IF(Table2[[#This Row],[End time Hour Steam]]&lt;Table2[[#This Row],[Start Time hour Steam]],Table2[[#This Row],[End time Hour Steam]]+24,Table2[[#This Row],[End time Hour Steam]]),"err")</f>
        <v>15.5</v>
      </c>
      <c r="N20" s="26">
        <f>IFERROR((Table2[[#This Row],[End Time Steam]]-Table2[[#This Row],[Start Time Steam]])*24,"err")</f>
        <v>14.500000000116415</v>
      </c>
    </row>
    <row r="21" spans="1:14" hidden="1">
      <c r="A21" s="27">
        <f>Table1[[#This Row],[Day]]</f>
        <v>40734</v>
      </c>
      <c r="B21" s="29">
        <f>WEEKDAY(Table2[[#This Row],[Day]])</f>
        <v>1</v>
      </c>
      <c r="C21" s="28">
        <f>Table1[[#This Row],[Start Time Elec]]</f>
        <v>40734.270833333336</v>
      </c>
      <c r="D21" s="28">
        <f>Table1[[#This Row],[Stop Time Elec]]</f>
        <v>40735</v>
      </c>
      <c r="E21" s="26">
        <f>IFERROR(HOUR(Table2[[#This Row],[Start time Elec]])+MINUTE(Table2[[#This Row],[Start time Elec]])/60,"err")</f>
        <v>6.5</v>
      </c>
      <c r="F21" s="26">
        <f>IFERROR(HOUR(Table2[[#This Row],[End Time Elec]])+MINUTE(Table2[[#This Row],[End Time Elec]])/60,"err")</f>
        <v>0</v>
      </c>
      <c r="G21" s="26">
        <f>IFERROR(IF(Table2[[#This Row],[End time Hour elec]]&lt;Table2[[#This Row],[Start Time hour elec]],Table2[[#This Row],[End time Hour elec]]+24,Table2[[#This Row],[End time Hour elec]]),"err")</f>
        <v>24</v>
      </c>
      <c r="H21" s="26">
        <f>IFERROR((Table2[[#This Row],[End Time Elec]]-Table2[[#This Row],[Start time Elec]])*24,"err")</f>
        <v>17.499999999941792</v>
      </c>
      <c r="I21" s="28" t="str">
        <f>Table1[[#This Row],[Start Time Steam]]</f>
        <v>err</v>
      </c>
      <c r="J21" s="28">
        <f>Table1[[#This Row],[Stop Time Steam]]</f>
        <v>40734.427083333336</v>
      </c>
      <c r="K21" s="26" t="str">
        <f>IFERROR(HOUR(Table2[[#This Row],[Start Time Steam]])+MINUTE(Table2[[#This Row],[Start Time Steam]])/60,"err")</f>
        <v>err</v>
      </c>
      <c r="L21" s="26">
        <f>IFERROR(HOUR(Table2[[#This Row],[End Time Steam]])+MINUTE(Table2[[#This Row],[End Time Steam]])/60,"err")</f>
        <v>10.25</v>
      </c>
      <c r="M21" s="26">
        <f>IFERROR(IF(Table2[[#This Row],[End time Hour Steam]]&lt;Table2[[#This Row],[Start Time hour Steam]],Table2[[#This Row],[End time Hour Steam]]+24,Table2[[#This Row],[End time Hour Steam]]),"err")</f>
        <v>34.25</v>
      </c>
      <c r="N21" s="26" t="str">
        <f>IFERROR((Table2[[#This Row],[End Time Steam]]-Table2[[#This Row],[Start Time Steam]])*24,"err")</f>
        <v>err</v>
      </c>
    </row>
    <row r="22" spans="1:14">
      <c r="A22" s="27">
        <f>Table1[[#This Row],[Day]]</f>
        <v>40735</v>
      </c>
      <c r="B22" s="29">
        <f>WEEKDAY(Table2[[#This Row],[Day]])</f>
        <v>2</v>
      </c>
      <c r="C22" s="28">
        <f>Table1[[#This Row],[Start Time Elec]]</f>
        <v>40735.166666666664</v>
      </c>
      <c r="D22" s="28">
        <f>Table1[[#This Row],[Stop Time Elec]]</f>
        <v>40736.020833333336</v>
      </c>
      <c r="E22" s="26">
        <f>IFERROR(HOUR(Table2[[#This Row],[Start time Elec]])+MINUTE(Table2[[#This Row],[Start time Elec]])/60,"err")</f>
        <v>4</v>
      </c>
      <c r="F22" s="26">
        <f>IFERROR(HOUR(Table2[[#This Row],[End Time Elec]])+MINUTE(Table2[[#This Row],[End Time Elec]])/60,"err")</f>
        <v>0.5</v>
      </c>
      <c r="G22" s="26">
        <f>IFERROR(IF(Table2[[#This Row],[End time Hour elec]]&lt;Table2[[#This Row],[Start Time hour elec]],Table2[[#This Row],[End time Hour elec]]+24,Table2[[#This Row],[End time Hour elec]]),"err")</f>
        <v>24.5</v>
      </c>
      <c r="H22" s="26">
        <f>IFERROR((Table2[[#This Row],[End Time Elec]]-Table2[[#This Row],[Start time Elec]])*24,"err")</f>
        <v>20.500000000116415</v>
      </c>
      <c r="I22" s="28">
        <f>Table1[[#This Row],[Start Time Steam]]</f>
        <v>40735.989583333336</v>
      </c>
      <c r="J22" s="28">
        <f>Table1[[#This Row],[Stop Time Steam]]</f>
        <v>40736.0625</v>
      </c>
      <c r="K22" s="26">
        <f>IFERROR(HOUR(Table2[[#This Row],[Start Time Steam]])+MINUTE(Table2[[#This Row],[Start Time Steam]])/60,"err")</f>
        <v>23.75</v>
      </c>
      <c r="L22" s="26">
        <f>IFERROR(HOUR(Table2[[#This Row],[End Time Steam]])+MINUTE(Table2[[#This Row],[End Time Steam]])/60,"err")</f>
        <v>1.5</v>
      </c>
      <c r="M22" s="26">
        <f>IFERROR(IF(Table2[[#This Row],[End time Hour Steam]]&lt;Table2[[#This Row],[Start Time hour Steam]],Table2[[#This Row],[End time Hour Steam]]+24,Table2[[#This Row],[End time Hour Steam]]),"err")</f>
        <v>25.5</v>
      </c>
      <c r="N22" s="26">
        <f>IFERROR((Table2[[#This Row],[End Time Steam]]-Table2[[#This Row],[Start Time Steam]])*24,"err")</f>
        <v>1.7499999999417923</v>
      </c>
    </row>
    <row r="23" spans="1:14">
      <c r="A23" s="27">
        <f>Table1[[#This Row],[Day]]</f>
        <v>40736</v>
      </c>
      <c r="B23" s="29">
        <f>WEEKDAY(Table2[[#This Row],[Day]])</f>
        <v>3</v>
      </c>
      <c r="C23" s="28">
        <f>Table1[[#This Row],[Start Time Elec]]</f>
        <v>40736.21875</v>
      </c>
      <c r="D23" s="28">
        <f>Table1[[#This Row],[Stop Time Elec]]</f>
        <v>40737.09375</v>
      </c>
      <c r="E23" s="26">
        <f>IFERROR(HOUR(Table2[[#This Row],[Start time Elec]])+MINUTE(Table2[[#This Row],[Start time Elec]])/60,"err")</f>
        <v>5.25</v>
      </c>
      <c r="F23" s="26">
        <f>IFERROR(HOUR(Table2[[#This Row],[End Time Elec]])+MINUTE(Table2[[#This Row],[End Time Elec]])/60,"err")</f>
        <v>2.25</v>
      </c>
      <c r="G23" s="26">
        <f>IFERROR(IF(Table2[[#This Row],[End time Hour elec]]&lt;Table2[[#This Row],[Start Time hour elec]],Table2[[#This Row],[End time Hour elec]]+24,Table2[[#This Row],[End time Hour elec]]),"err")</f>
        <v>26.25</v>
      </c>
      <c r="H23" s="26">
        <f>IFERROR((Table2[[#This Row],[End Time Elec]]-Table2[[#This Row],[Start time Elec]])*24,"err")</f>
        <v>21</v>
      </c>
      <c r="I23" s="28">
        <f>Table1[[#This Row],[Start Time Steam]]</f>
        <v>40736.145833333336</v>
      </c>
      <c r="J23" s="28">
        <f>Table1[[#This Row],[Stop Time Steam]]</f>
        <v>40737</v>
      </c>
      <c r="K23" s="26">
        <f>IFERROR(HOUR(Table2[[#This Row],[Start Time Steam]])+MINUTE(Table2[[#This Row],[Start Time Steam]])/60,"err")</f>
        <v>3.5</v>
      </c>
      <c r="L23" s="26">
        <f>IFERROR(HOUR(Table2[[#This Row],[End Time Steam]])+MINUTE(Table2[[#This Row],[End Time Steam]])/60,"err")</f>
        <v>0</v>
      </c>
      <c r="M23" s="26">
        <f>IFERROR(IF(Table2[[#This Row],[End time Hour Steam]]&lt;Table2[[#This Row],[Start Time hour Steam]],Table2[[#This Row],[End time Hour Steam]]+24,Table2[[#This Row],[End time Hour Steam]]),"err")</f>
        <v>24</v>
      </c>
      <c r="N23" s="26">
        <f>IFERROR((Table2[[#This Row],[End Time Steam]]-Table2[[#This Row],[Start Time Steam]])*24,"err")</f>
        <v>20.499999999941792</v>
      </c>
    </row>
    <row r="24" spans="1:14">
      <c r="A24" s="27">
        <f>Table1[[#This Row],[Day]]</f>
        <v>40737</v>
      </c>
      <c r="B24" s="29">
        <f>WEEKDAY(Table2[[#This Row],[Day]])</f>
        <v>4</v>
      </c>
      <c r="C24" s="28">
        <f>Table1[[#This Row],[Start Time Elec]]</f>
        <v>40737.989583333336</v>
      </c>
      <c r="D24" s="28">
        <f>Table1[[#This Row],[Stop Time Elec]]</f>
        <v>40738.052083333336</v>
      </c>
      <c r="E24" s="26">
        <f>IFERROR(HOUR(Table2[[#This Row],[Start time Elec]])+MINUTE(Table2[[#This Row],[Start time Elec]])/60,"err")</f>
        <v>23.75</v>
      </c>
      <c r="F24" s="26">
        <f>IFERROR(HOUR(Table2[[#This Row],[End Time Elec]])+MINUTE(Table2[[#This Row],[End Time Elec]])/60,"err")</f>
        <v>1.25</v>
      </c>
      <c r="G24" s="26">
        <f>IFERROR(IF(Table2[[#This Row],[End time Hour elec]]&lt;Table2[[#This Row],[Start Time hour elec]],Table2[[#This Row],[End time Hour elec]]+24,Table2[[#This Row],[End time Hour elec]]),"err")</f>
        <v>25.25</v>
      </c>
      <c r="H24" s="26">
        <f>IFERROR((Table2[[#This Row],[End Time Elec]]-Table2[[#This Row],[Start time Elec]])*24,"err")</f>
        <v>1.5</v>
      </c>
      <c r="I24" s="28">
        <f>Table1[[#This Row],[Start Time Steam]]</f>
        <v>40737.208333333336</v>
      </c>
      <c r="J24" s="28">
        <f>Table1[[#This Row],[Stop Time Steam]]</f>
        <v>40738.020833333336</v>
      </c>
      <c r="K24" s="26">
        <f>IFERROR(HOUR(Table2[[#This Row],[Start Time Steam]])+MINUTE(Table2[[#This Row],[Start Time Steam]])/60,"err")</f>
        <v>5</v>
      </c>
      <c r="L24" s="26">
        <f>IFERROR(HOUR(Table2[[#This Row],[End Time Steam]])+MINUTE(Table2[[#This Row],[End Time Steam]])/60,"err")</f>
        <v>0.5</v>
      </c>
      <c r="M24" s="26">
        <f>IFERROR(IF(Table2[[#This Row],[End time Hour Steam]]&lt;Table2[[#This Row],[Start Time hour Steam]],Table2[[#This Row],[End time Hour Steam]]+24,Table2[[#This Row],[End time Hour Steam]]),"err")</f>
        <v>24.5</v>
      </c>
      <c r="N24" s="26">
        <f>IFERROR((Table2[[#This Row],[End Time Steam]]-Table2[[#This Row],[Start Time Steam]])*24,"err")</f>
        <v>19.5</v>
      </c>
    </row>
    <row r="25" spans="1:14">
      <c r="A25" s="27">
        <f>Table1[[#This Row],[Day]]</f>
        <v>40738</v>
      </c>
      <c r="B25" s="29">
        <f>WEEKDAY(Table2[[#This Row],[Day]])</f>
        <v>5</v>
      </c>
      <c r="C25" s="28">
        <f>Table1[[#This Row],[Start Time Elec]]</f>
        <v>40738.21875</v>
      </c>
      <c r="D25" s="28">
        <f>Table1[[#This Row],[Stop Time Elec]]</f>
        <v>40739.03125</v>
      </c>
      <c r="E25" s="26">
        <f>IFERROR(HOUR(Table2[[#This Row],[Start time Elec]])+MINUTE(Table2[[#This Row],[Start time Elec]])/60,"err")</f>
        <v>5.25</v>
      </c>
      <c r="F25" s="26">
        <f>IFERROR(HOUR(Table2[[#This Row],[End Time Elec]])+MINUTE(Table2[[#This Row],[End Time Elec]])/60,"err")</f>
        <v>0.75</v>
      </c>
      <c r="G25" s="26">
        <f>IFERROR(IF(Table2[[#This Row],[End time Hour elec]]&lt;Table2[[#This Row],[Start Time hour elec]],Table2[[#This Row],[End time Hour elec]]+24,Table2[[#This Row],[End time Hour elec]]),"err")</f>
        <v>24.75</v>
      </c>
      <c r="H25" s="26">
        <f>IFERROR((Table2[[#This Row],[End Time Elec]]-Table2[[#This Row],[Start time Elec]])*24,"err")</f>
        <v>19.5</v>
      </c>
      <c r="I25" s="28">
        <f>Table1[[#This Row],[Start Time Steam]]</f>
        <v>40738.052083333336</v>
      </c>
      <c r="J25" s="28">
        <f>Table1[[#This Row],[Stop Time Steam]]</f>
        <v>40739</v>
      </c>
      <c r="K25" s="26">
        <f>IFERROR(HOUR(Table2[[#This Row],[Start Time Steam]])+MINUTE(Table2[[#This Row],[Start Time Steam]])/60,"err")</f>
        <v>1.25</v>
      </c>
      <c r="L25" s="26">
        <f>IFERROR(HOUR(Table2[[#This Row],[End Time Steam]])+MINUTE(Table2[[#This Row],[End Time Steam]])/60,"err")</f>
        <v>0</v>
      </c>
      <c r="M25" s="26">
        <f>IFERROR(IF(Table2[[#This Row],[End time Hour Steam]]&lt;Table2[[#This Row],[Start Time hour Steam]],Table2[[#This Row],[End time Hour Steam]]+24,Table2[[#This Row],[End time Hour Steam]]),"err")</f>
        <v>24</v>
      </c>
      <c r="N25" s="26">
        <f>IFERROR((Table2[[#This Row],[End Time Steam]]-Table2[[#This Row],[Start Time Steam]])*24,"err")</f>
        <v>22.749999999941792</v>
      </c>
    </row>
    <row r="26" spans="1:14">
      <c r="A26" s="27">
        <f>Table1[[#This Row],[Day]]</f>
        <v>40739</v>
      </c>
      <c r="B26" s="29">
        <f>WEEKDAY(Table2[[#This Row],[Day]])</f>
        <v>6</v>
      </c>
      <c r="C26" s="28">
        <f>Table1[[#This Row],[Start Time Elec]]</f>
        <v>40739.21875</v>
      </c>
      <c r="D26" s="28">
        <f>Table1[[#This Row],[Stop Time Elec]]</f>
        <v>40740.072916666664</v>
      </c>
      <c r="E26" s="26">
        <f>IFERROR(HOUR(Table2[[#This Row],[Start time Elec]])+MINUTE(Table2[[#This Row],[Start time Elec]])/60,"err")</f>
        <v>5.25</v>
      </c>
      <c r="F26" s="26">
        <f>IFERROR(HOUR(Table2[[#This Row],[End Time Elec]])+MINUTE(Table2[[#This Row],[End Time Elec]])/60,"err")</f>
        <v>1.75</v>
      </c>
      <c r="G26" s="26">
        <f>IFERROR(IF(Table2[[#This Row],[End time Hour elec]]&lt;Table2[[#This Row],[Start Time hour elec]],Table2[[#This Row],[End time Hour elec]]+24,Table2[[#This Row],[End time Hour elec]]),"err")</f>
        <v>25.75</v>
      </c>
      <c r="H26" s="26">
        <f>IFERROR((Table2[[#This Row],[End Time Elec]]-Table2[[#This Row],[Start time Elec]])*24,"err")</f>
        <v>20.499999999941792</v>
      </c>
      <c r="I26" s="28">
        <f>Table1[[#This Row],[Start Time Steam]]</f>
        <v>40739.21875</v>
      </c>
      <c r="J26" s="28">
        <f>Table1[[#This Row],[Stop Time Steam]]</f>
        <v>40739.729166666664</v>
      </c>
      <c r="K26" s="26">
        <f>IFERROR(HOUR(Table2[[#This Row],[Start Time Steam]])+MINUTE(Table2[[#This Row],[Start Time Steam]])/60,"err")</f>
        <v>5.25</v>
      </c>
      <c r="L26" s="26">
        <f>IFERROR(HOUR(Table2[[#This Row],[End Time Steam]])+MINUTE(Table2[[#This Row],[End Time Steam]])/60,"err")</f>
        <v>17.5</v>
      </c>
      <c r="M26" s="26">
        <f>IFERROR(IF(Table2[[#This Row],[End time Hour Steam]]&lt;Table2[[#This Row],[Start Time hour Steam]],Table2[[#This Row],[End time Hour Steam]]+24,Table2[[#This Row],[End time Hour Steam]]),"err")</f>
        <v>17.5</v>
      </c>
      <c r="N26" s="26">
        <f>IFERROR((Table2[[#This Row],[End Time Steam]]-Table2[[#This Row],[Start Time Steam]])*24,"err")</f>
        <v>12.249999999941792</v>
      </c>
    </row>
    <row r="27" spans="1:14" hidden="1">
      <c r="A27" s="27">
        <f>Table1[[#This Row],[Day]]</f>
        <v>40740</v>
      </c>
      <c r="B27" s="29">
        <f>WEEKDAY(Table2[[#This Row],[Day]])</f>
        <v>7</v>
      </c>
      <c r="C27" s="28">
        <f>Table1[[#This Row],[Start Time Elec]]</f>
        <v>40740.25</v>
      </c>
      <c r="D27" s="28">
        <f>Table1[[#This Row],[Stop Time Elec]]</f>
        <v>40740.979166666664</v>
      </c>
      <c r="E27" s="26">
        <f>IFERROR(HOUR(Table2[[#This Row],[Start time Elec]])+MINUTE(Table2[[#This Row],[Start time Elec]])/60,"err")</f>
        <v>6</v>
      </c>
      <c r="F27" s="26">
        <f>IFERROR(HOUR(Table2[[#This Row],[End Time Elec]])+MINUTE(Table2[[#This Row],[End Time Elec]])/60,"err")</f>
        <v>23.5</v>
      </c>
      <c r="G27" s="26">
        <f>IFERROR(IF(Table2[[#This Row],[End time Hour elec]]&lt;Table2[[#This Row],[Start Time hour elec]],Table2[[#This Row],[End time Hour elec]]+24,Table2[[#This Row],[End time Hour elec]]),"err")</f>
        <v>23.5</v>
      </c>
      <c r="H27" s="26">
        <f>IFERROR((Table2[[#This Row],[End Time Elec]]-Table2[[#This Row],[Start time Elec]])*24,"err")</f>
        <v>17.499999999941792</v>
      </c>
      <c r="I27" s="28">
        <f>Table1[[#This Row],[Start Time Steam]]</f>
        <v>40740.041666666664</v>
      </c>
      <c r="J27" s="28">
        <f>Table1[[#This Row],[Stop Time Steam]]</f>
        <v>40740.145833333336</v>
      </c>
      <c r="K27" s="26">
        <f>IFERROR(HOUR(Table2[[#This Row],[Start Time Steam]])+MINUTE(Table2[[#This Row],[Start Time Steam]])/60,"err")</f>
        <v>1</v>
      </c>
      <c r="L27" s="26">
        <f>IFERROR(HOUR(Table2[[#This Row],[End Time Steam]])+MINUTE(Table2[[#This Row],[End Time Steam]])/60,"err")</f>
        <v>3.5</v>
      </c>
      <c r="M27" s="26">
        <f>IFERROR(IF(Table2[[#This Row],[End time Hour Steam]]&lt;Table2[[#This Row],[Start Time hour Steam]],Table2[[#This Row],[End time Hour Steam]]+24,Table2[[#This Row],[End time Hour Steam]]),"err")</f>
        <v>3.5</v>
      </c>
      <c r="N27" s="26">
        <f>IFERROR((Table2[[#This Row],[End Time Steam]]-Table2[[#This Row],[Start Time Steam]])*24,"err")</f>
        <v>2.5000000001164153</v>
      </c>
    </row>
    <row r="28" spans="1:14" hidden="1">
      <c r="A28" s="27">
        <f>Table1[[#This Row],[Day]]</f>
        <v>40741</v>
      </c>
      <c r="B28" s="29">
        <f>WEEKDAY(Table2[[#This Row],[Day]])</f>
        <v>1</v>
      </c>
      <c r="C28" s="28">
        <f>Table1[[#This Row],[Start Time Elec]]</f>
        <v>40741.322916666664</v>
      </c>
      <c r="D28" s="28">
        <f>Table1[[#This Row],[Stop Time Elec]]</f>
        <v>40742</v>
      </c>
      <c r="E28" s="26">
        <f>IFERROR(HOUR(Table2[[#This Row],[Start time Elec]])+MINUTE(Table2[[#This Row],[Start time Elec]])/60,"err")</f>
        <v>7.75</v>
      </c>
      <c r="F28" s="26">
        <f>IFERROR(HOUR(Table2[[#This Row],[End Time Elec]])+MINUTE(Table2[[#This Row],[End Time Elec]])/60,"err")</f>
        <v>0</v>
      </c>
      <c r="G28" s="26">
        <f>IFERROR(IF(Table2[[#This Row],[End time Hour elec]]&lt;Table2[[#This Row],[Start Time hour elec]],Table2[[#This Row],[End time Hour elec]]+24,Table2[[#This Row],[End time Hour elec]]),"err")</f>
        <v>24</v>
      </c>
      <c r="H28" s="26">
        <f>IFERROR((Table2[[#This Row],[End Time Elec]]-Table2[[#This Row],[Start time Elec]])*24,"err")</f>
        <v>16.250000000058208</v>
      </c>
      <c r="I28" s="28" t="str">
        <f>Table1[[#This Row],[Start Time Steam]]</f>
        <v>N/A</v>
      </c>
      <c r="J28" s="28">
        <f>Table1[[#This Row],[Stop Time Steam]]</f>
        <v>40741.416666666664</v>
      </c>
      <c r="K28" s="26" t="str">
        <f>IFERROR(HOUR(Table2[[#This Row],[Start Time Steam]])+MINUTE(Table2[[#This Row],[Start Time Steam]])/60,"err")</f>
        <v>err</v>
      </c>
      <c r="L28" s="26">
        <f>IFERROR(HOUR(Table2[[#This Row],[End Time Steam]])+MINUTE(Table2[[#This Row],[End Time Steam]])/60,"err")</f>
        <v>10</v>
      </c>
      <c r="M28" s="26">
        <f>IFERROR(IF(Table2[[#This Row],[End time Hour Steam]]&lt;Table2[[#This Row],[Start Time hour Steam]],Table2[[#This Row],[End time Hour Steam]]+24,Table2[[#This Row],[End time Hour Steam]]),"err")</f>
        <v>34</v>
      </c>
      <c r="N28" s="26" t="str">
        <f>IFERROR((Table2[[#This Row],[End Time Steam]]-Table2[[#This Row],[Start Time Steam]])*24,"err")</f>
        <v>err</v>
      </c>
    </row>
    <row r="29" spans="1:14">
      <c r="A29" s="27">
        <f>Table1[[#This Row],[Day]]</f>
        <v>40742</v>
      </c>
      <c r="B29" s="29">
        <f>WEEKDAY(Table2[[#This Row],[Day]])</f>
        <v>2</v>
      </c>
      <c r="C29" s="28">
        <f>Table1[[#This Row],[Start Time Elec]]</f>
        <v>40742.229166666664</v>
      </c>
      <c r="D29" s="28">
        <f>Table1[[#This Row],[Stop Time Elec]]</f>
        <v>40742.739583333336</v>
      </c>
      <c r="E29" s="26">
        <f>IFERROR(HOUR(Table2[[#This Row],[Start time Elec]])+MINUTE(Table2[[#This Row],[Start time Elec]])/60,"err")</f>
        <v>5.5</v>
      </c>
      <c r="F29" s="26">
        <f>IFERROR(HOUR(Table2[[#This Row],[End Time Elec]])+MINUTE(Table2[[#This Row],[End Time Elec]])/60,"err")</f>
        <v>17.75</v>
      </c>
      <c r="G29" s="26">
        <f>IFERROR(IF(Table2[[#This Row],[End time Hour elec]]&lt;Table2[[#This Row],[Start Time hour elec]],Table2[[#This Row],[End time Hour elec]]+24,Table2[[#This Row],[End time Hour elec]]),"err")</f>
        <v>17.75</v>
      </c>
      <c r="H29" s="26">
        <f>IFERROR((Table2[[#This Row],[End Time Elec]]-Table2[[#This Row],[Start time Elec]])*24,"err")</f>
        <v>12.250000000116415</v>
      </c>
      <c r="I29" s="28">
        <f>Table1[[#This Row],[Start Time Steam]]</f>
        <v>40742.989583333336</v>
      </c>
      <c r="J29" s="28">
        <f>Table1[[#This Row],[Stop Time Steam]]</f>
        <v>40743.020833333336</v>
      </c>
      <c r="K29" s="26">
        <f>IFERROR(HOUR(Table2[[#This Row],[Start Time Steam]])+MINUTE(Table2[[#This Row],[Start Time Steam]])/60,"err")</f>
        <v>23.75</v>
      </c>
      <c r="L29" s="26">
        <f>IFERROR(HOUR(Table2[[#This Row],[End Time Steam]])+MINUTE(Table2[[#This Row],[End Time Steam]])/60,"err")</f>
        <v>0.5</v>
      </c>
      <c r="M29" s="26">
        <f>IFERROR(IF(Table2[[#This Row],[End time Hour Steam]]&lt;Table2[[#This Row],[Start Time hour Steam]],Table2[[#This Row],[End time Hour Steam]]+24,Table2[[#This Row],[End time Hour Steam]]),"err")</f>
        <v>24.5</v>
      </c>
      <c r="N29" s="26">
        <f>IFERROR((Table2[[#This Row],[End Time Steam]]-Table2[[#This Row],[Start Time Steam]])*24,"err")</f>
        <v>0.75</v>
      </c>
    </row>
    <row r="30" spans="1:14">
      <c r="A30" s="27">
        <f>Table1[[#This Row],[Day]]</f>
        <v>40743</v>
      </c>
      <c r="B30" s="29">
        <f>WEEKDAY(Table2[[#This Row],[Day]])</f>
        <v>3</v>
      </c>
      <c r="C30" s="28">
        <f>Table1[[#This Row],[Start Time Elec]]</f>
        <v>40743.208333333336</v>
      </c>
      <c r="D30" s="28">
        <f>Table1[[#This Row],[Stop Time Elec]]</f>
        <v>40744.052083333336</v>
      </c>
      <c r="E30" s="26">
        <f>IFERROR(HOUR(Table2[[#This Row],[Start time Elec]])+MINUTE(Table2[[#This Row],[Start time Elec]])/60,"err")</f>
        <v>5</v>
      </c>
      <c r="F30" s="26">
        <f>IFERROR(HOUR(Table2[[#This Row],[End Time Elec]])+MINUTE(Table2[[#This Row],[End Time Elec]])/60,"err")</f>
        <v>1.25</v>
      </c>
      <c r="G30" s="26">
        <f>IFERROR(IF(Table2[[#This Row],[End time Hour elec]]&lt;Table2[[#This Row],[Start Time hour elec]],Table2[[#This Row],[End time Hour elec]]+24,Table2[[#This Row],[End time Hour elec]]),"err")</f>
        <v>25.25</v>
      </c>
      <c r="H30" s="26">
        <f>IFERROR((Table2[[#This Row],[End Time Elec]]-Table2[[#This Row],[Start time Elec]])*24,"err")</f>
        <v>20.25</v>
      </c>
      <c r="I30" s="28" t="str">
        <f>Table1[[#This Row],[Start Time Steam]]</f>
        <v>err</v>
      </c>
      <c r="J30" s="28">
        <f>Table1[[#This Row],[Stop Time Steam]]</f>
        <v>40743.958333333336</v>
      </c>
      <c r="K30" s="26" t="str">
        <f>IFERROR(HOUR(Table2[[#This Row],[Start Time Steam]])+MINUTE(Table2[[#This Row],[Start Time Steam]])/60,"err")</f>
        <v>err</v>
      </c>
      <c r="L30" s="26">
        <f>IFERROR(HOUR(Table2[[#This Row],[End Time Steam]])+MINUTE(Table2[[#This Row],[End Time Steam]])/60,"err")</f>
        <v>23</v>
      </c>
      <c r="M30" s="26">
        <f>IFERROR(IF(Table2[[#This Row],[End time Hour Steam]]&lt;Table2[[#This Row],[Start Time hour Steam]],Table2[[#This Row],[End time Hour Steam]]+24,Table2[[#This Row],[End time Hour Steam]]),"err")</f>
        <v>47</v>
      </c>
      <c r="N30" s="26" t="str">
        <f>IFERROR((Table2[[#This Row],[End Time Steam]]-Table2[[#This Row],[Start Time Steam]])*24,"err")</f>
        <v>err</v>
      </c>
    </row>
    <row r="31" spans="1:14">
      <c r="A31" s="27">
        <f>Table1[[#This Row],[Day]]</f>
        <v>40744</v>
      </c>
      <c r="B31" s="29">
        <f>WEEKDAY(Table2[[#This Row],[Day]])</f>
        <v>4</v>
      </c>
      <c r="C31" s="28">
        <f>Table1[[#This Row],[Start Time Elec]]</f>
        <v>40744.197916666664</v>
      </c>
      <c r="D31" s="28">
        <f>Table1[[#This Row],[Stop Time Elec]]</f>
        <v>40745.03125</v>
      </c>
      <c r="E31" s="26">
        <f>IFERROR(HOUR(Table2[[#This Row],[Start time Elec]])+MINUTE(Table2[[#This Row],[Start time Elec]])/60,"err")</f>
        <v>4.75</v>
      </c>
      <c r="F31" s="26">
        <f>IFERROR(HOUR(Table2[[#This Row],[End Time Elec]])+MINUTE(Table2[[#This Row],[End Time Elec]])/60,"err")</f>
        <v>0.75</v>
      </c>
      <c r="G31" s="26">
        <f>IFERROR(IF(Table2[[#This Row],[End time Hour elec]]&lt;Table2[[#This Row],[Start Time hour elec]],Table2[[#This Row],[End time Hour elec]]+24,Table2[[#This Row],[End time Hour elec]]),"err")</f>
        <v>24.75</v>
      </c>
      <c r="H31" s="26">
        <f>IFERROR((Table2[[#This Row],[End Time Elec]]-Table2[[#This Row],[Start time Elec]])*24,"err")</f>
        <v>20.000000000058208</v>
      </c>
      <c r="I31" s="28" t="str">
        <f>Table1[[#This Row],[Start Time Steam]]</f>
        <v>err</v>
      </c>
      <c r="J31" s="28">
        <f>Table1[[#This Row],[Stop Time Steam]]</f>
        <v>40745.052083333336</v>
      </c>
      <c r="K31" s="26" t="str">
        <f>IFERROR(HOUR(Table2[[#This Row],[Start Time Steam]])+MINUTE(Table2[[#This Row],[Start Time Steam]])/60,"err")</f>
        <v>err</v>
      </c>
      <c r="L31" s="26">
        <f>IFERROR(HOUR(Table2[[#This Row],[End Time Steam]])+MINUTE(Table2[[#This Row],[End Time Steam]])/60,"err")</f>
        <v>1.25</v>
      </c>
      <c r="M31" s="26">
        <f>IFERROR(IF(Table2[[#This Row],[End time Hour Steam]]&lt;Table2[[#This Row],[Start Time hour Steam]],Table2[[#This Row],[End time Hour Steam]]+24,Table2[[#This Row],[End time Hour Steam]]),"err")</f>
        <v>25.25</v>
      </c>
      <c r="N31" s="26" t="str">
        <f>IFERROR((Table2[[#This Row],[End Time Steam]]-Table2[[#This Row],[Start Time Steam]])*24,"err")</f>
        <v>err</v>
      </c>
    </row>
    <row r="32" spans="1:14">
      <c r="A32" s="27">
        <f>Table1[[#This Row],[Day]]</f>
        <v>40745</v>
      </c>
      <c r="B32" s="29">
        <f>WEEKDAY(Table2[[#This Row],[Day]])</f>
        <v>5</v>
      </c>
      <c r="C32" s="28">
        <f>Table1[[#This Row],[Start Time Elec]]</f>
        <v>40745.177083333336</v>
      </c>
      <c r="D32" s="28">
        <f>Table1[[#This Row],[Stop Time Elec]]</f>
        <v>40746.010416666664</v>
      </c>
      <c r="E32" s="26">
        <f>IFERROR(HOUR(Table2[[#This Row],[Start time Elec]])+MINUTE(Table2[[#This Row],[Start time Elec]])/60,"err")</f>
        <v>4.25</v>
      </c>
      <c r="F32" s="26">
        <f>IFERROR(HOUR(Table2[[#This Row],[End Time Elec]])+MINUTE(Table2[[#This Row],[End Time Elec]])/60,"err")</f>
        <v>0.25</v>
      </c>
      <c r="G32" s="26">
        <f>IFERROR(IF(Table2[[#This Row],[End time Hour elec]]&lt;Table2[[#This Row],[Start Time hour elec]],Table2[[#This Row],[End time Hour elec]]+24,Table2[[#This Row],[End time Hour elec]]),"err")</f>
        <v>24.25</v>
      </c>
      <c r="H32" s="26">
        <f>IFERROR((Table2[[#This Row],[End Time Elec]]-Table2[[#This Row],[Start time Elec]])*24,"err")</f>
        <v>19.999999999883585</v>
      </c>
      <c r="I32" s="28">
        <f>Table1[[#This Row],[Start Time Steam]]</f>
        <v>40745.135416666664</v>
      </c>
      <c r="J32" s="28">
        <f>Table1[[#This Row],[Stop Time Steam]]</f>
        <v>40745.708333333336</v>
      </c>
      <c r="K32" s="26">
        <f>IFERROR(HOUR(Table2[[#This Row],[Start Time Steam]])+MINUTE(Table2[[#This Row],[Start Time Steam]])/60,"err")</f>
        <v>3.25</v>
      </c>
      <c r="L32" s="26">
        <f>IFERROR(HOUR(Table2[[#This Row],[End Time Steam]])+MINUTE(Table2[[#This Row],[End Time Steam]])/60,"err")</f>
        <v>17</v>
      </c>
      <c r="M32" s="26">
        <f>IFERROR(IF(Table2[[#This Row],[End time Hour Steam]]&lt;Table2[[#This Row],[Start Time hour Steam]],Table2[[#This Row],[End time Hour Steam]]+24,Table2[[#This Row],[End time Hour Steam]]),"err")</f>
        <v>17</v>
      </c>
      <c r="N32" s="26">
        <f>IFERROR((Table2[[#This Row],[End Time Steam]]-Table2[[#This Row],[Start Time Steam]])*24,"err")</f>
        <v>13.750000000116415</v>
      </c>
    </row>
    <row r="33" spans="1:14">
      <c r="A33" s="27">
        <f>Table1[[#This Row],[Day]]</f>
        <v>40746</v>
      </c>
      <c r="B33" s="29">
        <f>WEEKDAY(Table2[[#This Row],[Day]])</f>
        <v>6</v>
      </c>
      <c r="C33" s="28">
        <f>Table1[[#This Row],[Start Time Elec]]</f>
        <v>40746.166666666664</v>
      </c>
      <c r="D33" s="28">
        <f>Table1[[#This Row],[Stop Time Elec]]</f>
        <v>40746.927083333336</v>
      </c>
      <c r="E33" s="26">
        <f>IFERROR(HOUR(Table2[[#This Row],[Start time Elec]])+MINUTE(Table2[[#This Row],[Start time Elec]])/60,"err")</f>
        <v>4</v>
      </c>
      <c r="F33" s="26">
        <f>IFERROR(HOUR(Table2[[#This Row],[End Time Elec]])+MINUTE(Table2[[#This Row],[End Time Elec]])/60,"err")</f>
        <v>22.25</v>
      </c>
      <c r="G33" s="26">
        <f>IFERROR(IF(Table2[[#This Row],[End time Hour elec]]&lt;Table2[[#This Row],[Start Time hour elec]],Table2[[#This Row],[End time Hour elec]]+24,Table2[[#This Row],[End time Hour elec]]),"err")</f>
        <v>22.25</v>
      </c>
      <c r="H33" s="26">
        <f>IFERROR((Table2[[#This Row],[End Time Elec]]-Table2[[#This Row],[Start time Elec]])*24,"err")</f>
        <v>18.250000000116415</v>
      </c>
      <c r="I33" s="28" t="str">
        <f>Table1[[#This Row],[Start Time Steam]]</f>
        <v>err</v>
      </c>
      <c r="J33" s="28">
        <f>Table1[[#This Row],[Stop Time Steam]]</f>
        <v>40747.010416666664</v>
      </c>
      <c r="K33" s="26" t="str">
        <f>IFERROR(HOUR(Table2[[#This Row],[Start Time Steam]])+MINUTE(Table2[[#This Row],[Start Time Steam]])/60,"err")</f>
        <v>err</v>
      </c>
      <c r="L33" s="26">
        <f>IFERROR(HOUR(Table2[[#This Row],[End Time Steam]])+MINUTE(Table2[[#This Row],[End Time Steam]])/60,"err")</f>
        <v>0.25</v>
      </c>
      <c r="M33" s="26">
        <f>IFERROR(IF(Table2[[#This Row],[End time Hour Steam]]&lt;Table2[[#This Row],[Start Time hour Steam]],Table2[[#This Row],[End time Hour Steam]]+24,Table2[[#This Row],[End time Hour Steam]]),"err")</f>
        <v>24.25</v>
      </c>
      <c r="N33" s="26" t="str">
        <f>IFERROR((Table2[[#This Row],[End Time Steam]]-Table2[[#This Row],[Start Time Steam]])*24,"err")</f>
        <v>err</v>
      </c>
    </row>
    <row r="34" spans="1:14" hidden="1">
      <c r="A34" s="27">
        <f>Table1[[#This Row],[Day]]</f>
        <v>40747</v>
      </c>
      <c r="B34" s="29">
        <f>WEEKDAY(Table2[[#This Row],[Day]])</f>
        <v>7</v>
      </c>
      <c r="C34" s="28">
        <f>Table1[[#This Row],[Start Time Elec]]</f>
        <v>40747.239583333336</v>
      </c>
      <c r="D34" s="28">
        <f>Table1[[#This Row],[Stop Time Elec]]</f>
        <v>40747.96875</v>
      </c>
      <c r="E34" s="26">
        <f>IFERROR(HOUR(Table2[[#This Row],[Start time Elec]])+MINUTE(Table2[[#This Row],[Start time Elec]])/60,"err")</f>
        <v>5.75</v>
      </c>
      <c r="F34" s="26">
        <f>IFERROR(HOUR(Table2[[#This Row],[End Time Elec]])+MINUTE(Table2[[#This Row],[End Time Elec]])/60,"err")</f>
        <v>23.25</v>
      </c>
      <c r="G34" s="26">
        <f>IFERROR(IF(Table2[[#This Row],[End time Hour elec]]&lt;Table2[[#This Row],[Start Time hour elec]],Table2[[#This Row],[End time Hour elec]]+24,Table2[[#This Row],[End time Hour elec]]),"err")</f>
        <v>23.25</v>
      </c>
      <c r="H34" s="26">
        <f>IFERROR((Table2[[#This Row],[End Time Elec]]-Table2[[#This Row],[Start time Elec]])*24,"err")</f>
        <v>17.499999999941792</v>
      </c>
      <c r="I34" s="28">
        <f>Table1[[#This Row],[Start Time Steam]]</f>
        <v>40747.197916666664</v>
      </c>
      <c r="J34" s="28">
        <f>Table1[[#This Row],[Stop Time Steam]]</f>
        <v>40747.6875</v>
      </c>
      <c r="K34" s="26">
        <f>IFERROR(HOUR(Table2[[#This Row],[Start Time Steam]])+MINUTE(Table2[[#This Row],[Start Time Steam]])/60,"err")</f>
        <v>4.75</v>
      </c>
      <c r="L34" s="26">
        <f>IFERROR(HOUR(Table2[[#This Row],[End Time Steam]])+MINUTE(Table2[[#This Row],[End Time Steam]])/60,"err")</f>
        <v>16.5</v>
      </c>
      <c r="M34" s="26">
        <f>IFERROR(IF(Table2[[#This Row],[End time Hour Steam]]&lt;Table2[[#This Row],[Start Time hour Steam]],Table2[[#This Row],[End time Hour Steam]]+24,Table2[[#This Row],[End time Hour Steam]]),"err")</f>
        <v>16.5</v>
      </c>
      <c r="N34" s="26">
        <f>IFERROR((Table2[[#This Row],[End Time Steam]]-Table2[[#This Row],[Start Time Steam]])*24,"err")</f>
        <v>11.750000000058208</v>
      </c>
    </row>
    <row r="35" spans="1:14" hidden="1">
      <c r="A35" s="27">
        <f>Table1[[#This Row],[Day]]</f>
        <v>40748</v>
      </c>
      <c r="B35" s="29">
        <f>WEEKDAY(Table2[[#This Row],[Day]])</f>
        <v>1</v>
      </c>
      <c r="C35" s="28">
        <f>Table1[[#This Row],[Start Time Elec]]</f>
        <v>40748.28125</v>
      </c>
      <c r="D35" s="28">
        <f>Table1[[#This Row],[Stop Time Elec]]</f>
        <v>40748.895833333336</v>
      </c>
      <c r="E35" s="26">
        <f>IFERROR(HOUR(Table2[[#This Row],[Start time Elec]])+MINUTE(Table2[[#This Row],[Start time Elec]])/60,"err")</f>
        <v>6.75</v>
      </c>
      <c r="F35" s="26">
        <f>IFERROR(HOUR(Table2[[#This Row],[End Time Elec]])+MINUTE(Table2[[#This Row],[End Time Elec]])/60,"err")</f>
        <v>21.5</v>
      </c>
      <c r="G35" s="26">
        <f>IFERROR(IF(Table2[[#This Row],[End time Hour elec]]&lt;Table2[[#This Row],[Start Time hour elec]],Table2[[#This Row],[End time Hour elec]]+24,Table2[[#This Row],[End time Hour elec]]),"err")</f>
        <v>21.5</v>
      </c>
      <c r="H35" s="26">
        <f>IFERROR((Table2[[#This Row],[End Time Elec]]-Table2[[#This Row],[Start time Elec]])*24,"err")</f>
        <v>14.750000000058208</v>
      </c>
      <c r="I35" s="28">
        <f>Table1[[#This Row],[Start Time Steam]]</f>
        <v>40748.989583333336</v>
      </c>
      <c r="J35" s="28">
        <f>Table1[[#This Row],[Stop Time Steam]]</f>
        <v>40749.0625</v>
      </c>
      <c r="K35" s="26">
        <f>IFERROR(HOUR(Table2[[#This Row],[Start Time Steam]])+MINUTE(Table2[[#This Row],[Start Time Steam]])/60,"err")</f>
        <v>23.75</v>
      </c>
      <c r="L35" s="26">
        <f>IFERROR(HOUR(Table2[[#This Row],[End Time Steam]])+MINUTE(Table2[[#This Row],[End Time Steam]])/60,"err")</f>
        <v>1.5</v>
      </c>
      <c r="M35" s="26">
        <f>IFERROR(IF(Table2[[#This Row],[End time Hour Steam]]&lt;Table2[[#This Row],[Start Time hour Steam]],Table2[[#This Row],[End time Hour Steam]]+24,Table2[[#This Row],[End time Hour Steam]]),"err")</f>
        <v>25.5</v>
      </c>
      <c r="N35" s="26">
        <f>IFERROR((Table2[[#This Row],[End Time Steam]]-Table2[[#This Row],[Start Time Steam]])*24,"err")</f>
        <v>1.7499999999417923</v>
      </c>
    </row>
    <row r="36" spans="1:14">
      <c r="A36" s="27">
        <f>Table1[[#This Row],[Day]]</f>
        <v>40749</v>
      </c>
      <c r="B36" s="29">
        <f>WEEKDAY(Table2[[#This Row],[Day]])</f>
        <v>2</v>
      </c>
      <c r="C36" s="28">
        <f>Table1[[#This Row],[Start Time Elec]]</f>
        <v>40749.166666666664</v>
      </c>
      <c r="D36" s="28">
        <f>Table1[[#This Row],[Stop Time Elec]]</f>
        <v>40750.020833333336</v>
      </c>
      <c r="E36" s="26">
        <f>IFERROR(HOUR(Table2[[#This Row],[Start time Elec]])+MINUTE(Table2[[#This Row],[Start time Elec]])/60,"err")</f>
        <v>4</v>
      </c>
      <c r="F36" s="26">
        <f>IFERROR(HOUR(Table2[[#This Row],[End Time Elec]])+MINUTE(Table2[[#This Row],[End Time Elec]])/60,"err")</f>
        <v>0.5</v>
      </c>
      <c r="G36" s="26">
        <f>IFERROR(IF(Table2[[#This Row],[End time Hour elec]]&lt;Table2[[#This Row],[Start Time hour elec]],Table2[[#This Row],[End time Hour elec]]+24,Table2[[#This Row],[End time Hour elec]]),"err")</f>
        <v>24.5</v>
      </c>
      <c r="H36" s="26">
        <f>IFERROR((Table2[[#This Row],[End Time Elec]]-Table2[[#This Row],[Start time Elec]])*24,"err")</f>
        <v>20.500000000116415</v>
      </c>
      <c r="I36" s="28">
        <f>Table1[[#This Row],[Start Time Steam]]</f>
        <v>40749.09375</v>
      </c>
      <c r="J36" s="28">
        <f>Table1[[#This Row],[Stop Time Steam]]</f>
        <v>40749.791666666664</v>
      </c>
      <c r="K36" s="26">
        <f>IFERROR(HOUR(Table2[[#This Row],[Start Time Steam]])+MINUTE(Table2[[#This Row],[Start Time Steam]])/60,"err")</f>
        <v>2.25</v>
      </c>
      <c r="L36" s="26">
        <f>IFERROR(HOUR(Table2[[#This Row],[End Time Steam]])+MINUTE(Table2[[#This Row],[End Time Steam]])/60,"err")</f>
        <v>19</v>
      </c>
      <c r="M36" s="26">
        <f>IFERROR(IF(Table2[[#This Row],[End time Hour Steam]]&lt;Table2[[#This Row],[Start Time hour Steam]],Table2[[#This Row],[End time Hour Steam]]+24,Table2[[#This Row],[End time Hour Steam]]),"err")</f>
        <v>19</v>
      </c>
      <c r="N36" s="26">
        <f>IFERROR((Table2[[#This Row],[End Time Steam]]-Table2[[#This Row],[Start Time Steam]])*24,"err")</f>
        <v>16.749999999941792</v>
      </c>
    </row>
    <row r="37" spans="1:14">
      <c r="A37" s="27">
        <f>Table1[[#This Row],[Day]]</f>
        <v>40750</v>
      </c>
      <c r="B37" s="29">
        <f>WEEKDAY(Table2[[#This Row],[Day]])</f>
        <v>3</v>
      </c>
      <c r="C37" s="28">
        <f>Table1[[#This Row],[Start Time Elec]]</f>
        <v>40750.208333333336</v>
      </c>
      <c r="D37" s="28">
        <f>Table1[[#This Row],[Stop Time Elec]]</f>
        <v>40751.041666666664</v>
      </c>
      <c r="E37" s="26">
        <f>IFERROR(HOUR(Table2[[#This Row],[Start time Elec]])+MINUTE(Table2[[#This Row],[Start time Elec]])/60,"err")</f>
        <v>5</v>
      </c>
      <c r="F37" s="26">
        <f>IFERROR(HOUR(Table2[[#This Row],[End Time Elec]])+MINUTE(Table2[[#This Row],[End Time Elec]])/60,"err")</f>
        <v>1</v>
      </c>
      <c r="G37" s="26">
        <f>IFERROR(IF(Table2[[#This Row],[End time Hour elec]]&lt;Table2[[#This Row],[Start Time hour elec]],Table2[[#This Row],[End time Hour elec]]+24,Table2[[#This Row],[End time Hour elec]]),"err")</f>
        <v>25</v>
      </c>
      <c r="H37" s="26">
        <f>IFERROR((Table2[[#This Row],[End Time Elec]]-Table2[[#This Row],[Start time Elec]])*24,"err")</f>
        <v>19.999999999883585</v>
      </c>
      <c r="I37" s="28" t="str">
        <f>Table1[[#This Row],[Start Time Steam]]</f>
        <v>err</v>
      </c>
      <c r="J37" s="28">
        <f>Table1[[#This Row],[Stop Time Steam]]</f>
        <v>40750.708333333336</v>
      </c>
      <c r="K37" s="26" t="str">
        <f>IFERROR(HOUR(Table2[[#This Row],[Start Time Steam]])+MINUTE(Table2[[#This Row],[Start Time Steam]])/60,"err")</f>
        <v>err</v>
      </c>
      <c r="L37" s="26">
        <f>IFERROR(HOUR(Table2[[#This Row],[End Time Steam]])+MINUTE(Table2[[#This Row],[End Time Steam]])/60,"err")</f>
        <v>17</v>
      </c>
      <c r="M37" s="26">
        <f>IFERROR(IF(Table2[[#This Row],[End time Hour Steam]]&lt;Table2[[#This Row],[Start Time hour Steam]],Table2[[#This Row],[End time Hour Steam]]+24,Table2[[#This Row],[End time Hour Steam]]),"err")</f>
        <v>41</v>
      </c>
      <c r="N37" s="26" t="str">
        <f>IFERROR((Table2[[#This Row],[End Time Steam]]-Table2[[#This Row],[Start Time Steam]])*24,"err")</f>
        <v>err</v>
      </c>
    </row>
    <row r="38" spans="1:14">
      <c r="A38" s="27">
        <f>Table1[[#This Row],[Day]]</f>
        <v>40751</v>
      </c>
      <c r="B38" s="29">
        <f>WEEKDAY(Table2[[#This Row],[Day]])</f>
        <v>4</v>
      </c>
      <c r="C38" s="28">
        <f>Table1[[#This Row],[Start Time Elec]]</f>
        <v>40751.208333333336</v>
      </c>
      <c r="D38" s="28">
        <f>Table1[[#This Row],[Stop Time Elec]]</f>
        <v>40752.020833333336</v>
      </c>
      <c r="E38" s="26">
        <f>IFERROR(HOUR(Table2[[#This Row],[Start time Elec]])+MINUTE(Table2[[#This Row],[Start time Elec]])/60,"err")</f>
        <v>5</v>
      </c>
      <c r="F38" s="26">
        <f>IFERROR(HOUR(Table2[[#This Row],[End Time Elec]])+MINUTE(Table2[[#This Row],[End Time Elec]])/60,"err")</f>
        <v>0.5</v>
      </c>
      <c r="G38" s="26">
        <f>IFERROR(IF(Table2[[#This Row],[End time Hour elec]]&lt;Table2[[#This Row],[Start Time hour elec]],Table2[[#This Row],[End time Hour elec]]+24,Table2[[#This Row],[End time Hour elec]]),"err")</f>
        <v>24.5</v>
      </c>
      <c r="H38" s="26">
        <f>IFERROR((Table2[[#This Row],[End Time Elec]]-Table2[[#This Row],[Start time Elec]])*24,"err")</f>
        <v>19.5</v>
      </c>
      <c r="I38" s="28">
        <f>Table1[[#This Row],[Start Time Steam]]</f>
        <v>40751.208333333336</v>
      </c>
      <c r="J38" s="28">
        <f>Table1[[#This Row],[Stop Time Steam]]</f>
        <v>40752.010416666664</v>
      </c>
      <c r="K38" s="26">
        <f>IFERROR(HOUR(Table2[[#This Row],[Start Time Steam]])+MINUTE(Table2[[#This Row],[Start Time Steam]])/60,"err")</f>
        <v>5</v>
      </c>
      <c r="L38" s="26">
        <f>IFERROR(HOUR(Table2[[#This Row],[End Time Steam]])+MINUTE(Table2[[#This Row],[End Time Steam]])/60,"err")</f>
        <v>0.25</v>
      </c>
      <c r="M38" s="26">
        <f>IFERROR(IF(Table2[[#This Row],[End time Hour Steam]]&lt;Table2[[#This Row],[Start Time hour Steam]],Table2[[#This Row],[End time Hour Steam]]+24,Table2[[#This Row],[End time Hour Steam]]),"err")</f>
        <v>24.25</v>
      </c>
      <c r="N38" s="26">
        <f>IFERROR((Table2[[#This Row],[End Time Steam]]-Table2[[#This Row],[Start Time Steam]])*24,"err")</f>
        <v>19.249999999883585</v>
      </c>
    </row>
    <row r="39" spans="1:14">
      <c r="A39" s="27">
        <f>Table1[[#This Row],[Day]]</f>
        <v>40752</v>
      </c>
      <c r="B39" s="29">
        <f>WEEKDAY(Table2[[#This Row],[Day]])</f>
        <v>5</v>
      </c>
      <c r="C39" s="28">
        <f>Table1[[#This Row],[Start Time Elec]]</f>
        <v>40752.208333333336</v>
      </c>
      <c r="D39" s="28">
        <f>Table1[[#This Row],[Stop Time Elec]]</f>
        <v>40753.052083333336</v>
      </c>
      <c r="E39" s="26">
        <f>IFERROR(HOUR(Table2[[#This Row],[Start time Elec]])+MINUTE(Table2[[#This Row],[Start time Elec]])/60,"err")</f>
        <v>5</v>
      </c>
      <c r="F39" s="26">
        <f>IFERROR(HOUR(Table2[[#This Row],[End Time Elec]])+MINUTE(Table2[[#This Row],[End Time Elec]])/60,"err")</f>
        <v>1.25</v>
      </c>
      <c r="G39" s="26">
        <f>IFERROR(IF(Table2[[#This Row],[End time Hour elec]]&lt;Table2[[#This Row],[Start Time hour elec]],Table2[[#This Row],[End time Hour elec]]+24,Table2[[#This Row],[End time Hour elec]]),"err")</f>
        <v>25.25</v>
      </c>
      <c r="H39" s="26">
        <f>IFERROR((Table2[[#This Row],[End Time Elec]]-Table2[[#This Row],[Start time Elec]])*24,"err")</f>
        <v>20.25</v>
      </c>
      <c r="I39" s="28">
        <f>Table1[[#This Row],[Start Time Steam]]</f>
        <v>40752.208333333336</v>
      </c>
      <c r="J39" s="28">
        <f>Table1[[#This Row],[Stop Time Steam]]</f>
        <v>40752.708333333336</v>
      </c>
      <c r="K39" s="26">
        <f>IFERROR(HOUR(Table2[[#This Row],[Start Time Steam]])+MINUTE(Table2[[#This Row],[Start Time Steam]])/60,"err")</f>
        <v>5</v>
      </c>
      <c r="L39" s="26">
        <f>IFERROR(HOUR(Table2[[#This Row],[End Time Steam]])+MINUTE(Table2[[#This Row],[End Time Steam]])/60,"err")</f>
        <v>17</v>
      </c>
      <c r="M39" s="26">
        <f>IFERROR(IF(Table2[[#This Row],[End time Hour Steam]]&lt;Table2[[#This Row],[Start Time hour Steam]],Table2[[#This Row],[End time Hour Steam]]+24,Table2[[#This Row],[End time Hour Steam]]),"err")</f>
        <v>17</v>
      </c>
      <c r="N39" s="26">
        <f>IFERROR((Table2[[#This Row],[End Time Steam]]-Table2[[#This Row],[Start Time Steam]])*24,"err")</f>
        <v>12</v>
      </c>
    </row>
    <row r="40" spans="1:14">
      <c r="A40" s="27">
        <f>Table1[[#This Row],[Day]]</f>
        <v>40753</v>
      </c>
      <c r="B40" s="29">
        <f>WEEKDAY(Table2[[#This Row],[Day]])</f>
        <v>6</v>
      </c>
      <c r="C40" s="28">
        <f>Table1[[#This Row],[Start Time Elec]]</f>
        <v>40753.21875</v>
      </c>
      <c r="D40" s="28">
        <f>Table1[[#This Row],[Stop Time Elec]]</f>
        <v>40754.020833333336</v>
      </c>
      <c r="E40" s="26">
        <f>IFERROR(HOUR(Table2[[#This Row],[Start time Elec]])+MINUTE(Table2[[#This Row],[Start time Elec]])/60,"err")</f>
        <v>5.25</v>
      </c>
      <c r="F40" s="26">
        <f>IFERROR(HOUR(Table2[[#This Row],[End Time Elec]])+MINUTE(Table2[[#This Row],[End Time Elec]])/60,"err")</f>
        <v>0.5</v>
      </c>
      <c r="G40" s="26">
        <f>IFERROR(IF(Table2[[#This Row],[End time Hour elec]]&lt;Table2[[#This Row],[Start Time hour elec]],Table2[[#This Row],[End time Hour elec]]+24,Table2[[#This Row],[End time Hour elec]]),"err")</f>
        <v>24.5</v>
      </c>
      <c r="H40" s="26">
        <f>IFERROR((Table2[[#This Row],[End Time Elec]]-Table2[[#This Row],[Start time Elec]])*24,"err")</f>
        <v>19.250000000058208</v>
      </c>
      <c r="I40" s="28">
        <f>Table1[[#This Row],[Start Time Steam]]</f>
        <v>40753.166666666664</v>
      </c>
      <c r="J40" s="28">
        <f>Table1[[#This Row],[Stop Time Steam]]</f>
        <v>40754.09375</v>
      </c>
      <c r="K40" s="26">
        <f>IFERROR(HOUR(Table2[[#This Row],[Start Time Steam]])+MINUTE(Table2[[#This Row],[Start Time Steam]])/60,"err")</f>
        <v>4</v>
      </c>
      <c r="L40" s="26">
        <f>IFERROR(HOUR(Table2[[#This Row],[End Time Steam]])+MINUTE(Table2[[#This Row],[End Time Steam]])/60,"err")</f>
        <v>2.25</v>
      </c>
      <c r="M40" s="26">
        <f>IFERROR(IF(Table2[[#This Row],[End time Hour Steam]]&lt;Table2[[#This Row],[Start Time hour Steam]],Table2[[#This Row],[End time Hour Steam]]+24,Table2[[#This Row],[End time Hour Steam]]),"err")</f>
        <v>26.25</v>
      </c>
      <c r="N40" s="26">
        <f>IFERROR((Table2[[#This Row],[End Time Steam]]-Table2[[#This Row],[Start Time Steam]])*24,"err")</f>
        <v>22.250000000058208</v>
      </c>
    </row>
    <row r="41" spans="1:14" hidden="1">
      <c r="A41" s="27">
        <f>Table1[[#This Row],[Day]]</f>
        <v>40754</v>
      </c>
      <c r="B41" s="29">
        <f>WEEKDAY(Table2[[#This Row],[Day]])</f>
        <v>7</v>
      </c>
      <c r="C41" s="28">
        <f>Table1[[#This Row],[Start Time Elec]]</f>
        <v>40754.25</v>
      </c>
      <c r="D41" s="28">
        <f>Table1[[#This Row],[Stop Time Elec]]</f>
        <v>40754.96875</v>
      </c>
      <c r="E41" s="26">
        <f>IFERROR(HOUR(Table2[[#This Row],[Start time Elec]])+MINUTE(Table2[[#This Row],[Start time Elec]])/60,"err")</f>
        <v>6</v>
      </c>
      <c r="F41" s="26">
        <f>IFERROR(HOUR(Table2[[#This Row],[End Time Elec]])+MINUTE(Table2[[#This Row],[End Time Elec]])/60,"err")</f>
        <v>23.25</v>
      </c>
      <c r="G41" s="26">
        <f>IFERROR(IF(Table2[[#This Row],[End time Hour elec]]&lt;Table2[[#This Row],[Start Time hour elec]],Table2[[#This Row],[End time Hour elec]]+24,Table2[[#This Row],[End time Hour elec]]),"err")</f>
        <v>23.25</v>
      </c>
      <c r="H41" s="26">
        <f>IFERROR((Table2[[#This Row],[End Time Elec]]-Table2[[#This Row],[Start time Elec]])*24,"err")</f>
        <v>17.25</v>
      </c>
      <c r="I41" s="28">
        <f>Table1[[#This Row],[Start Time Steam]]</f>
        <v>40754.989583333336</v>
      </c>
      <c r="J41" s="28">
        <f>Table1[[#This Row],[Stop Time Steam]]</f>
        <v>40755.03125</v>
      </c>
      <c r="K41" s="26">
        <f>IFERROR(HOUR(Table2[[#This Row],[Start Time Steam]])+MINUTE(Table2[[#This Row],[Start Time Steam]])/60,"err")</f>
        <v>23.75</v>
      </c>
      <c r="L41" s="26">
        <f>IFERROR(HOUR(Table2[[#This Row],[End Time Steam]])+MINUTE(Table2[[#This Row],[End Time Steam]])/60,"err")</f>
        <v>0.75</v>
      </c>
      <c r="M41" s="26">
        <f>IFERROR(IF(Table2[[#This Row],[End time Hour Steam]]&lt;Table2[[#This Row],[Start Time hour Steam]],Table2[[#This Row],[End time Hour Steam]]+24,Table2[[#This Row],[End time Hour Steam]]),"err")</f>
        <v>24.75</v>
      </c>
      <c r="N41" s="26">
        <f>IFERROR((Table2[[#This Row],[End Time Steam]]-Table2[[#This Row],[Start Time Steam]])*24,"err")</f>
        <v>0.99999999994179234</v>
      </c>
    </row>
    <row r="42" spans="1:14" hidden="1">
      <c r="A42" s="27">
        <f>Table1[[#This Row],[Day]]</f>
        <v>40755</v>
      </c>
      <c r="B42" s="29">
        <f>WEEKDAY(Table2[[#This Row],[Day]])</f>
        <v>1</v>
      </c>
      <c r="C42" s="28">
        <f>Table1[[#This Row],[Start Time Elec]]</f>
        <v>40755.270833333336</v>
      </c>
      <c r="D42" s="28">
        <f>Table1[[#This Row],[Stop Time Elec]]</f>
        <v>40756</v>
      </c>
      <c r="E42" s="26">
        <f>IFERROR(HOUR(Table2[[#This Row],[Start time Elec]])+MINUTE(Table2[[#This Row],[Start time Elec]])/60,"err")</f>
        <v>6.5</v>
      </c>
      <c r="F42" s="26">
        <f>IFERROR(HOUR(Table2[[#This Row],[End Time Elec]])+MINUTE(Table2[[#This Row],[End Time Elec]])/60,"err")</f>
        <v>0</v>
      </c>
      <c r="G42" s="26">
        <f>IFERROR(IF(Table2[[#This Row],[End time Hour elec]]&lt;Table2[[#This Row],[Start Time hour elec]],Table2[[#This Row],[End time Hour elec]]+24,Table2[[#This Row],[End time Hour elec]]),"err")</f>
        <v>24</v>
      </c>
      <c r="H42" s="26">
        <f>IFERROR((Table2[[#This Row],[End Time Elec]]-Table2[[#This Row],[Start time Elec]])*24,"err")</f>
        <v>17.499999999941792</v>
      </c>
      <c r="I42" s="28">
        <f>Table1[[#This Row],[Start Time Steam]]</f>
        <v>40755.28125</v>
      </c>
      <c r="J42" s="28">
        <f>Table1[[#This Row],[Stop Time Steam]]</f>
        <v>40755.802083333336</v>
      </c>
      <c r="K42" s="26">
        <f>IFERROR(HOUR(Table2[[#This Row],[Start Time Steam]])+MINUTE(Table2[[#This Row],[Start Time Steam]])/60,"err")</f>
        <v>6.75</v>
      </c>
      <c r="L42" s="26">
        <f>IFERROR(HOUR(Table2[[#This Row],[End Time Steam]])+MINUTE(Table2[[#This Row],[End Time Steam]])/60,"err")</f>
        <v>19.25</v>
      </c>
      <c r="M42" s="26">
        <f>IFERROR(IF(Table2[[#This Row],[End time Hour Steam]]&lt;Table2[[#This Row],[Start Time hour Steam]],Table2[[#This Row],[End time Hour Steam]]+24,Table2[[#This Row],[End time Hour Steam]]),"err")</f>
        <v>19.25</v>
      </c>
      <c r="N42" s="26">
        <f>IFERROR((Table2[[#This Row],[End Time Steam]]-Table2[[#This Row],[Start Time Steam]])*24,"err")</f>
        <v>12.500000000058208</v>
      </c>
    </row>
    <row r="43" spans="1:14">
      <c r="A43" s="27">
        <f>Table1[[#This Row],[Day]]</f>
        <v>40756</v>
      </c>
      <c r="B43" s="29">
        <f>WEEKDAY(Table2[[#This Row],[Day]])</f>
        <v>2</v>
      </c>
      <c r="C43" s="28">
        <f>Table1[[#This Row],[Start Time Elec]]</f>
        <v>40756.125</v>
      </c>
      <c r="D43" s="28">
        <f>Table1[[#This Row],[Stop Time Elec]]</f>
        <v>40757.114583333336</v>
      </c>
      <c r="E43" s="26">
        <f>IFERROR(HOUR(Table2[[#This Row],[Start time Elec]])+MINUTE(Table2[[#This Row],[Start time Elec]])/60,"err")</f>
        <v>3</v>
      </c>
      <c r="F43" s="26">
        <f>IFERROR(HOUR(Table2[[#This Row],[End Time Elec]])+MINUTE(Table2[[#This Row],[End Time Elec]])/60,"err")</f>
        <v>2.75</v>
      </c>
      <c r="G43" s="26">
        <f>IFERROR(IF(Table2[[#This Row],[End time Hour elec]]&lt;Table2[[#This Row],[Start Time hour elec]],Table2[[#This Row],[End time Hour elec]]+24,Table2[[#This Row],[End time Hour elec]]),"err")</f>
        <v>26.75</v>
      </c>
      <c r="H43" s="26">
        <f>IFERROR((Table2[[#This Row],[End Time Elec]]-Table2[[#This Row],[Start time Elec]])*24,"err")</f>
        <v>23.750000000058208</v>
      </c>
      <c r="I43" s="28">
        <f>Table1[[#This Row],[Start Time Steam]]</f>
        <v>40756.989583333336</v>
      </c>
      <c r="J43" s="28">
        <f>Table1[[#This Row],[Stop Time Steam]]</f>
        <v>40757</v>
      </c>
      <c r="K43" s="26">
        <f>IFERROR(HOUR(Table2[[#This Row],[Start Time Steam]])+MINUTE(Table2[[#This Row],[Start Time Steam]])/60,"err")</f>
        <v>23.75</v>
      </c>
      <c r="L43" s="26">
        <f>IFERROR(HOUR(Table2[[#This Row],[End Time Steam]])+MINUTE(Table2[[#This Row],[End Time Steam]])/60,"err")</f>
        <v>0</v>
      </c>
      <c r="M43" s="26">
        <f>IFERROR(IF(Table2[[#This Row],[End time Hour Steam]]&lt;Table2[[#This Row],[Start Time hour Steam]],Table2[[#This Row],[End time Hour Steam]]+24,Table2[[#This Row],[End time Hour Steam]]),"err")</f>
        <v>24</v>
      </c>
      <c r="N43" s="26">
        <f>IFERROR((Table2[[#This Row],[End Time Steam]]-Table2[[#This Row],[Start Time Steam]])*24,"err")</f>
        <v>0.24999999994179234</v>
      </c>
    </row>
    <row r="44" spans="1:14">
      <c r="A44" s="27">
        <f>Table1[[#This Row],[Day]]</f>
        <v>40757</v>
      </c>
      <c r="B44" s="29">
        <f>WEEKDAY(Table2[[#This Row],[Day]])</f>
        <v>3</v>
      </c>
      <c r="C44" s="28">
        <f>Table1[[#This Row],[Start Time Elec]]</f>
        <v>40757.989583333336</v>
      </c>
      <c r="D44" s="28">
        <f>Table1[[#This Row],[Stop Time Elec]]</f>
        <v>40758.09375</v>
      </c>
      <c r="E44" s="26">
        <f>IFERROR(HOUR(Table2[[#This Row],[Start time Elec]])+MINUTE(Table2[[#This Row],[Start time Elec]])/60,"err")</f>
        <v>23.75</v>
      </c>
      <c r="F44" s="26">
        <f>IFERROR(HOUR(Table2[[#This Row],[End Time Elec]])+MINUTE(Table2[[#This Row],[End Time Elec]])/60,"err")</f>
        <v>2.25</v>
      </c>
      <c r="G44" s="26">
        <f>IFERROR(IF(Table2[[#This Row],[End time Hour elec]]&lt;Table2[[#This Row],[Start Time hour elec]],Table2[[#This Row],[End time Hour elec]]+24,Table2[[#This Row],[End time Hour elec]]),"err")</f>
        <v>26.25</v>
      </c>
      <c r="H44" s="26">
        <f>IFERROR((Table2[[#This Row],[End Time Elec]]-Table2[[#This Row],[Start time Elec]])*24,"err")</f>
        <v>2.4999999999417923</v>
      </c>
      <c r="I44" s="28">
        <f>Table1[[#This Row],[Start Time Steam]]</f>
        <v>40757.21875</v>
      </c>
      <c r="J44" s="28">
        <f>Table1[[#This Row],[Stop Time Steam]]</f>
        <v>40757.96875</v>
      </c>
      <c r="K44" s="26">
        <f>IFERROR(HOUR(Table2[[#This Row],[Start Time Steam]])+MINUTE(Table2[[#This Row],[Start Time Steam]])/60,"err")</f>
        <v>5.25</v>
      </c>
      <c r="L44" s="26">
        <f>IFERROR(HOUR(Table2[[#This Row],[End Time Steam]])+MINUTE(Table2[[#This Row],[End Time Steam]])/60,"err")</f>
        <v>23.25</v>
      </c>
      <c r="M44" s="26">
        <f>IFERROR(IF(Table2[[#This Row],[End time Hour Steam]]&lt;Table2[[#This Row],[Start Time hour Steam]],Table2[[#This Row],[End time Hour Steam]]+24,Table2[[#This Row],[End time Hour Steam]]),"err")</f>
        <v>23.25</v>
      </c>
      <c r="N44" s="26">
        <f>IFERROR((Table2[[#This Row],[End Time Steam]]-Table2[[#This Row],[Start Time Steam]])*24,"err")</f>
        <v>18</v>
      </c>
    </row>
    <row r="45" spans="1:14">
      <c r="A45" s="27">
        <f>Table1[[#This Row],[Day]]</f>
        <v>40758</v>
      </c>
      <c r="B45" s="29">
        <f>WEEKDAY(Table2[[#This Row],[Day]])</f>
        <v>4</v>
      </c>
      <c r="C45" s="28">
        <f>Table1[[#This Row],[Start Time Elec]]</f>
        <v>40758.989583333336</v>
      </c>
      <c r="D45" s="28">
        <f>Table1[[#This Row],[Stop Time Elec]]</f>
        <v>40759.09375</v>
      </c>
      <c r="E45" s="26">
        <f>IFERROR(HOUR(Table2[[#This Row],[Start time Elec]])+MINUTE(Table2[[#This Row],[Start time Elec]])/60,"err")</f>
        <v>23.75</v>
      </c>
      <c r="F45" s="26">
        <f>IFERROR(HOUR(Table2[[#This Row],[End Time Elec]])+MINUTE(Table2[[#This Row],[End Time Elec]])/60,"err")</f>
        <v>2.25</v>
      </c>
      <c r="G45" s="26">
        <f>IFERROR(IF(Table2[[#This Row],[End time Hour elec]]&lt;Table2[[#This Row],[Start Time hour elec]],Table2[[#This Row],[End time Hour elec]]+24,Table2[[#This Row],[End time Hour elec]]),"err")</f>
        <v>26.25</v>
      </c>
      <c r="H45" s="26">
        <f>IFERROR((Table2[[#This Row],[End Time Elec]]-Table2[[#This Row],[Start time Elec]])*24,"err")</f>
        <v>2.4999999999417923</v>
      </c>
      <c r="I45" s="28" t="str">
        <f>Table1[[#This Row],[Start Time Steam]]</f>
        <v>err</v>
      </c>
      <c r="J45" s="28">
        <f>Table1[[#This Row],[Stop Time Steam]]</f>
        <v>40759.145833333336</v>
      </c>
      <c r="K45" s="26" t="str">
        <f>IFERROR(HOUR(Table2[[#This Row],[Start Time Steam]])+MINUTE(Table2[[#This Row],[Start Time Steam]])/60,"err")</f>
        <v>err</v>
      </c>
      <c r="L45" s="26">
        <f>IFERROR(HOUR(Table2[[#This Row],[End Time Steam]])+MINUTE(Table2[[#This Row],[End Time Steam]])/60,"err")</f>
        <v>3.5</v>
      </c>
      <c r="M45" s="26">
        <f>IFERROR(IF(Table2[[#This Row],[End time Hour Steam]]&lt;Table2[[#This Row],[Start Time hour Steam]],Table2[[#This Row],[End time Hour Steam]]+24,Table2[[#This Row],[End time Hour Steam]]),"err")</f>
        <v>27.5</v>
      </c>
      <c r="N45" s="26" t="str">
        <f>IFERROR((Table2[[#This Row],[End Time Steam]]-Table2[[#This Row],[Start Time Steam]])*24,"err")</f>
        <v>err</v>
      </c>
    </row>
    <row r="46" spans="1:14">
      <c r="A46" s="27">
        <f>Table1[[#This Row],[Day]]</f>
        <v>40759</v>
      </c>
      <c r="B46" s="29">
        <f>WEEKDAY(Table2[[#This Row],[Day]])</f>
        <v>5</v>
      </c>
      <c r="C46" s="28">
        <f>Table1[[#This Row],[Start Time Elec]]</f>
        <v>40759.989583333336</v>
      </c>
      <c r="D46" s="28">
        <f>Table1[[#This Row],[Stop Time Elec]]</f>
        <v>40760.020833333336</v>
      </c>
      <c r="E46" s="26">
        <f>IFERROR(HOUR(Table2[[#This Row],[Start time Elec]])+MINUTE(Table2[[#This Row],[Start time Elec]])/60,"err")</f>
        <v>23.75</v>
      </c>
      <c r="F46" s="26">
        <f>IFERROR(HOUR(Table2[[#This Row],[End Time Elec]])+MINUTE(Table2[[#This Row],[End Time Elec]])/60,"err")</f>
        <v>0.5</v>
      </c>
      <c r="G46" s="26">
        <f>IFERROR(IF(Table2[[#This Row],[End time Hour elec]]&lt;Table2[[#This Row],[Start Time hour elec]],Table2[[#This Row],[End time Hour elec]]+24,Table2[[#This Row],[End time Hour elec]]),"err")</f>
        <v>24.5</v>
      </c>
      <c r="H46" s="26">
        <f>IFERROR((Table2[[#This Row],[End Time Elec]]-Table2[[#This Row],[Start time Elec]])*24,"err")</f>
        <v>0.75</v>
      </c>
      <c r="I46" s="28">
        <f>Table1[[#This Row],[Start Time Steam]]</f>
        <v>40759.989583333336</v>
      </c>
      <c r="J46" s="28">
        <f>Table1[[#This Row],[Stop Time Steam]]</f>
        <v>40760.09375</v>
      </c>
      <c r="K46" s="26">
        <f>IFERROR(HOUR(Table2[[#This Row],[Start Time Steam]])+MINUTE(Table2[[#This Row],[Start Time Steam]])/60,"err")</f>
        <v>23.75</v>
      </c>
      <c r="L46" s="26">
        <f>IFERROR(HOUR(Table2[[#This Row],[End Time Steam]])+MINUTE(Table2[[#This Row],[End Time Steam]])/60,"err")</f>
        <v>2.25</v>
      </c>
      <c r="M46" s="26">
        <f>IFERROR(IF(Table2[[#This Row],[End time Hour Steam]]&lt;Table2[[#This Row],[Start Time hour Steam]],Table2[[#This Row],[End time Hour Steam]]+24,Table2[[#This Row],[End time Hour Steam]]),"err")</f>
        <v>26.25</v>
      </c>
      <c r="N46" s="26">
        <f>IFERROR((Table2[[#This Row],[End Time Steam]]-Table2[[#This Row],[Start Time Steam]])*24,"err")</f>
        <v>2.4999999999417923</v>
      </c>
    </row>
    <row r="47" spans="1:14">
      <c r="A47" s="27">
        <f>Table1[[#This Row],[Day]]</f>
        <v>40760</v>
      </c>
      <c r="B47" s="29">
        <f>WEEKDAY(Table2[[#This Row],[Day]])</f>
        <v>6</v>
      </c>
      <c r="C47" s="28">
        <f>Table1[[#This Row],[Start Time Elec]]</f>
        <v>40760.229166666664</v>
      </c>
      <c r="D47" s="28">
        <f>Table1[[#This Row],[Stop Time Elec]]</f>
        <v>40761.0625</v>
      </c>
      <c r="E47" s="26">
        <f>IFERROR(HOUR(Table2[[#This Row],[Start time Elec]])+MINUTE(Table2[[#This Row],[Start time Elec]])/60,"err")</f>
        <v>5.5</v>
      </c>
      <c r="F47" s="26">
        <f>IFERROR(HOUR(Table2[[#This Row],[End Time Elec]])+MINUTE(Table2[[#This Row],[End Time Elec]])/60,"err")</f>
        <v>1.5</v>
      </c>
      <c r="G47" s="26">
        <f>IFERROR(IF(Table2[[#This Row],[End time Hour elec]]&lt;Table2[[#This Row],[Start Time hour elec]],Table2[[#This Row],[End time Hour elec]]+24,Table2[[#This Row],[End time Hour elec]]),"err")</f>
        <v>25.5</v>
      </c>
      <c r="H47" s="26">
        <f>IFERROR((Table2[[#This Row],[End Time Elec]]-Table2[[#This Row],[Start time Elec]])*24,"err")</f>
        <v>20.000000000058208</v>
      </c>
      <c r="I47" s="28">
        <f>Table1[[#This Row],[Start Time Steam]]</f>
        <v>40760.989583333336</v>
      </c>
      <c r="J47" s="28">
        <f>Table1[[#This Row],[Stop Time Steam]]</f>
        <v>40761.020833333336</v>
      </c>
      <c r="K47" s="26">
        <f>IFERROR(HOUR(Table2[[#This Row],[Start Time Steam]])+MINUTE(Table2[[#This Row],[Start Time Steam]])/60,"err")</f>
        <v>23.75</v>
      </c>
      <c r="L47" s="26">
        <f>IFERROR(HOUR(Table2[[#This Row],[End Time Steam]])+MINUTE(Table2[[#This Row],[End Time Steam]])/60,"err")</f>
        <v>0.5</v>
      </c>
      <c r="M47" s="26">
        <f>IFERROR(IF(Table2[[#This Row],[End time Hour Steam]]&lt;Table2[[#This Row],[Start Time hour Steam]],Table2[[#This Row],[End time Hour Steam]]+24,Table2[[#This Row],[End time Hour Steam]]),"err")</f>
        <v>24.5</v>
      </c>
      <c r="N47" s="26">
        <f>IFERROR((Table2[[#This Row],[End Time Steam]]-Table2[[#This Row],[Start Time Steam]])*24,"err")</f>
        <v>0.75</v>
      </c>
    </row>
    <row r="48" spans="1:14" hidden="1">
      <c r="A48" s="27">
        <f>Table1[[#This Row],[Day]]</f>
        <v>40761</v>
      </c>
      <c r="B48" s="29">
        <f>WEEKDAY(Table2[[#This Row],[Day]])</f>
        <v>7</v>
      </c>
      <c r="C48" s="28">
        <f>Table1[[#This Row],[Start Time Elec]]</f>
        <v>40761.25</v>
      </c>
      <c r="D48" s="28">
        <f>Table1[[#This Row],[Stop Time Elec]]</f>
        <v>40762</v>
      </c>
      <c r="E48" s="26">
        <f>IFERROR(HOUR(Table2[[#This Row],[Start time Elec]])+MINUTE(Table2[[#This Row],[Start time Elec]])/60,"err")</f>
        <v>6</v>
      </c>
      <c r="F48" s="26">
        <f>IFERROR(HOUR(Table2[[#This Row],[End Time Elec]])+MINUTE(Table2[[#This Row],[End Time Elec]])/60,"err")</f>
        <v>0</v>
      </c>
      <c r="G48" s="26">
        <f>IFERROR(IF(Table2[[#This Row],[End time Hour elec]]&lt;Table2[[#This Row],[Start Time hour elec]],Table2[[#This Row],[End time Hour elec]]+24,Table2[[#This Row],[End time Hour elec]]),"err")</f>
        <v>24</v>
      </c>
      <c r="H48" s="26">
        <f>IFERROR((Table2[[#This Row],[End Time Elec]]-Table2[[#This Row],[Start time Elec]])*24,"err")</f>
        <v>18</v>
      </c>
      <c r="I48" s="28">
        <f>Table1[[#This Row],[Start Time Steam]]</f>
        <v>40761.083333333336</v>
      </c>
      <c r="J48" s="28">
        <f>Table1[[#This Row],[Stop Time Steam]]</f>
        <v>40761.166666666664</v>
      </c>
      <c r="K48" s="26">
        <f>IFERROR(HOUR(Table2[[#This Row],[Start Time Steam]])+MINUTE(Table2[[#This Row],[Start Time Steam]])/60,"err")</f>
        <v>2</v>
      </c>
      <c r="L48" s="26">
        <f>IFERROR(HOUR(Table2[[#This Row],[End Time Steam]])+MINUTE(Table2[[#This Row],[End Time Steam]])/60,"err")</f>
        <v>4</v>
      </c>
      <c r="M48" s="26">
        <f>IFERROR(IF(Table2[[#This Row],[End time Hour Steam]]&lt;Table2[[#This Row],[Start Time hour Steam]],Table2[[#This Row],[End time Hour Steam]]+24,Table2[[#This Row],[End time Hour Steam]]),"err")</f>
        <v>4</v>
      </c>
      <c r="N48" s="26">
        <f>IFERROR((Table2[[#This Row],[End Time Steam]]-Table2[[#This Row],[Start Time Steam]])*24,"err")</f>
        <v>1.9999999998835847</v>
      </c>
    </row>
    <row r="49" spans="1:14" hidden="1">
      <c r="A49" s="27">
        <f>Table1[[#This Row],[Day]]</f>
        <v>40762</v>
      </c>
      <c r="B49" s="29">
        <f>WEEKDAY(Table2[[#This Row],[Day]])</f>
        <v>1</v>
      </c>
      <c r="C49" s="28">
        <f>Table1[[#This Row],[Start Time Elec]]</f>
        <v>40762.270833333336</v>
      </c>
      <c r="D49" s="28">
        <f>Table1[[#This Row],[Stop Time Elec]]</f>
        <v>40763</v>
      </c>
      <c r="E49" s="26">
        <f>IFERROR(HOUR(Table2[[#This Row],[Start time Elec]])+MINUTE(Table2[[#This Row],[Start time Elec]])/60,"err")</f>
        <v>6.5</v>
      </c>
      <c r="F49" s="26">
        <f>IFERROR(HOUR(Table2[[#This Row],[End Time Elec]])+MINUTE(Table2[[#This Row],[End Time Elec]])/60,"err")</f>
        <v>0</v>
      </c>
      <c r="G49" s="26">
        <f>IFERROR(IF(Table2[[#This Row],[End time Hour elec]]&lt;Table2[[#This Row],[Start Time hour elec]],Table2[[#This Row],[End time Hour elec]]+24,Table2[[#This Row],[End time Hour elec]]),"err")</f>
        <v>24</v>
      </c>
      <c r="H49" s="26">
        <f>IFERROR((Table2[[#This Row],[End Time Elec]]-Table2[[#This Row],[Start time Elec]])*24,"err")</f>
        <v>17.499999999941792</v>
      </c>
      <c r="I49" s="28" t="str">
        <f>Table1[[#This Row],[Start Time Steam]]</f>
        <v>err</v>
      </c>
      <c r="J49" s="28">
        <f>Table1[[#This Row],[Stop Time Steam]]</f>
        <v>40762.552083333336</v>
      </c>
      <c r="K49" s="26" t="str">
        <f>IFERROR(HOUR(Table2[[#This Row],[Start Time Steam]])+MINUTE(Table2[[#This Row],[Start Time Steam]])/60,"err")</f>
        <v>err</v>
      </c>
      <c r="L49" s="26">
        <f>IFERROR(HOUR(Table2[[#This Row],[End Time Steam]])+MINUTE(Table2[[#This Row],[End Time Steam]])/60,"err")</f>
        <v>13.25</v>
      </c>
      <c r="M49" s="26">
        <f>IFERROR(IF(Table2[[#This Row],[End time Hour Steam]]&lt;Table2[[#This Row],[Start Time hour Steam]],Table2[[#This Row],[End time Hour Steam]]+24,Table2[[#This Row],[End time Hour Steam]]),"err")</f>
        <v>37.25</v>
      </c>
      <c r="N49" s="26" t="str">
        <f>IFERROR((Table2[[#This Row],[End Time Steam]]-Table2[[#This Row],[Start Time Steam]])*24,"err")</f>
        <v>err</v>
      </c>
    </row>
    <row r="50" spans="1:14">
      <c r="A50" s="27">
        <f>Table1[[#This Row],[Day]]</f>
        <v>40763</v>
      </c>
      <c r="B50" s="29">
        <f>WEEKDAY(Table2[[#This Row],[Day]])</f>
        <v>2</v>
      </c>
      <c r="C50" s="28">
        <f>Table1[[#This Row],[Start Time Elec]]</f>
        <v>40763.114583333336</v>
      </c>
      <c r="D50" s="28">
        <f>Table1[[#This Row],[Stop Time Elec]]</f>
        <v>40764.010416666664</v>
      </c>
      <c r="E50" s="26">
        <f>IFERROR(HOUR(Table2[[#This Row],[Start time Elec]])+MINUTE(Table2[[#This Row],[Start time Elec]])/60,"err")</f>
        <v>2.75</v>
      </c>
      <c r="F50" s="26">
        <f>IFERROR(HOUR(Table2[[#This Row],[End Time Elec]])+MINUTE(Table2[[#This Row],[End Time Elec]])/60,"err")</f>
        <v>0.25</v>
      </c>
      <c r="G50" s="26">
        <f>IFERROR(IF(Table2[[#This Row],[End time Hour elec]]&lt;Table2[[#This Row],[Start Time hour elec]],Table2[[#This Row],[End time Hour elec]]+24,Table2[[#This Row],[End time Hour elec]]),"err")</f>
        <v>24.25</v>
      </c>
      <c r="H50" s="26">
        <f>IFERROR((Table2[[#This Row],[End Time Elec]]-Table2[[#This Row],[Start time Elec]])*24,"err")</f>
        <v>21.499999999883585</v>
      </c>
      <c r="I50" s="28">
        <f>Table1[[#This Row],[Start Time Steam]]</f>
        <v>40763.052083333336</v>
      </c>
      <c r="J50" s="28">
        <f>Table1[[#This Row],[Stop Time Steam]]</f>
        <v>40763.71875</v>
      </c>
      <c r="K50" s="26">
        <f>IFERROR(HOUR(Table2[[#This Row],[Start Time Steam]])+MINUTE(Table2[[#This Row],[Start Time Steam]])/60,"err")</f>
        <v>1.25</v>
      </c>
      <c r="L50" s="26">
        <f>IFERROR(HOUR(Table2[[#This Row],[End Time Steam]])+MINUTE(Table2[[#This Row],[End Time Steam]])/60,"err")</f>
        <v>17.25</v>
      </c>
      <c r="M50" s="26">
        <f>IFERROR(IF(Table2[[#This Row],[End time Hour Steam]]&lt;Table2[[#This Row],[Start Time hour Steam]],Table2[[#This Row],[End time Hour Steam]]+24,Table2[[#This Row],[End time Hour Steam]]),"err")</f>
        <v>17.25</v>
      </c>
      <c r="N50" s="26">
        <f>IFERROR((Table2[[#This Row],[End Time Steam]]-Table2[[#This Row],[Start Time Steam]])*24,"err")</f>
        <v>15.999999999941792</v>
      </c>
    </row>
    <row r="51" spans="1:14">
      <c r="A51" s="27">
        <f>Table1[[#This Row],[Day]]</f>
        <v>40764</v>
      </c>
      <c r="B51" s="29">
        <f>WEEKDAY(Table2[[#This Row],[Day]])</f>
        <v>3</v>
      </c>
      <c r="C51" s="28">
        <f>Table1[[#This Row],[Start Time Elec]]</f>
        <v>40764.21875</v>
      </c>
      <c r="D51" s="28">
        <f>Table1[[#This Row],[Stop Time Elec]]</f>
        <v>40765.0625</v>
      </c>
      <c r="E51" s="26">
        <f>IFERROR(HOUR(Table2[[#This Row],[Start time Elec]])+MINUTE(Table2[[#This Row],[Start time Elec]])/60,"err")</f>
        <v>5.25</v>
      </c>
      <c r="F51" s="26">
        <f>IFERROR(HOUR(Table2[[#This Row],[End Time Elec]])+MINUTE(Table2[[#This Row],[End Time Elec]])/60,"err")</f>
        <v>1.5</v>
      </c>
      <c r="G51" s="26">
        <f>IFERROR(IF(Table2[[#This Row],[End time Hour elec]]&lt;Table2[[#This Row],[Start Time hour elec]],Table2[[#This Row],[End time Hour elec]]+24,Table2[[#This Row],[End time Hour elec]]),"err")</f>
        <v>25.5</v>
      </c>
      <c r="H51" s="26">
        <f>IFERROR((Table2[[#This Row],[End Time Elec]]-Table2[[#This Row],[Start time Elec]])*24,"err")</f>
        <v>20.25</v>
      </c>
      <c r="I51" s="28">
        <f>Table1[[#This Row],[Start Time Steam]]</f>
        <v>40764.989583333336</v>
      </c>
      <c r="J51" s="28">
        <f>Table1[[#This Row],[Stop Time Steam]]</f>
        <v>40765.072916666664</v>
      </c>
      <c r="K51" s="26">
        <f>IFERROR(HOUR(Table2[[#This Row],[Start Time Steam]])+MINUTE(Table2[[#This Row],[Start Time Steam]])/60,"err")</f>
        <v>23.75</v>
      </c>
      <c r="L51" s="26">
        <f>IFERROR(HOUR(Table2[[#This Row],[End Time Steam]])+MINUTE(Table2[[#This Row],[End Time Steam]])/60,"err")</f>
        <v>1.75</v>
      </c>
      <c r="M51" s="26">
        <f>IFERROR(IF(Table2[[#This Row],[End time Hour Steam]]&lt;Table2[[#This Row],[Start Time hour Steam]],Table2[[#This Row],[End time Hour Steam]]+24,Table2[[#This Row],[End time Hour Steam]]),"err")</f>
        <v>25.75</v>
      </c>
      <c r="N51" s="26">
        <f>IFERROR((Table2[[#This Row],[End Time Steam]]-Table2[[#This Row],[Start Time Steam]])*24,"err")</f>
        <v>1.9999999998835847</v>
      </c>
    </row>
    <row r="52" spans="1:14">
      <c r="A52" s="27">
        <f>Table1[[#This Row],[Day]]</f>
        <v>40765</v>
      </c>
      <c r="B52" s="29">
        <f>WEEKDAY(Table2[[#This Row],[Day]])</f>
        <v>4</v>
      </c>
      <c r="C52" s="28">
        <f>Table1[[#This Row],[Start Time Elec]]</f>
        <v>40765.21875</v>
      </c>
      <c r="D52" s="28">
        <f>Table1[[#This Row],[Stop Time Elec]]</f>
        <v>40766.03125</v>
      </c>
      <c r="E52" s="26">
        <f>IFERROR(HOUR(Table2[[#This Row],[Start time Elec]])+MINUTE(Table2[[#This Row],[Start time Elec]])/60,"err")</f>
        <v>5.25</v>
      </c>
      <c r="F52" s="26">
        <f>IFERROR(HOUR(Table2[[#This Row],[End Time Elec]])+MINUTE(Table2[[#This Row],[End Time Elec]])/60,"err")</f>
        <v>0.75</v>
      </c>
      <c r="G52" s="26">
        <f>IFERROR(IF(Table2[[#This Row],[End time Hour elec]]&lt;Table2[[#This Row],[Start Time hour elec]],Table2[[#This Row],[End time Hour elec]]+24,Table2[[#This Row],[End time Hour elec]]),"err")</f>
        <v>24.75</v>
      </c>
      <c r="H52" s="26">
        <f>IFERROR((Table2[[#This Row],[End Time Elec]]-Table2[[#This Row],[Start time Elec]])*24,"err")</f>
        <v>19.5</v>
      </c>
      <c r="I52" s="28">
        <f>Table1[[#This Row],[Start Time Steam]]</f>
        <v>40765.177083333336</v>
      </c>
      <c r="J52" s="28">
        <f>Table1[[#This Row],[Stop Time Steam]]</f>
        <v>40766.083333333336</v>
      </c>
      <c r="K52" s="26">
        <f>IFERROR(HOUR(Table2[[#This Row],[Start Time Steam]])+MINUTE(Table2[[#This Row],[Start Time Steam]])/60,"err")</f>
        <v>4.25</v>
      </c>
      <c r="L52" s="26">
        <f>IFERROR(HOUR(Table2[[#This Row],[End Time Steam]])+MINUTE(Table2[[#This Row],[End Time Steam]])/60,"err")</f>
        <v>2</v>
      </c>
      <c r="M52" s="26">
        <f>IFERROR(IF(Table2[[#This Row],[End time Hour Steam]]&lt;Table2[[#This Row],[Start Time hour Steam]],Table2[[#This Row],[End time Hour Steam]]+24,Table2[[#This Row],[End time Hour Steam]]),"err")</f>
        <v>26</v>
      </c>
      <c r="N52" s="26">
        <f>IFERROR((Table2[[#This Row],[End Time Steam]]-Table2[[#This Row],[Start Time Steam]])*24,"err")</f>
        <v>21.75</v>
      </c>
    </row>
    <row r="53" spans="1:14">
      <c r="A53" s="27">
        <f>Table1[[#This Row],[Day]]</f>
        <v>40766</v>
      </c>
      <c r="B53" s="29">
        <f>WEEKDAY(Table2[[#This Row],[Day]])</f>
        <v>5</v>
      </c>
      <c r="C53" s="28">
        <f>Table1[[#This Row],[Start Time Elec]]</f>
        <v>40766.21875</v>
      </c>
      <c r="D53" s="28">
        <f>Table1[[#This Row],[Stop Time Elec]]</f>
        <v>40767.020833333336</v>
      </c>
      <c r="E53" s="26">
        <f>IFERROR(HOUR(Table2[[#This Row],[Start time Elec]])+MINUTE(Table2[[#This Row],[Start time Elec]])/60,"err")</f>
        <v>5.25</v>
      </c>
      <c r="F53" s="26">
        <f>IFERROR(HOUR(Table2[[#This Row],[End Time Elec]])+MINUTE(Table2[[#This Row],[End Time Elec]])/60,"err")</f>
        <v>0.5</v>
      </c>
      <c r="G53" s="26">
        <f>IFERROR(IF(Table2[[#This Row],[End time Hour elec]]&lt;Table2[[#This Row],[Start Time hour elec]],Table2[[#This Row],[End time Hour elec]]+24,Table2[[#This Row],[End time Hour elec]]),"err")</f>
        <v>24.5</v>
      </c>
      <c r="H53" s="26">
        <f>IFERROR((Table2[[#This Row],[End Time Elec]]-Table2[[#This Row],[Start time Elec]])*24,"err")</f>
        <v>19.250000000058208</v>
      </c>
      <c r="I53" s="28">
        <f>Table1[[#This Row],[Start Time Steam]]</f>
        <v>40766.989583333336</v>
      </c>
      <c r="J53" s="28">
        <f>Table1[[#This Row],[Stop Time Steam]]</f>
        <v>40767.0625</v>
      </c>
      <c r="K53" s="26">
        <f>IFERROR(HOUR(Table2[[#This Row],[Start Time Steam]])+MINUTE(Table2[[#This Row],[Start Time Steam]])/60,"err")</f>
        <v>23.75</v>
      </c>
      <c r="L53" s="26">
        <f>IFERROR(HOUR(Table2[[#This Row],[End Time Steam]])+MINUTE(Table2[[#This Row],[End Time Steam]])/60,"err")</f>
        <v>1.5</v>
      </c>
      <c r="M53" s="26">
        <f>IFERROR(IF(Table2[[#This Row],[End time Hour Steam]]&lt;Table2[[#This Row],[Start Time hour Steam]],Table2[[#This Row],[End time Hour Steam]]+24,Table2[[#This Row],[End time Hour Steam]]),"err")</f>
        <v>25.5</v>
      </c>
      <c r="N53" s="26">
        <f>IFERROR((Table2[[#This Row],[End Time Steam]]-Table2[[#This Row],[Start Time Steam]])*24,"err")</f>
        <v>1.7499999999417923</v>
      </c>
    </row>
    <row r="54" spans="1:14">
      <c r="A54" s="27">
        <f>Table1[[#This Row],[Day]]</f>
        <v>40767</v>
      </c>
      <c r="B54" s="29">
        <f>WEEKDAY(Table2[[#This Row],[Day]])</f>
        <v>6</v>
      </c>
      <c r="C54" s="28">
        <f>Table1[[#This Row],[Start Time Elec]]</f>
        <v>40767.21875</v>
      </c>
      <c r="D54" s="28">
        <f>Table1[[#This Row],[Stop Time Elec]]</f>
        <v>40768.010416666664</v>
      </c>
      <c r="E54" s="26">
        <f>IFERROR(HOUR(Table2[[#This Row],[Start time Elec]])+MINUTE(Table2[[#This Row],[Start time Elec]])/60,"err")</f>
        <v>5.25</v>
      </c>
      <c r="F54" s="26">
        <f>IFERROR(HOUR(Table2[[#This Row],[End Time Elec]])+MINUTE(Table2[[#This Row],[End Time Elec]])/60,"err")</f>
        <v>0.25</v>
      </c>
      <c r="G54" s="26">
        <f>IFERROR(IF(Table2[[#This Row],[End time Hour elec]]&lt;Table2[[#This Row],[Start Time hour elec]],Table2[[#This Row],[End time Hour elec]]+24,Table2[[#This Row],[End time Hour elec]]),"err")</f>
        <v>24.25</v>
      </c>
      <c r="H54" s="26">
        <f>IFERROR((Table2[[#This Row],[End Time Elec]]-Table2[[#This Row],[Start time Elec]])*24,"err")</f>
        <v>18.999999999941792</v>
      </c>
      <c r="I54" s="28">
        <f>Table1[[#This Row],[Start Time Steam]]</f>
        <v>40767.197916666664</v>
      </c>
      <c r="J54" s="28">
        <f>Table1[[#This Row],[Stop Time Steam]]</f>
        <v>40767.864583333336</v>
      </c>
      <c r="K54" s="26">
        <f>IFERROR(HOUR(Table2[[#This Row],[Start Time Steam]])+MINUTE(Table2[[#This Row],[Start Time Steam]])/60,"err")</f>
        <v>4.75</v>
      </c>
      <c r="L54" s="26">
        <f>IFERROR(HOUR(Table2[[#This Row],[End Time Steam]])+MINUTE(Table2[[#This Row],[End Time Steam]])/60,"err")</f>
        <v>20.75</v>
      </c>
      <c r="M54" s="26">
        <f>IFERROR(IF(Table2[[#This Row],[End time Hour Steam]]&lt;Table2[[#This Row],[Start Time hour Steam]],Table2[[#This Row],[End time Hour Steam]]+24,Table2[[#This Row],[End time Hour Steam]]),"err")</f>
        <v>20.75</v>
      </c>
      <c r="N54" s="26">
        <f>IFERROR((Table2[[#This Row],[End Time Steam]]-Table2[[#This Row],[Start Time Steam]])*24,"err")</f>
        <v>16.000000000116415</v>
      </c>
    </row>
    <row r="55" spans="1:14" hidden="1">
      <c r="A55" s="27">
        <f>Table1[[#This Row],[Day]]</f>
        <v>40768</v>
      </c>
      <c r="B55" s="29">
        <f>WEEKDAY(Table2[[#This Row],[Day]])</f>
        <v>7</v>
      </c>
      <c r="C55" s="28">
        <f>Table1[[#This Row],[Start Time Elec]]</f>
        <v>40768.25</v>
      </c>
      <c r="D55" s="28">
        <f>Table1[[#This Row],[Stop Time Elec]]</f>
        <v>40769</v>
      </c>
      <c r="E55" s="26">
        <f>IFERROR(HOUR(Table2[[#This Row],[Start time Elec]])+MINUTE(Table2[[#This Row],[Start time Elec]])/60,"err")</f>
        <v>6</v>
      </c>
      <c r="F55" s="26">
        <f>IFERROR(HOUR(Table2[[#This Row],[End Time Elec]])+MINUTE(Table2[[#This Row],[End Time Elec]])/60,"err")</f>
        <v>0</v>
      </c>
      <c r="G55" s="26">
        <f>IFERROR(IF(Table2[[#This Row],[End time Hour elec]]&lt;Table2[[#This Row],[Start Time hour elec]],Table2[[#This Row],[End time Hour elec]]+24,Table2[[#This Row],[End time Hour elec]]),"err")</f>
        <v>24</v>
      </c>
      <c r="H55" s="26">
        <f>IFERROR((Table2[[#This Row],[End Time Elec]]-Table2[[#This Row],[Start time Elec]])*24,"err")</f>
        <v>18</v>
      </c>
      <c r="I55" s="28">
        <f>Table1[[#This Row],[Start Time Steam]]</f>
        <v>40768.104166666664</v>
      </c>
      <c r="J55" s="28">
        <f>Table1[[#This Row],[Stop Time Steam]]</f>
        <v>40768.229166666664</v>
      </c>
      <c r="K55" s="26">
        <f>IFERROR(HOUR(Table2[[#This Row],[Start Time Steam]])+MINUTE(Table2[[#This Row],[Start Time Steam]])/60,"err")</f>
        <v>2.5</v>
      </c>
      <c r="L55" s="26">
        <f>IFERROR(HOUR(Table2[[#This Row],[End Time Steam]])+MINUTE(Table2[[#This Row],[End Time Steam]])/60,"err")</f>
        <v>5.5</v>
      </c>
      <c r="M55" s="26">
        <f>IFERROR(IF(Table2[[#This Row],[End time Hour Steam]]&lt;Table2[[#This Row],[Start Time hour Steam]],Table2[[#This Row],[End time Hour Steam]]+24,Table2[[#This Row],[End time Hour Steam]]),"err")</f>
        <v>5.5</v>
      </c>
      <c r="N55" s="26">
        <f>IFERROR((Table2[[#This Row],[End Time Steam]]-Table2[[#This Row],[Start Time Steam]])*24,"err")</f>
        <v>3</v>
      </c>
    </row>
    <row r="56" spans="1:14" hidden="1">
      <c r="A56" s="27">
        <f>Table1[[#This Row],[Day]]</f>
        <v>40769</v>
      </c>
      <c r="B56" s="29">
        <f>WEEKDAY(Table2[[#This Row],[Day]])</f>
        <v>1</v>
      </c>
      <c r="C56" s="28">
        <f>Table1[[#This Row],[Start Time Elec]]</f>
        <v>40769.28125</v>
      </c>
      <c r="D56" s="28">
        <f>Table1[[#This Row],[Stop Time Elec]]</f>
        <v>40769.958333333336</v>
      </c>
      <c r="E56" s="26">
        <f>IFERROR(HOUR(Table2[[#This Row],[Start time Elec]])+MINUTE(Table2[[#This Row],[Start time Elec]])/60,"err")</f>
        <v>6.75</v>
      </c>
      <c r="F56" s="26">
        <f>IFERROR(HOUR(Table2[[#This Row],[End Time Elec]])+MINUTE(Table2[[#This Row],[End Time Elec]])/60,"err")</f>
        <v>23</v>
      </c>
      <c r="G56" s="26">
        <f>IFERROR(IF(Table2[[#This Row],[End time Hour elec]]&lt;Table2[[#This Row],[Start Time hour elec]],Table2[[#This Row],[End time Hour elec]]+24,Table2[[#This Row],[End time Hour elec]]),"err")</f>
        <v>23</v>
      </c>
      <c r="H56" s="26">
        <f>IFERROR((Table2[[#This Row],[End Time Elec]]-Table2[[#This Row],[Start time Elec]])*24,"err")</f>
        <v>16.250000000058208</v>
      </c>
      <c r="I56" s="28">
        <f>Table1[[#This Row],[Start Time Steam]]</f>
        <v>40769.989583333336</v>
      </c>
      <c r="J56" s="28">
        <f>Table1[[#This Row],[Stop Time Steam]]</f>
        <v>40770.020833333336</v>
      </c>
      <c r="K56" s="26">
        <f>IFERROR(HOUR(Table2[[#This Row],[Start Time Steam]])+MINUTE(Table2[[#This Row],[Start Time Steam]])/60,"err")</f>
        <v>23.75</v>
      </c>
      <c r="L56" s="26">
        <f>IFERROR(HOUR(Table2[[#This Row],[End Time Steam]])+MINUTE(Table2[[#This Row],[End Time Steam]])/60,"err")</f>
        <v>0.5</v>
      </c>
      <c r="M56" s="26">
        <f>IFERROR(IF(Table2[[#This Row],[End time Hour Steam]]&lt;Table2[[#This Row],[Start Time hour Steam]],Table2[[#This Row],[End time Hour Steam]]+24,Table2[[#This Row],[End time Hour Steam]]),"err")</f>
        <v>24.5</v>
      </c>
      <c r="N56" s="26">
        <f>IFERROR((Table2[[#This Row],[End Time Steam]]-Table2[[#This Row],[Start Time Steam]])*24,"err")</f>
        <v>0.75</v>
      </c>
    </row>
    <row r="57" spans="1:14">
      <c r="A57" s="27">
        <f>Table1[[#This Row],[Day]]</f>
        <v>40770</v>
      </c>
      <c r="B57" s="29">
        <f>WEEKDAY(Table2[[#This Row],[Day]])</f>
        <v>2</v>
      </c>
      <c r="C57" s="28">
        <f>Table1[[#This Row],[Start Time Elec]]</f>
        <v>40770.166666666664</v>
      </c>
      <c r="D57" s="28">
        <f>Table1[[#This Row],[Stop Time Elec]]</f>
        <v>40771.020833333336</v>
      </c>
      <c r="E57" s="26">
        <f>IFERROR(HOUR(Table2[[#This Row],[Start time Elec]])+MINUTE(Table2[[#This Row],[Start time Elec]])/60,"err")</f>
        <v>4</v>
      </c>
      <c r="F57" s="26">
        <f>IFERROR(HOUR(Table2[[#This Row],[End Time Elec]])+MINUTE(Table2[[#This Row],[End Time Elec]])/60,"err")</f>
        <v>0.5</v>
      </c>
      <c r="G57" s="26">
        <f>IFERROR(IF(Table2[[#This Row],[End time Hour elec]]&lt;Table2[[#This Row],[Start Time hour elec]],Table2[[#This Row],[End time Hour elec]]+24,Table2[[#This Row],[End time Hour elec]]),"err")</f>
        <v>24.5</v>
      </c>
      <c r="H57" s="26">
        <f>IFERROR((Table2[[#This Row],[End Time Elec]]-Table2[[#This Row],[Start time Elec]])*24,"err")</f>
        <v>20.500000000116415</v>
      </c>
      <c r="I57" s="28">
        <f>Table1[[#This Row],[Start Time Steam]]</f>
        <v>40770.041666666664</v>
      </c>
      <c r="J57" s="28">
        <f>Table1[[#This Row],[Stop Time Steam]]</f>
        <v>40770.791666666664</v>
      </c>
      <c r="K57" s="26">
        <f>IFERROR(HOUR(Table2[[#This Row],[Start Time Steam]])+MINUTE(Table2[[#This Row],[Start Time Steam]])/60,"err")</f>
        <v>1</v>
      </c>
      <c r="L57" s="26">
        <f>IFERROR(HOUR(Table2[[#This Row],[End Time Steam]])+MINUTE(Table2[[#This Row],[End Time Steam]])/60,"err")</f>
        <v>19</v>
      </c>
      <c r="M57" s="26">
        <f>IFERROR(IF(Table2[[#This Row],[End time Hour Steam]]&lt;Table2[[#This Row],[Start Time hour Steam]],Table2[[#This Row],[End time Hour Steam]]+24,Table2[[#This Row],[End time Hour Steam]]),"err")</f>
        <v>19</v>
      </c>
      <c r="N57" s="26">
        <f>IFERROR((Table2[[#This Row],[End Time Steam]]-Table2[[#This Row],[Start Time Steam]])*24,"err")</f>
        <v>18</v>
      </c>
    </row>
    <row r="58" spans="1:14">
      <c r="A58" s="27">
        <f>Table1[[#This Row],[Day]]</f>
        <v>40771</v>
      </c>
      <c r="B58" s="29">
        <f>WEEKDAY(Table2[[#This Row],[Day]])</f>
        <v>3</v>
      </c>
      <c r="C58" s="28">
        <f>Table1[[#This Row],[Start Time Elec]]</f>
        <v>40771.21875</v>
      </c>
      <c r="D58" s="28">
        <f>Table1[[#This Row],[Stop Time Elec]]</f>
        <v>40772.041666666664</v>
      </c>
      <c r="E58" s="26">
        <f>IFERROR(HOUR(Table2[[#This Row],[Start time Elec]])+MINUTE(Table2[[#This Row],[Start time Elec]])/60,"err")</f>
        <v>5.25</v>
      </c>
      <c r="F58" s="26">
        <f>IFERROR(HOUR(Table2[[#This Row],[End Time Elec]])+MINUTE(Table2[[#This Row],[End Time Elec]])/60,"err")</f>
        <v>1</v>
      </c>
      <c r="G58" s="26">
        <f>IFERROR(IF(Table2[[#This Row],[End time Hour elec]]&lt;Table2[[#This Row],[Start Time hour elec]],Table2[[#This Row],[End time Hour elec]]+24,Table2[[#This Row],[End time Hour elec]]),"err")</f>
        <v>25</v>
      </c>
      <c r="H58" s="26">
        <f>IFERROR((Table2[[#This Row],[End Time Elec]]-Table2[[#This Row],[Start time Elec]])*24,"err")</f>
        <v>19.749999999941792</v>
      </c>
      <c r="I58" s="28">
        <f>Table1[[#This Row],[Start Time Steam]]</f>
        <v>40771.208333333336</v>
      </c>
      <c r="J58" s="28">
        <f>Table1[[#This Row],[Stop Time Steam]]</f>
        <v>40771.791666666664</v>
      </c>
      <c r="K58" s="26">
        <f>IFERROR(HOUR(Table2[[#This Row],[Start Time Steam]])+MINUTE(Table2[[#This Row],[Start Time Steam]])/60,"err")</f>
        <v>5</v>
      </c>
      <c r="L58" s="26">
        <f>IFERROR(HOUR(Table2[[#This Row],[End Time Steam]])+MINUTE(Table2[[#This Row],[End Time Steam]])/60,"err")</f>
        <v>19</v>
      </c>
      <c r="M58" s="26">
        <f>IFERROR(IF(Table2[[#This Row],[End time Hour Steam]]&lt;Table2[[#This Row],[Start Time hour Steam]],Table2[[#This Row],[End time Hour Steam]]+24,Table2[[#This Row],[End time Hour Steam]]),"err")</f>
        <v>19</v>
      </c>
      <c r="N58" s="26">
        <f>IFERROR((Table2[[#This Row],[End Time Steam]]-Table2[[#This Row],[Start Time Steam]])*24,"err")</f>
        <v>13.999999999883585</v>
      </c>
    </row>
    <row r="59" spans="1:14">
      <c r="A59" s="27">
        <f>Table1[[#This Row],[Day]]</f>
        <v>40772</v>
      </c>
      <c r="B59" s="29">
        <f>WEEKDAY(Table2[[#This Row],[Day]])</f>
        <v>4</v>
      </c>
      <c r="C59" s="28">
        <f>Table1[[#This Row],[Start Time Elec]]</f>
        <v>40772.208333333336</v>
      </c>
      <c r="D59" s="28">
        <f>Table1[[#This Row],[Stop Time Elec]]</f>
        <v>40773.052083333336</v>
      </c>
      <c r="E59" s="26">
        <f>IFERROR(HOUR(Table2[[#This Row],[Start time Elec]])+MINUTE(Table2[[#This Row],[Start time Elec]])/60,"err")</f>
        <v>5</v>
      </c>
      <c r="F59" s="26">
        <f>IFERROR(HOUR(Table2[[#This Row],[End Time Elec]])+MINUTE(Table2[[#This Row],[End Time Elec]])/60,"err")</f>
        <v>1.25</v>
      </c>
      <c r="G59" s="26">
        <f>IFERROR(IF(Table2[[#This Row],[End time Hour elec]]&lt;Table2[[#This Row],[Start Time hour elec]],Table2[[#This Row],[End time Hour elec]]+24,Table2[[#This Row],[End time Hour elec]]),"err")</f>
        <v>25.25</v>
      </c>
      <c r="H59" s="26">
        <f>IFERROR((Table2[[#This Row],[End Time Elec]]-Table2[[#This Row],[Start time Elec]])*24,"err")</f>
        <v>20.25</v>
      </c>
      <c r="I59" s="28">
        <f>Table1[[#This Row],[Start Time Steam]]</f>
        <v>40772.989583333336</v>
      </c>
      <c r="J59" s="28">
        <f>Table1[[#This Row],[Stop Time Steam]]</f>
        <v>40773</v>
      </c>
      <c r="K59" s="26">
        <f>IFERROR(HOUR(Table2[[#This Row],[Start Time Steam]])+MINUTE(Table2[[#This Row],[Start Time Steam]])/60,"err")</f>
        <v>23.75</v>
      </c>
      <c r="L59" s="26">
        <f>IFERROR(HOUR(Table2[[#This Row],[End Time Steam]])+MINUTE(Table2[[#This Row],[End Time Steam]])/60,"err")</f>
        <v>0</v>
      </c>
      <c r="M59" s="26">
        <f>IFERROR(IF(Table2[[#This Row],[End time Hour Steam]]&lt;Table2[[#This Row],[Start Time hour Steam]],Table2[[#This Row],[End time Hour Steam]]+24,Table2[[#This Row],[End time Hour Steam]]),"err")</f>
        <v>24</v>
      </c>
      <c r="N59" s="26">
        <f>IFERROR((Table2[[#This Row],[End Time Steam]]-Table2[[#This Row],[Start Time Steam]])*24,"err")</f>
        <v>0.24999999994179234</v>
      </c>
    </row>
    <row r="60" spans="1:14">
      <c r="A60" s="27">
        <f>Table1[[#This Row],[Day]]</f>
        <v>40773</v>
      </c>
      <c r="B60" s="29">
        <f>WEEKDAY(Table2[[#This Row],[Day]])</f>
        <v>5</v>
      </c>
      <c r="C60" s="28">
        <f>Table1[[#This Row],[Start Time Elec]]</f>
        <v>40773.21875</v>
      </c>
      <c r="D60" s="28">
        <f>Table1[[#This Row],[Stop Time Elec]]</f>
        <v>40774.0625</v>
      </c>
      <c r="E60" s="26">
        <f>IFERROR(HOUR(Table2[[#This Row],[Start time Elec]])+MINUTE(Table2[[#This Row],[Start time Elec]])/60,"err")</f>
        <v>5.25</v>
      </c>
      <c r="F60" s="26">
        <f>IFERROR(HOUR(Table2[[#This Row],[End Time Elec]])+MINUTE(Table2[[#This Row],[End Time Elec]])/60,"err")</f>
        <v>1.5</v>
      </c>
      <c r="G60" s="26">
        <f>IFERROR(IF(Table2[[#This Row],[End time Hour elec]]&lt;Table2[[#This Row],[Start Time hour elec]],Table2[[#This Row],[End time Hour elec]]+24,Table2[[#This Row],[End time Hour elec]]),"err")</f>
        <v>25.5</v>
      </c>
      <c r="H60" s="26">
        <f>IFERROR((Table2[[#This Row],[End Time Elec]]-Table2[[#This Row],[Start time Elec]])*24,"err")</f>
        <v>20.25</v>
      </c>
      <c r="I60" s="28" t="str">
        <f>Table1[[#This Row],[Start Time Steam]]</f>
        <v>err</v>
      </c>
      <c r="J60" s="28">
        <f>Table1[[#This Row],[Stop Time Steam]]</f>
        <v>40773.708333333336</v>
      </c>
      <c r="K60" s="26" t="str">
        <f>IFERROR(HOUR(Table2[[#This Row],[Start Time Steam]])+MINUTE(Table2[[#This Row],[Start Time Steam]])/60,"err")</f>
        <v>err</v>
      </c>
      <c r="L60" s="26">
        <f>IFERROR(HOUR(Table2[[#This Row],[End Time Steam]])+MINUTE(Table2[[#This Row],[End Time Steam]])/60,"err")</f>
        <v>17</v>
      </c>
      <c r="M60" s="26">
        <f>IFERROR(IF(Table2[[#This Row],[End time Hour Steam]]&lt;Table2[[#This Row],[Start Time hour Steam]],Table2[[#This Row],[End time Hour Steam]]+24,Table2[[#This Row],[End time Hour Steam]]),"err")</f>
        <v>41</v>
      </c>
      <c r="N60" s="26" t="str">
        <f>IFERROR((Table2[[#This Row],[End Time Steam]]-Table2[[#This Row],[Start Time Steam]])*24,"err")</f>
        <v>err</v>
      </c>
    </row>
    <row r="61" spans="1:14">
      <c r="A61" s="27">
        <f>Table1[[#This Row],[Day]]</f>
        <v>40774</v>
      </c>
      <c r="B61" s="29">
        <f>WEEKDAY(Table2[[#This Row],[Day]])</f>
        <v>6</v>
      </c>
      <c r="C61" s="28">
        <f>Table1[[#This Row],[Start Time Elec]]</f>
        <v>40774.21875</v>
      </c>
      <c r="D61" s="28">
        <f>Table1[[#This Row],[Stop Time Elec]]</f>
        <v>40775.083333333336</v>
      </c>
      <c r="E61" s="26">
        <f>IFERROR(HOUR(Table2[[#This Row],[Start time Elec]])+MINUTE(Table2[[#This Row],[Start time Elec]])/60,"err")</f>
        <v>5.25</v>
      </c>
      <c r="F61" s="26">
        <f>IFERROR(HOUR(Table2[[#This Row],[End Time Elec]])+MINUTE(Table2[[#This Row],[End Time Elec]])/60,"err")</f>
        <v>2</v>
      </c>
      <c r="G61" s="26">
        <f>IFERROR(IF(Table2[[#This Row],[End time Hour elec]]&lt;Table2[[#This Row],[Start Time hour elec]],Table2[[#This Row],[End time Hour elec]]+24,Table2[[#This Row],[End time Hour elec]]),"err")</f>
        <v>26</v>
      </c>
      <c r="H61" s="26">
        <f>IFERROR((Table2[[#This Row],[End Time Elec]]-Table2[[#This Row],[Start time Elec]])*24,"err")</f>
        <v>20.750000000058208</v>
      </c>
      <c r="I61" s="28">
        <f>Table1[[#This Row],[Start Time Steam]]</f>
        <v>40774.989583333336</v>
      </c>
      <c r="J61" s="28">
        <f>Table1[[#This Row],[Stop Time Steam]]</f>
        <v>40775</v>
      </c>
      <c r="K61" s="26">
        <f>IFERROR(HOUR(Table2[[#This Row],[Start Time Steam]])+MINUTE(Table2[[#This Row],[Start Time Steam]])/60,"err")</f>
        <v>23.75</v>
      </c>
      <c r="L61" s="26">
        <f>IFERROR(HOUR(Table2[[#This Row],[End Time Steam]])+MINUTE(Table2[[#This Row],[End Time Steam]])/60,"err")</f>
        <v>0</v>
      </c>
      <c r="M61" s="26">
        <f>IFERROR(IF(Table2[[#This Row],[End time Hour Steam]]&lt;Table2[[#This Row],[Start Time hour Steam]],Table2[[#This Row],[End time Hour Steam]]+24,Table2[[#This Row],[End time Hour Steam]]),"err")</f>
        <v>24</v>
      </c>
      <c r="N61" s="26">
        <f>IFERROR((Table2[[#This Row],[End Time Steam]]-Table2[[#This Row],[Start Time Steam]])*24,"err")</f>
        <v>0.24999999994179234</v>
      </c>
    </row>
    <row r="62" spans="1:14" hidden="1">
      <c r="A62" s="27">
        <f>Table1[[#This Row],[Day]]</f>
        <v>40775</v>
      </c>
      <c r="B62" s="29">
        <f>WEEKDAY(Table2[[#This Row],[Day]])</f>
        <v>7</v>
      </c>
      <c r="C62" s="28">
        <f>Table1[[#This Row],[Start Time Elec]]</f>
        <v>40775.989583333336</v>
      </c>
      <c r="D62" s="28">
        <f>Table1[[#This Row],[Stop Time Elec]]</f>
        <v>40776</v>
      </c>
      <c r="E62" s="26">
        <f>IFERROR(HOUR(Table2[[#This Row],[Start time Elec]])+MINUTE(Table2[[#This Row],[Start time Elec]])/60,"err")</f>
        <v>23.75</v>
      </c>
      <c r="F62" s="26">
        <f>IFERROR(HOUR(Table2[[#This Row],[End Time Elec]])+MINUTE(Table2[[#This Row],[End Time Elec]])/60,"err")</f>
        <v>0</v>
      </c>
      <c r="G62" s="26">
        <f>IFERROR(IF(Table2[[#This Row],[End time Hour elec]]&lt;Table2[[#This Row],[Start Time hour elec]],Table2[[#This Row],[End time Hour elec]]+24,Table2[[#This Row],[End time Hour elec]]),"err")</f>
        <v>24</v>
      </c>
      <c r="H62" s="26">
        <f>IFERROR((Table2[[#This Row],[End Time Elec]]-Table2[[#This Row],[Start time Elec]])*24,"err")</f>
        <v>0.24999999994179234</v>
      </c>
      <c r="I62" s="28">
        <f>Table1[[#This Row],[Start Time Steam]]</f>
        <v>40775.3125</v>
      </c>
      <c r="J62" s="28">
        <f>Table1[[#This Row],[Stop Time Steam]]</f>
        <v>40775.541666666664</v>
      </c>
      <c r="K62" s="26">
        <f>IFERROR(HOUR(Table2[[#This Row],[Start Time Steam]])+MINUTE(Table2[[#This Row],[Start Time Steam]])/60,"err")</f>
        <v>7.5</v>
      </c>
      <c r="L62" s="26">
        <f>IFERROR(HOUR(Table2[[#This Row],[End Time Steam]])+MINUTE(Table2[[#This Row],[End Time Steam]])/60,"err")</f>
        <v>13</v>
      </c>
      <c r="M62" s="26">
        <f>IFERROR(IF(Table2[[#This Row],[End time Hour Steam]]&lt;Table2[[#This Row],[Start Time hour Steam]],Table2[[#This Row],[End time Hour Steam]]+24,Table2[[#This Row],[End time Hour Steam]]),"err")</f>
        <v>13</v>
      </c>
      <c r="N62" s="26">
        <f>IFERROR((Table2[[#This Row],[End Time Steam]]-Table2[[#This Row],[Start Time Steam]])*24,"err")</f>
        <v>5.4999999999417923</v>
      </c>
    </row>
    <row r="63" spans="1:14" hidden="1">
      <c r="A63" s="27">
        <f>Table1[[#This Row],[Day]]</f>
        <v>40776</v>
      </c>
      <c r="B63" s="29">
        <f>WEEKDAY(Table2[[#This Row],[Day]])</f>
        <v>1</v>
      </c>
      <c r="C63" s="28">
        <f>Table1[[#This Row],[Start Time Elec]]</f>
        <v>40776.270833333336</v>
      </c>
      <c r="D63" s="28">
        <f>Table1[[#This Row],[Stop Time Elec]]</f>
        <v>40776.885416666664</v>
      </c>
      <c r="E63" s="26">
        <f>IFERROR(HOUR(Table2[[#This Row],[Start time Elec]])+MINUTE(Table2[[#This Row],[Start time Elec]])/60,"err")</f>
        <v>6.5</v>
      </c>
      <c r="F63" s="26">
        <f>IFERROR(HOUR(Table2[[#This Row],[End Time Elec]])+MINUTE(Table2[[#This Row],[End Time Elec]])/60,"err")</f>
        <v>21.25</v>
      </c>
      <c r="G63" s="26">
        <f>IFERROR(IF(Table2[[#This Row],[End time Hour elec]]&lt;Table2[[#This Row],[Start Time hour elec]],Table2[[#This Row],[End time Hour elec]]+24,Table2[[#This Row],[End time Hour elec]]),"err")</f>
        <v>21.25</v>
      </c>
      <c r="H63" s="26">
        <f>IFERROR((Table2[[#This Row],[End Time Elec]]-Table2[[#This Row],[Start time Elec]])*24,"err")</f>
        <v>14.749999999883585</v>
      </c>
      <c r="I63" s="28">
        <f>Table1[[#This Row],[Start Time Steam]]</f>
        <v>40776.0625</v>
      </c>
      <c r="J63" s="28">
        <f>Table1[[#This Row],[Stop Time Steam]]</f>
        <v>40776.25</v>
      </c>
      <c r="K63" s="26">
        <f>IFERROR(HOUR(Table2[[#This Row],[Start Time Steam]])+MINUTE(Table2[[#This Row],[Start Time Steam]])/60,"err")</f>
        <v>1.5</v>
      </c>
      <c r="L63" s="26">
        <f>IFERROR(HOUR(Table2[[#This Row],[End Time Steam]])+MINUTE(Table2[[#This Row],[End Time Steam]])/60,"err")</f>
        <v>6</v>
      </c>
      <c r="M63" s="26">
        <f>IFERROR(IF(Table2[[#This Row],[End time Hour Steam]]&lt;Table2[[#This Row],[Start Time hour Steam]],Table2[[#This Row],[End time Hour Steam]]+24,Table2[[#This Row],[End time Hour Steam]]),"err")</f>
        <v>6</v>
      </c>
      <c r="N63" s="26">
        <f>IFERROR((Table2[[#This Row],[End Time Steam]]-Table2[[#This Row],[Start Time Steam]])*24,"err")</f>
        <v>4.5</v>
      </c>
    </row>
    <row r="64" spans="1:14">
      <c r="A64" s="27">
        <f>Table1[[#This Row],[Day]]</f>
        <v>40777</v>
      </c>
      <c r="B64" s="29">
        <f>WEEKDAY(Table2[[#This Row],[Day]])</f>
        <v>2</v>
      </c>
      <c r="C64" s="28">
        <f>Table1[[#This Row],[Start Time Elec]]</f>
        <v>40777.166666666664</v>
      </c>
      <c r="D64" s="28">
        <f>Table1[[#This Row],[Stop Time Elec]]</f>
        <v>40778.0625</v>
      </c>
      <c r="E64" s="26">
        <f>IFERROR(HOUR(Table2[[#This Row],[Start time Elec]])+MINUTE(Table2[[#This Row],[Start time Elec]])/60,"err")</f>
        <v>4</v>
      </c>
      <c r="F64" s="26">
        <f>IFERROR(HOUR(Table2[[#This Row],[End Time Elec]])+MINUTE(Table2[[#This Row],[End Time Elec]])/60,"err")</f>
        <v>1.5</v>
      </c>
      <c r="G64" s="26">
        <f>IFERROR(IF(Table2[[#This Row],[End time Hour elec]]&lt;Table2[[#This Row],[Start Time hour elec]],Table2[[#This Row],[End time Hour elec]]+24,Table2[[#This Row],[End time Hour elec]]),"err")</f>
        <v>25.5</v>
      </c>
      <c r="H64" s="26">
        <f>IFERROR((Table2[[#This Row],[End Time Elec]]-Table2[[#This Row],[Start time Elec]])*24,"err")</f>
        <v>21.500000000058208</v>
      </c>
      <c r="I64" s="28">
        <f>Table1[[#This Row],[Start Time Steam]]</f>
        <v>40777.135416666664</v>
      </c>
      <c r="J64" s="28">
        <f>Table1[[#This Row],[Stop Time Steam]]</f>
        <v>40777.8125</v>
      </c>
      <c r="K64" s="26">
        <f>IFERROR(HOUR(Table2[[#This Row],[Start Time Steam]])+MINUTE(Table2[[#This Row],[Start Time Steam]])/60,"err")</f>
        <v>3.25</v>
      </c>
      <c r="L64" s="26">
        <f>IFERROR(HOUR(Table2[[#This Row],[End Time Steam]])+MINUTE(Table2[[#This Row],[End Time Steam]])/60,"err")</f>
        <v>19.5</v>
      </c>
      <c r="M64" s="26">
        <f>IFERROR(IF(Table2[[#This Row],[End time Hour Steam]]&lt;Table2[[#This Row],[Start Time hour Steam]],Table2[[#This Row],[End time Hour Steam]]+24,Table2[[#This Row],[End time Hour Steam]]),"err")</f>
        <v>19.5</v>
      </c>
      <c r="N64" s="26">
        <f>IFERROR((Table2[[#This Row],[End Time Steam]]-Table2[[#This Row],[Start Time Steam]])*24,"err")</f>
        <v>16.250000000058208</v>
      </c>
    </row>
    <row r="65" spans="1:14">
      <c r="A65" s="27">
        <f>Table1[[#This Row],[Day]]</f>
        <v>40778</v>
      </c>
      <c r="B65" s="29">
        <f>WEEKDAY(Table2[[#This Row],[Day]])</f>
        <v>3</v>
      </c>
      <c r="C65" s="28">
        <f>Table1[[#This Row],[Start Time Elec]]</f>
        <v>40778.208333333336</v>
      </c>
      <c r="D65" s="28">
        <f>Table1[[#This Row],[Stop Time Elec]]</f>
        <v>40779.03125</v>
      </c>
      <c r="E65" s="26">
        <f>IFERROR(HOUR(Table2[[#This Row],[Start time Elec]])+MINUTE(Table2[[#This Row],[Start time Elec]])/60,"err")</f>
        <v>5</v>
      </c>
      <c r="F65" s="26">
        <f>IFERROR(HOUR(Table2[[#This Row],[End Time Elec]])+MINUTE(Table2[[#This Row],[End Time Elec]])/60,"err")</f>
        <v>0.75</v>
      </c>
      <c r="G65" s="26">
        <f>IFERROR(IF(Table2[[#This Row],[End time Hour elec]]&lt;Table2[[#This Row],[Start Time hour elec]],Table2[[#This Row],[End time Hour elec]]+24,Table2[[#This Row],[End time Hour elec]]),"err")</f>
        <v>24.75</v>
      </c>
      <c r="H65" s="26">
        <f>IFERROR((Table2[[#This Row],[End Time Elec]]-Table2[[#This Row],[Start time Elec]])*24,"err")</f>
        <v>19.749999999941792</v>
      </c>
      <c r="I65" s="28" t="str">
        <f>Table1[[#This Row],[Start Time Steam]]</f>
        <v>err</v>
      </c>
      <c r="J65" s="28">
        <f>Table1[[#This Row],[Stop Time Steam]]</f>
        <v>40778.739583333336</v>
      </c>
      <c r="K65" s="26" t="str">
        <f>IFERROR(HOUR(Table2[[#This Row],[Start Time Steam]])+MINUTE(Table2[[#This Row],[Start Time Steam]])/60,"err")</f>
        <v>err</v>
      </c>
      <c r="L65" s="26">
        <f>IFERROR(HOUR(Table2[[#This Row],[End Time Steam]])+MINUTE(Table2[[#This Row],[End Time Steam]])/60,"err")</f>
        <v>17.75</v>
      </c>
      <c r="M65" s="26">
        <f>IFERROR(IF(Table2[[#This Row],[End time Hour Steam]]&lt;Table2[[#This Row],[Start Time hour Steam]],Table2[[#This Row],[End time Hour Steam]]+24,Table2[[#This Row],[End time Hour Steam]]),"err")</f>
        <v>41.75</v>
      </c>
      <c r="N65" s="26" t="str">
        <f>IFERROR((Table2[[#This Row],[End Time Steam]]-Table2[[#This Row],[Start Time Steam]])*24,"err")</f>
        <v>err</v>
      </c>
    </row>
    <row r="66" spans="1:14">
      <c r="A66" s="27">
        <f>Table1[[#This Row],[Day]]</f>
        <v>40779</v>
      </c>
      <c r="B66" s="29">
        <f>WEEKDAY(Table2[[#This Row],[Day]])</f>
        <v>4</v>
      </c>
      <c r="C66" s="28">
        <f>Table1[[#This Row],[Start Time Elec]]</f>
        <v>40779.229166666664</v>
      </c>
      <c r="D66" s="28">
        <f>Table1[[#This Row],[Stop Time Elec]]</f>
        <v>40780.072916666664</v>
      </c>
      <c r="E66" s="26">
        <f>IFERROR(HOUR(Table2[[#This Row],[Start time Elec]])+MINUTE(Table2[[#This Row],[Start time Elec]])/60,"err")</f>
        <v>5.5</v>
      </c>
      <c r="F66" s="26">
        <f>IFERROR(HOUR(Table2[[#This Row],[End Time Elec]])+MINUTE(Table2[[#This Row],[End Time Elec]])/60,"err")</f>
        <v>1.75</v>
      </c>
      <c r="G66" s="26">
        <f>IFERROR(IF(Table2[[#This Row],[End time Hour elec]]&lt;Table2[[#This Row],[Start Time hour elec]],Table2[[#This Row],[End time Hour elec]]+24,Table2[[#This Row],[End time Hour elec]]),"err")</f>
        <v>25.75</v>
      </c>
      <c r="H66" s="26">
        <f>IFERROR((Table2[[#This Row],[End Time Elec]]-Table2[[#This Row],[Start time Elec]])*24,"err")</f>
        <v>20.25</v>
      </c>
      <c r="I66" s="28" t="str">
        <f>Table1[[#This Row],[Start Time Steam]]</f>
        <v>err</v>
      </c>
      <c r="J66" s="28">
        <f>Table1[[#This Row],[Stop Time Steam]]</f>
        <v>40780.010416666664</v>
      </c>
      <c r="K66" s="26" t="str">
        <f>IFERROR(HOUR(Table2[[#This Row],[Start Time Steam]])+MINUTE(Table2[[#This Row],[Start Time Steam]])/60,"err")</f>
        <v>err</v>
      </c>
      <c r="L66" s="26">
        <f>IFERROR(HOUR(Table2[[#This Row],[End Time Steam]])+MINUTE(Table2[[#This Row],[End Time Steam]])/60,"err")</f>
        <v>0.25</v>
      </c>
      <c r="M66" s="26">
        <f>IFERROR(IF(Table2[[#This Row],[End time Hour Steam]]&lt;Table2[[#This Row],[Start Time hour Steam]],Table2[[#This Row],[End time Hour Steam]]+24,Table2[[#This Row],[End time Hour Steam]]),"err")</f>
        <v>24.25</v>
      </c>
      <c r="N66" s="26" t="str">
        <f>IFERROR((Table2[[#This Row],[End Time Steam]]-Table2[[#This Row],[Start Time Steam]])*24,"err")</f>
        <v>err</v>
      </c>
    </row>
    <row r="67" spans="1:14">
      <c r="A67" s="27">
        <f>Table1[[#This Row],[Day]]</f>
        <v>40780</v>
      </c>
      <c r="B67" s="29">
        <f>WEEKDAY(Table2[[#This Row],[Day]])</f>
        <v>5</v>
      </c>
      <c r="C67" s="28">
        <f>Table1[[#This Row],[Start Time Elec]]</f>
        <v>40780.229166666664</v>
      </c>
      <c r="D67" s="28">
        <f>Table1[[#This Row],[Stop Time Elec]]</f>
        <v>40781.020833333336</v>
      </c>
      <c r="E67" s="26">
        <f>IFERROR(HOUR(Table2[[#This Row],[Start time Elec]])+MINUTE(Table2[[#This Row],[Start time Elec]])/60,"err")</f>
        <v>5.5</v>
      </c>
      <c r="F67" s="26">
        <f>IFERROR(HOUR(Table2[[#This Row],[End Time Elec]])+MINUTE(Table2[[#This Row],[End Time Elec]])/60,"err")</f>
        <v>0.5</v>
      </c>
      <c r="G67" s="26">
        <f>IFERROR(IF(Table2[[#This Row],[End time Hour elec]]&lt;Table2[[#This Row],[Start Time hour elec]],Table2[[#This Row],[End time Hour elec]]+24,Table2[[#This Row],[End time Hour elec]]),"err")</f>
        <v>24.5</v>
      </c>
      <c r="H67" s="26">
        <f>IFERROR((Table2[[#This Row],[End Time Elec]]-Table2[[#This Row],[Start time Elec]])*24,"err")</f>
        <v>19.000000000116415</v>
      </c>
      <c r="I67" s="28" t="str">
        <f>Table1[[#This Row],[Start Time Steam]]</f>
        <v>err</v>
      </c>
      <c r="J67" s="28">
        <f>Table1[[#This Row],[Stop Time Steam]]</f>
        <v>40781.125</v>
      </c>
      <c r="K67" s="26" t="str">
        <f>IFERROR(HOUR(Table2[[#This Row],[Start Time Steam]])+MINUTE(Table2[[#This Row],[Start Time Steam]])/60,"err")</f>
        <v>err</v>
      </c>
      <c r="L67" s="26">
        <f>IFERROR(HOUR(Table2[[#This Row],[End Time Steam]])+MINUTE(Table2[[#This Row],[End Time Steam]])/60,"err")</f>
        <v>3</v>
      </c>
      <c r="M67" s="26">
        <f>IFERROR(IF(Table2[[#This Row],[End time Hour Steam]]&lt;Table2[[#This Row],[Start Time hour Steam]],Table2[[#This Row],[End time Hour Steam]]+24,Table2[[#This Row],[End time Hour Steam]]),"err")</f>
        <v>27</v>
      </c>
      <c r="N67" s="26" t="str">
        <f>IFERROR((Table2[[#This Row],[End Time Steam]]-Table2[[#This Row],[Start Time Steam]])*24,"err")</f>
        <v>err</v>
      </c>
    </row>
    <row r="68" spans="1:14">
      <c r="A68" s="27">
        <f>Table1[[#This Row],[Day]]</f>
        <v>40781</v>
      </c>
      <c r="B68" s="29">
        <f>WEEKDAY(Table2[[#This Row],[Day]])</f>
        <v>6</v>
      </c>
      <c r="C68" s="28">
        <f>Table1[[#This Row],[Start Time Elec]]</f>
        <v>40781.21875</v>
      </c>
      <c r="D68" s="28">
        <f>Table1[[#This Row],[Stop Time Elec]]</f>
        <v>40782.010416666664</v>
      </c>
      <c r="E68" s="26">
        <f>IFERROR(HOUR(Table2[[#This Row],[Start time Elec]])+MINUTE(Table2[[#This Row],[Start time Elec]])/60,"err")</f>
        <v>5.25</v>
      </c>
      <c r="F68" s="26">
        <f>IFERROR(HOUR(Table2[[#This Row],[End Time Elec]])+MINUTE(Table2[[#This Row],[End Time Elec]])/60,"err")</f>
        <v>0.25</v>
      </c>
      <c r="G68" s="26">
        <f>IFERROR(IF(Table2[[#This Row],[End time Hour elec]]&lt;Table2[[#This Row],[Start Time hour elec]],Table2[[#This Row],[End time Hour elec]]+24,Table2[[#This Row],[End time Hour elec]]),"err")</f>
        <v>24.25</v>
      </c>
      <c r="H68" s="26">
        <f>IFERROR((Table2[[#This Row],[End Time Elec]]-Table2[[#This Row],[Start time Elec]])*24,"err")</f>
        <v>18.999999999941792</v>
      </c>
      <c r="I68" s="28">
        <f>Table1[[#This Row],[Start Time Steam]]</f>
        <v>40781.989583333336</v>
      </c>
      <c r="J68" s="28">
        <f>Table1[[#This Row],[Stop Time Steam]]</f>
        <v>40782.083333333336</v>
      </c>
      <c r="K68" s="26">
        <f>IFERROR(HOUR(Table2[[#This Row],[Start Time Steam]])+MINUTE(Table2[[#This Row],[Start Time Steam]])/60,"err")</f>
        <v>23.75</v>
      </c>
      <c r="L68" s="26">
        <f>IFERROR(HOUR(Table2[[#This Row],[End Time Steam]])+MINUTE(Table2[[#This Row],[End Time Steam]])/60,"err")</f>
        <v>2</v>
      </c>
      <c r="M68" s="26">
        <f>IFERROR(IF(Table2[[#This Row],[End time Hour Steam]]&lt;Table2[[#This Row],[Start Time hour Steam]],Table2[[#This Row],[End time Hour Steam]]+24,Table2[[#This Row],[End time Hour Steam]]),"err")</f>
        <v>26</v>
      </c>
      <c r="N68" s="26">
        <f>IFERROR((Table2[[#This Row],[End Time Steam]]-Table2[[#This Row],[Start Time Steam]])*24,"err")</f>
        <v>2.25</v>
      </c>
    </row>
    <row r="69" spans="1:14" hidden="1">
      <c r="A69" s="27">
        <f>Table1[[#This Row],[Day]]</f>
        <v>40782</v>
      </c>
      <c r="B69" s="29">
        <f>WEEKDAY(Table2[[#This Row],[Day]])</f>
        <v>7</v>
      </c>
      <c r="C69" s="28">
        <f>Table1[[#This Row],[Start Time Elec]]</f>
        <v>40782.260416666664</v>
      </c>
      <c r="D69" s="28">
        <f>Table1[[#This Row],[Stop Time Elec]]</f>
        <v>40782.90625</v>
      </c>
      <c r="E69" s="26">
        <f>IFERROR(HOUR(Table2[[#This Row],[Start time Elec]])+MINUTE(Table2[[#This Row],[Start time Elec]])/60,"err")</f>
        <v>6.25</v>
      </c>
      <c r="F69" s="26">
        <f>IFERROR(HOUR(Table2[[#This Row],[End Time Elec]])+MINUTE(Table2[[#This Row],[End Time Elec]])/60,"err")</f>
        <v>21.75</v>
      </c>
      <c r="G69" s="26">
        <f>IFERROR(IF(Table2[[#This Row],[End time Hour elec]]&lt;Table2[[#This Row],[Start Time hour elec]],Table2[[#This Row],[End time Hour elec]]+24,Table2[[#This Row],[End time Hour elec]]),"err")</f>
        <v>21.75</v>
      </c>
      <c r="H69" s="26">
        <f>IFERROR((Table2[[#This Row],[End Time Elec]]-Table2[[#This Row],[Start time Elec]])*24,"err")</f>
        <v>15.500000000058208</v>
      </c>
      <c r="I69" s="28">
        <f>Table1[[#This Row],[Start Time Steam]]</f>
        <v>40782.989583333336</v>
      </c>
      <c r="J69" s="28">
        <f>Table1[[#This Row],[Stop Time Steam]]</f>
        <v>40783.083333333336</v>
      </c>
      <c r="K69" s="26">
        <f>IFERROR(HOUR(Table2[[#This Row],[Start Time Steam]])+MINUTE(Table2[[#This Row],[Start Time Steam]])/60,"err")</f>
        <v>23.75</v>
      </c>
      <c r="L69" s="26">
        <f>IFERROR(HOUR(Table2[[#This Row],[End Time Steam]])+MINUTE(Table2[[#This Row],[End Time Steam]])/60,"err")</f>
        <v>2</v>
      </c>
      <c r="M69" s="26">
        <f>IFERROR(IF(Table2[[#This Row],[End time Hour Steam]]&lt;Table2[[#This Row],[Start Time hour Steam]],Table2[[#This Row],[End time Hour Steam]]+24,Table2[[#This Row],[End time Hour Steam]]),"err")</f>
        <v>26</v>
      </c>
      <c r="N69" s="26">
        <f>IFERROR((Table2[[#This Row],[End Time Steam]]-Table2[[#This Row],[Start Time Steam]])*24,"err")</f>
        <v>2.25</v>
      </c>
    </row>
    <row r="70" spans="1:14" hidden="1">
      <c r="A70" s="27">
        <f>Table1[[#This Row],[Day]]</f>
        <v>40783</v>
      </c>
      <c r="B70" s="29">
        <f>WEEKDAY(Table2[[#This Row],[Day]])</f>
        <v>1</v>
      </c>
      <c r="C70" s="28">
        <f>Table1[[#This Row],[Start Time Elec]]</f>
        <v>40783.291666666664</v>
      </c>
      <c r="D70" s="28">
        <f>Table1[[#This Row],[Stop Time Elec]]</f>
        <v>40783.604166666664</v>
      </c>
      <c r="E70" s="26">
        <f>IFERROR(HOUR(Table2[[#This Row],[Start time Elec]])+MINUTE(Table2[[#This Row],[Start time Elec]])/60,"err")</f>
        <v>7</v>
      </c>
      <c r="F70" s="26">
        <f>IFERROR(HOUR(Table2[[#This Row],[End Time Elec]])+MINUTE(Table2[[#This Row],[End Time Elec]])/60,"err")</f>
        <v>14.5</v>
      </c>
      <c r="G70" s="26">
        <f>IFERROR(IF(Table2[[#This Row],[End time Hour elec]]&lt;Table2[[#This Row],[Start Time hour elec]],Table2[[#This Row],[End time Hour elec]]+24,Table2[[#This Row],[End time Hour elec]]),"err")</f>
        <v>14.5</v>
      </c>
      <c r="H70" s="26">
        <f>IFERROR((Table2[[#This Row],[End Time Elec]]-Table2[[#This Row],[Start time Elec]])*24,"err")</f>
        <v>7.5</v>
      </c>
      <c r="I70" s="28">
        <f>Table1[[#This Row],[Start Time Steam]]</f>
        <v>40783.989583333336</v>
      </c>
      <c r="J70" s="28">
        <f>Table1[[#This Row],[Stop Time Steam]]</f>
        <v>40784.020833333336</v>
      </c>
      <c r="K70" s="26">
        <f>IFERROR(HOUR(Table2[[#This Row],[Start Time Steam]])+MINUTE(Table2[[#This Row],[Start Time Steam]])/60,"err")</f>
        <v>23.75</v>
      </c>
      <c r="L70" s="26">
        <f>IFERROR(HOUR(Table2[[#This Row],[End Time Steam]])+MINUTE(Table2[[#This Row],[End Time Steam]])/60,"err")</f>
        <v>0.5</v>
      </c>
      <c r="M70" s="26">
        <f>IFERROR(IF(Table2[[#This Row],[End time Hour Steam]]&lt;Table2[[#This Row],[Start Time hour Steam]],Table2[[#This Row],[End time Hour Steam]]+24,Table2[[#This Row],[End time Hour Steam]]),"err")</f>
        <v>24.5</v>
      </c>
      <c r="N70" s="26">
        <f>IFERROR((Table2[[#This Row],[End Time Steam]]-Table2[[#This Row],[Start Time Steam]])*24,"err")</f>
        <v>0.75</v>
      </c>
    </row>
    <row r="71" spans="1:14">
      <c r="A71" s="27">
        <f>Table1[[#This Row],[Day]]</f>
        <v>40784</v>
      </c>
      <c r="B71" s="29">
        <f>WEEKDAY(Table2[[#This Row],[Day]])</f>
        <v>2</v>
      </c>
      <c r="C71" s="28">
        <f>Table1[[#This Row],[Start Time Elec]]</f>
        <v>40784.197916666664</v>
      </c>
      <c r="D71" s="28">
        <f>Table1[[#This Row],[Stop Time Elec]]</f>
        <v>40785.020833333336</v>
      </c>
      <c r="E71" s="26">
        <f>IFERROR(HOUR(Table2[[#This Row],[Start time Elec]])+MINUTE(Table2[[#This Row],[Start time Elec]])/60,"err")</f>
        <v>4.75</v>
      </c>
      <c r="F71" s="26">
        <f>IFERROR(HOUR(Table2[[#This Row],[End Time Elec]])+MINUTE(Table2[[#This Row],[End Time Elec]])/60,"err")</f>
        <v>0.5</v>
      </c>
      <c r="G71" s="26">
        <f>IFERROR(IF(Table2[[#This Row],[End time Hour elec]]&lt;Table2[[#This Row],[Start Time hour elec]],Table2[[#This Row],[End time Hour elec]]+24,Table2[[#This Row],[End time Hour elec]]),"err")</f>
        <v>24.5</v>
      </c>
      <c r="H71" s="26">
        <f>IFERROR((Table2[[#This Row],[End Time Elec]]-Table2[[#This Row],[Start time Elec]])*24,"err")</f>
        <v>19.750000000116415</v>
      </c>
      <c r="I71" s="28" t="str">
        <f>Table1[[#This Row],[Start Time Steam]]</f>
        <v>err</v>
      </c>
      <c r="J71" s="28">
        <f>Table1[[#This Row],[Stop Time Steam]]</f>
        <v>40784.802083333336</v>
      </c>
      <c r="K71" s="26" t="str">
        <f>IFERROR(HOUR(Table2[[#This Row],[Start Time Steam]])+MINUTE(Table2[[#This Row],[Start Time Steam]])/60,"err")</f>
        <v>err</v>
      </c>
      <c r="L71" s="26">
        <f>IFERROR(HOUR(Table2[[#This Row],[End Time Steam]])+MINUTE(Table2[[#This Row],[End Time Steam]])/60,"err")</f>
        <v>19.25</v>
      </c>
      <c r="M71" s="26">
        <f>IFERROR(IF(Table2[[#This Row],[End time Hour Steam]]&lt;Table2[[#This Row],[Start Time hour Steam]],Table2[[#This Row],[End time Hour Steam]]+24,Table2[[#This Row],[End time Hour Steam]]),"err")</f>
        <v>43.25</v>
      </c>
      <c r="N71" s="26" t="str">
        <f>IFERROR((Table2[[#This Row],[End Time Steam]]-Table2[[#This Row],[Start Time Steam]])*24,"err")</f>
        <v>err</v>
      </c>
    </row>
    <row r="72" spans="1:14">
      <c r="A72" s="27">
        <f>Table1[[#This Row],[Day]]</f>
        <v>40785</v>
      </c>
      <c r="B72" s="29">
        <f>WEEKDAY(Table2[[#This Row],[Day]])</f>
        <v>3</v>
      </c>
      <c r="C72" s="28">
        <f>Table1[[#This Row],[Start Time Elec]]</f>
        <v>40785.229166666664</v>
      </c>
      <c r="D72" s="28">
        <f>Table1[[#This Row],[Stop Time Elec]]</f>
        <v>40786.03125</v>
      </c>
      <c r="E72" s="26">
        <f>IFERROR(HOUR(Table2[[#This Row],[Start time Elec]])+MINUTE(Table2[[#This Row],[Start time Elec]])/60,"err")</f>
        <v>5.5</v>
      </c>
      <c r="F72" s="26">
        <f>IFERROR(HOUR(Table2[[#This Row],[End Time Elec]])+MINUTE(Table2[[#This Row],[End Time Elec]])/60,"err")</f>
        <v>0.75</v>
      </c>
      <c r="G72" s="26">
        <f>IFERROR(IF(Table2[[#This Row],[End time Hour elec]]&lt;Table2[[#This Row],[Start Time hour elec]],Table2[[#This Row],[End time Hour elec]]+24,Table2[[#This Row],[End time Hour elec]]),"err")</f>
        <v>24.75</v>
      </c>
      <c r="H72" s="26">
        <f>IFERROR((Table2[[#This Row],[End Time Elec]]-Table2[[#This Row],[Start time Elec]])*24,"err")</f>
        <v>19.250000000058208</v>
      </c>
      <c r="I72" s="28">
        <f>Table1[[#This Row],[Start Time Steam]]</f>
        <v>40785.0625</v>
      </c>
      <c r="J72" s="28">
        <f>Table1[[#This Row],[Stop Time Steam]]</f>
        <v>40785.15625</v>
      </c>
      <c r="K72" s="26">
        <f>IFERROR(HOUR(Table2[[#This Row],[Start Time Steam]])+MINUTE(Table2[[#This Row],[Start Time Steam]])/60,"err")</f>
        <v>1.5</v>
      </c>
      <c r="L72" s="26">
        <f>IFERROR(HOUR(Table2[[#This Row],[End Time Steam]])+MINUTE(Table2[[#This Row],[End Time Steam]])/60,"err")</f>
        <v>3.75</v>
      </c>
      <c r="M72" s="26">
        <f>IFERROR(IF(Table2[[#This Row],[End time Hour Steam]]&lt;Table2[[#This Row],[Start Time hour Steam]],Table2[[#This Row],[End time Hour Steam]]+24,Table2[[#This Row],[End time Hour Steam]]),"err")</f>
        <v>3.75</v>
      </c>
      <c r="N72" s="26">
        <f>IFERROR((Table2[[#This Row],[End Time Steam]]-Table2[[#This Row],[Start Time Steam]])*24,"err")</f>
        <v>2.25</v>
      </c>
    </row>
    <row r="73" spans="1:14">
      <c r="A73" s="27">
        <f>Table1[[#This Row],[Day]]</f>
        <v>40786</v>
      </c>
      <c r="B73" s="29">
        <f>WEEKDAY(Table2[[#This Row],[Day]])</f>
        <v>4</v>
      </c>
      <c r="C73" s="28">
        <f>Table1[[#This Row],[Start Time Elec]]</f>
        <v>40786.21875</v>
      </c>
      <c r="D73" s="28">
        <f>Table1[[#This Row],[Stop Time Elec]]</f>
        <v>40787.052083333336</v>
      </c>
      <c r="E73" s="26">
        <f>IFERROR(HOUR(Table2[[#This Row],[Start time Elec]])+MINUTE(Table2[[#This Row],[Start time Elec]])/60,"err")</f>
        <v>5.25</v>
      </c>
      <c r="F73" s="26">
        <f>IFERROR(HOUR(Table2[[#This Row],[End Time Elec]])+MINUTE(Table2[[#This Row],[End Time Elec]])/60,"err")</f>
        <v>1.25</v>
      </c>
      <c r="G73" s="26">
        <f>IFERROR(IF(Table2[[#This Row],[End time Hour elec]]&lt;Table2[[#This Row],[Start Time hour elec]],Table2[[#This Row],[End time Hour elec]]+24,Table2[[#This Row],[End time Hour elec]]),"err")</f>
        <v>25.25</v>
      </c>
      <c r="H73" s="26">
        <f>IFERROR((Table2[[#This Row],[End Time Elec]]-Table2[[#This Row],[Start time Elec]])*24,"err")</f>
        <v>20.000000000058208</v>
      </c>
      <c r="I73" s="28" t="str">
        <f>Table1[[#This Row],[Start Time Steam]]</f>
        <v>err</v>
      </c>
      <c r="J73" s="28">
        <f>Table1[[#This Row],[Stop Time Steam]]</f>
        <v>40786.71875</v>
      </c>
      <c r="K73" s="26" t="str">
        <f>IFERROR(HOUR(Table2[[#This Row],[Start Time Steam]])+MINUTE(Table2[[#This Row],[Start Time Steam]])/60,"err")</f>
        <v>err</v>
      </c>
      <c r="L73" s="26">
        <f>IFERROR(HOUR(Table2[[#This Row],[End Time Steam]])+MINUTE(Table2[[#This Row],[End Time Steam]])/60,"err")</f>
        <v>17.25</v>
      </c>
      <c r="M73" s="26">
        <f>IFERROR(IF(Table2[[#This Row],[End time Hour Steam]]&lt;Table2[[#This Row],[Start Time hour Steam]],Table2[[#This Row],[End time Hour Steam]]+24,Table2[[#This Row],[End time Hour Steam]]),"err")</f>
        <v>41.25</v>
      </c>
      <c r="N73" s="26" t="str">
        <f>IFERROR((Table2[[#This Row],[End Time Steam]]-Table2[[#This Row],[Start Time Steam]])*24,"err")</f>
        <v>err</v>
      </c>
    </row>
    <row r="74" spans="1:14">
      <c r="A74" s="27">
        <f>Table1[[#This Row],[Day]]</f>
        <v>40787</v>
      </c>
      <c r="B74" s="29">
        <f>WEEKDAY(Table2[[#This Row],[Day]])</f>
        <v>5</v>
      </c>
      <c r="C74" s="28">
        <f>Table1[[#This Row],[Start Time Elec]]</f>
        <v>40787.197916666664</v>
      </c>
      <c r="D74" s="28">
        <f>Table1[[#This Row],[Stop Time Elec]]</f>
        <v>40788.052083333336</v>
      </c>
      <c r="E74" s="26">
        <f>IFERROR(HOUR(Table2[[#This Row],[Start time Elec]])+MINUTE(Table2[[#This Row],[Start time Elec]])/60,"err")</f>
        <v>4.75</v>
      </c>
      <c r="F74" s="26">
        <f>IFERROR(HOUR(Table2[[#This Row],[End Time Elec]])+MINUTE(Table2[[#This Row],[End Time Elec]])/60,"err")</f>
        <v>1.25</v>
      </c>
      <c r="G74" s="26">
        <f>IFERROR(IF(Table2[[#This Row],[End time Hour elec]]&lt;Table2[[#This Row],[Start Time hour elec]],Table2[[#This Row],[End time Hour elec]]+24,Table2[[#This Row],[End time Hour elec]]),"err")</f>
        <v>25.25</v>
      </c>
      <c r="H74" s="26">
        <f>IFERROR((Table2[[#This Row],[End Time Elec]]-Table2[[#This Row],[Start time Elec]])*24,"err")</f>
        <v>20.500000000116415</v>
      </c>
      <c r="I74" s="28">
        <f>Table1[[#This Row],[Start Time Steam]]</f>
        <v>40787.989583333336</v>
      </c>
      <c r="J74" s="28">
        <f>Table1[[#This Row],[Stop Time Steam]]</f>
        <v>40788</v>
      </c>
      <c r="K74" s="26">
        <f>IFERROR(HOUR(Table2[[#This Row],[Start Time Steam]])+MINUTE(Table2[[#This Row],[Start Time Steam]])/60,"err")</f>
        <v>23.75</v>
      </c>
      <c r="L74" s="26">
        <f>IFERROR(HOUR(Table2[[#This Row],[End Time Steam]])+MINUTE(Table2[[#This Row],[End Time Steam]])/60,"err")</f>
        <v>0</v>
      </c>
      <c r="M74" s="26">
        <f>IFERROR(IF(Table2[[#This Row],[End time Hour Steam]]&lt;Table2[[#This Row],[Start Time hour Steam]],Table2[[#This Row],[End time Hour Steam]]+24,Table2[[#This Row],[End time Hour Steam]]),"err")</f>
        <v>24</v>
      </c>
      <c r="N74" s="26">
        <f>IFERROR((Table2[[#This Row],[End Time Steam]]-Table2[[#This Row],[Start Time Steam]])*24,"err")</f>
        <v>0.24999999994179234</v>
      </c>
    </row>
    <row r="75" spans="1:14">
      <c r="A75" s="27">
        <f>Table1[[#This Row],[Day]]</f>
        <v>40788</v>
      </c>
      <c r="B75" s="29">
        <f>WEEKDAY(Table2[[#This Row],[Day]])</f>
        <v>6</v>
      </c>
      <c r="C75" s="28">
        <f>Table1[[#This Row],[Start Time Elec]]</f>
        <v>40788.21875</v>
      </c>
      <c r="D75" s="28">
        <f>Table1[[#This Row],[Stop Time Elec]]</f>
        <v>40788.96875</v>
      </c>
      <c r="E75" s="26">
        <f>IFERROR(HOUR(Table2[[#This Row],[Start time Elec]])+MINUTE(Table2[[#This Row],[Start time Elec]])/60,"err")</f>
        <v>5.25</v>
      </c>
      <c r="F75" s="26">
        <f>IFERROR(HOUR(Table2[[#This Row],[End Time Elec]])+MINUTE(Table2[[#This Row],[End Time Elec]])/60,"err")</f>
        <v>23.25</v>
      </c>
      <c r="G75" s="26">
        <f>IFERROR(IF(Table2[[#This Row],[End time Hour elec]]&lt;Table2[[#This Row],[Start Time hour elec]],Table2[[#This Row],[End time Hour elec]]+24,Table2[[#This Row],[End time Hour elec]]),"err")</f>
        <v>23.25</v>
      </c>
      <c r="H75" s="26">
        <f>IFERROR((Table2[[#This Row],[End Time Elec]]-Table2[[#This Row],[Start time Elec]])*24,"err")</f>
        <v>18</v>
      </c>
      <c r="I75" s="28">
        <f>Table1[[#This Row],[Start Time Steam]]</f>
        <v>40788.208333333336</v>
      </c>
      <c r="J75" s="28">
        <f>Table1[[#This Row],[Stop Time Steam]]</f>
        <v>40788.78125</v>
      </c>
      <c r="K75" s="26">
        <f>IFERROR(HOUR(Table2[[#This Row],[Start Time Steam]])+MINUTE(Table2[[#This Row],[Start Time Steam]])/60,"err")</f>
        <v>5</v>
      </c>
      <c r="L75" s="26">
        <f>IFERROR(HOUR(Table2[[#This Row],[End Time Steam]])+MINUTE(Table2[[#This Row],[End Time Steam]])/60,"err")</f>
        <v>18.75</v>
      </c>
      <c r="M75" s="26">
        <f>IFERROR(IF(Table2[[#This Row],[End time Hour Steam]]&lt;Table2[[#This Row],[Start Time hour Steam]],Table2[[#This Row],[End time Hour Steam]]+24,Table2[[#This Row],[End time Hour Steam]]),"err")</f>
        <v>18.75</v>
      </c>
      <c r="N75" s="26">
        <f>IFERROR((Table2[[#This Row],[End Time Steam]]-Table2[[#This Row],[Start Time Steam]])*24,"err")</f>
        <v>13.749999999941792</v>
      </c>
    </row>
    <row r="76" spans="1:14" hidden="1">
      <c r="A76" s="27">
        <f>Table1[[#This Row],[Day]]</f>
        <v>40789</v>
      </c>
      <c r="B76" s="29">
        <f>WEEKDAY(Table2[[#This Row],[Day]])</f>
        <v>7</v>
      </c>
      <c r="C76" s="28">
        <f>Table1[[#This Row],[Start Time Elec]]</f>
        <v>40789.25</v>
      </c>
      <c r="D76" s="28">
        <f>Table1[[#This Row],[Stop Time Elec]]</f>
        <v>40790</v>
      </c>
      <c r="E76" s="26">
        <f>IFERROR(HOUR(Table2[[#This Row],[Start time Elec]])+MINUTE(Table2[[#This Row],[Start time Elec]])/60,"err")</f>
        <v>6</v>
      </c>
      <c r="F76" s="26">
        <f>IFERROR(HOUR(Table2[[#This Row],[End Time Elec]])+MINUTE(Table2[[#This Row],[End Time Elec]])/60,"err")</f>
        <v>0</v>
      </c>
      <c r="G76" s="26">
        <f>IFERROR(IF(Table2[[#This Row],[End time Hour elec]]&lt;Table2[[#This Row],[Start Time hour elec]],Table2[[#This Row],[End time Hour elec]]+24,Table2[[#This Row],[End time Hour elec]]),"err")</f>
        <v>24</v>
      </c>
      <c r="H76" s="26">
        <f>IFERROR((Table2[[#This Row],[End Time Elec]]-Table2[[#This Row],[Start time Elec]])*24,"err")</f>
        <v>18</v>
      </c>
      <c r="I76" s="28" t="str">
        <f>Table1[[#This Row],[Start Time Steam]]</f>
        <v>err</v>
      </c>
      <c r="J76" s="28">
        <f>Table1[[#This Row],[Stop Time Steam]]</f>
        <v>40789.552083333336</v>
      </c>
      <c r="K76" s="26" t="str">
        <f>IFERROR(HOUR(Table2[[#This Row],[Start Time Steam]])+MINUTE(Table2[[#This Row],[Start Time Steam]])/60,"err")</f>
        <v>err</v>
      </c>
      <c r="L76" s="26">
        <f>IFERROR(HOUR(Table2[[#This Row],[End Time Steam]])+MINUTE(Table2[[#This Row],[End Time Steam]])/60,"err")</f>
        <v>13.25</v>
      </c>
      <c r="M76" s="26">
        <f>IFERROR(IF(Table2[[#This Row],[End time Hour Steam]]&lt;Table2[[#This Row],[Start Time hour Steam]],Table2[[#This Row],[End time Hour Steam]]+24,Table2[[#This Row],[End time Hour Steam]]),"err")</f>
        <v>37.25</v>
      </c>
      <c r="N76" s="26" t="str">
        <f>IFERROR((Table2[[#This Row],[End Time Steam]]-Table2[[#This Row],[Start Time Steam]])*24,"err")</f>
        <v>err</v>
      </c>
    </row>
    <row r="77" spans="1:14" hidden="1">
      <c r="A77" s="27">
        <f>Table1[[#This Row],[Day]]</f>
        <v>40790</v>
      </c>
      <c r="B77" s="29">
        <f>WEEKDAY(Table2[[#This Row],[Day]])</f>
        <v>1</v>
      </c>
      <c r="C77" s="28">
        <f>Table1[[#This Row],[Start Time Elec]]</f>
        <v>40790.302083333336</v>
      </c>
      <c r="D77" s="28">
        <f>Table1[[#This Row],[Stop Time Elec]]</f>
        <v>40790.9375</v>
      </c>
      <c r="E77" s="26">
        <f>IFERROR(HOUR(Table2[[#This Row],[Start time Elec]])+MINUTE(Table2[[#This Row],[Start time Elec]])/60,"err")</f>
        <v>7.25</v>
      </c>
      <c r="F77" s="26">
        <f>IFERROR(HOUR(Table2[[#This Row],[End Time Elec]])+MINUTE(Table2[[#This Row],[End Time Elec]])/60,"err")</f>
        <v>22.5</v>
      </c>
      <c r="G77" s="26">
        <f>IFERROR(IF(Table2[[#This Row],[End time Hour elec]]&lt;Table2[[#This Row],[Start Time hour elec]],Table2[[#This Row],[End time Hour elec]]+24,Table2[[#This Row],[End time Hour elec]]),"err")</f>
        <v>22.5</v>
      </c>
      <c r="H77" s="26">
        <f>IFERROR((Table2[[#This Row],[End Time Elec]]-Table2[[#This Row],[Start time Elec]])*24,"err")</f>
        <v>15.249999999941792</v>
      </c>
      <c r="I77" s="28">
        <f>Table1[[#This Row],[Start Time Steam]]</f>
        <v>40790.041666666664</v>
      </c>
      <c r="J77" s="28">
        <f>Table1[[#This Row],[Stop Time Steam]]</f>
        <v>40790.166666666664</v>
      </c>
      <c r="K77" s="26">
        <f>IFERROR(HOUR(Table2[[#This Row],[Start Time Steam]])+MINUTE(Table2[[#This Row],[Start Time Steam]])/60,"err")</f>
        <v>1</v>
      </c>
      <c r="L77" s="26">
        <f>IFERROR(HOUR(Table2[[#This Row],[End Time Steam]])+MINUTE(Table2[[#This Row],[End Time Steam]])/60,"err")</f>
        <v>4</v>
      </c>
      <c r="M77" s="26">
        <f>IFERROR(IF(Table2[[#This Row],[End time Hour Steam]]&lt;Table2[[#This Row],[Start Time hour Steam]],Table2[[#This Row],[End time Hour Steam]]+24,Table2[[#This Row],[End time Hour Steam]]),"err")</f>
        <v>4</v>
      </c>
      <c r="N77" s="26">
        <f>IFERROR((Table2[[#This Row],[End Time Steam]]-Table2[[#This Row],[Start Time Steam]])*24,"err")</f>
        <v>3</v>
      </c>
    </row>
    <row r="78" spans="1:14">
      <c r="A78" s="27">
        <f>Table1[[#This Row],[Day]]</f>
        <v>40791</v>
      </c>
      <c r="B78" s="29">
        <f>WEEKDAY(Table2[[#This Row],[Day]])</f>
        <v>2</v>
      </c>
      <c r="C78" s="28">
        <f>Table1[[#This Row],[Start Time Elec]]</f>
        <v>40791.208333333336</v>
      </c>
      <c r="D78" s="28">
        <f>Table1[[#This Row],[Stop Time Elec]]</f>
        <v>40791.96875</v>
      </c>
      <c r="E78" s="26">
        <f>IFERROR(HOUR(Table2[[#This Row],[Start time Elec]])+MINUTE(Table2[[#This Row],[Start time Elec]])/60,"err")</f>
        <v>5</v>
      </c>
      <c r="F78" s="26">
        <f>IFERROR(HOUR(Table2[[#This Row],[End Time Elec]])+MINUTE(Table2[[#This Row],[End Time Elec]])/60,"err")</f>
        <v>23.25</v>
      </c>
      <c r="G78" s="26">
        <f>IFERROR(IF(Table2[[#This Row],[End time Hour elec]]&lt;Table2[[#This Row],[Start Time hour elec]],Table2[[#This Row],[End time Hour elec]]+24,Table2[[#This Row],[End time Hour elec]]),"err")</f>
        <v>23.25</v>
      </c>
      <c r="H78" s="26">
        <f>IFERROR((Table2[[#This Row],[End Time Elec]]-Table2[[#This Row],[Start time Elec]])*24,"err")</f>
        <v>18.249999999941792</v>
      </c>
      <c r="I78" s="28" t="str">
        <f>Table1[[#This Row],[Start Time Steam]]</f>
        <v>err</v>
      </c>
      <c r="J78" s="28">
        <f>Table1[[#This Row],[Stop Time Steam]]</f>
        <v>40791.447916666664</v>
      </c>
      <c r="K78" s="26" t="str">
        <f>IFERROR(HOUR(Table2[[#This Row],[Start Time Steam]])+MINUTE(Table2[[#This Row],[Start Time Steam]])/60,"err")</f>
        <v>err</v>
      </c>
      <c r="L78" s="26">
        <f>IFERROR(HOUR(Table2[[#This Row],[End Time Steam]])+MINUTE(Table2[[#This Row],[End Time Steam]])/60,"err")</f>
        <v>10.75</v>
      </c>
      <c r="M78" s="26">
        <f>IFERROR(IF(Table2[[#This Row],[End time Hour Steam]]&lt;Table2[[#This Row],[Start Time hour Steam]],Table2[[#This Row],[End time Hour Steam]]+24,Table2[[#This Row],[End time Hour Steam]]),"err")</f>
        <v>34.75</v>
      </c>
      <c r="N78" s="26" t="str">
        <f>IFERROR((Table2[[#This Row],[End Time Steam]]-Table2[[#This Row],[Start Time Steam]])*24,"err")</f>
        <v>err</v>
      </c>
    </row>
    <row r="79" spans="1:14">
      <c r="A79" s="27">
        <f>Table1[[#This Row],[Day]]</f>
        <v>40792</v>
      </c>
      <c r="B79" s="29">
        <f>WEEKDAY(Table2[[#This Row],[Day]])</f>
        <v>3</v>
      </c>
      <c r="C79" s="28">
        <f>Table1[[#This Row],[Start Time Elec]]</f>
        <v>40792.1875</v>
      </c>
      <c r="D79" s="28">
        <f>Table1[[#This Row],[Stop Time Elec]]</f>
        <v>40793.072916666664</v>
      </c>
      <c r="E79" s="26">
        <f>IFERROR(HOUR(Table2[[#This Row],[Start time Elec]])+MINUTE(Table2[[#This Row],[Start time Elec]])/60,"err")</f>
        <v>4.5</v>
      </c>
      <c r="F79" s="26">
        <f>IFERROR(HOUR(Table2[[#This Row],[End Time Elec]])+MINUTE(Table2[[#This Row],[End Time Elec]])/60,"err")</f>
        <v>1.75</v>
      </c>
      <c r="G79" s="26">
        <f>IFERROR(IF(Table2[[#This Row],[End time Hour elec]]&lt;Table2[[#This Row],[Start Time hour elec]],Table2[[#This Row],[End time Hour elec]]+24,Table2[[#This Row],[End time Hour elec]]),"err")</f>
        <v>25.75</v>
      </c>
      <c r="H79" s="26">
        <f>IFERROR((Table2[[#This Row],[End Time Elec]]-Table2[[#This Row],[Start time Elec]])*24,"err")</f>
        <v>21.249999999941792</v>
      </c>
      <c r="I79" s="28">
        <f>Table1[[#This Row],[Start Time Steam]]</f>
        <v>40792.145833333336</v>
      </c>
      <c r="J79" s="28">
        <f>Table1[[#This Row],[Stop Time Steam]]</f>
        <v>40793</v>
      </c>
      <c r="K79" s="26">
        <f>IFERROR(HOUR(Table2[[#This Row],[Start Time Steam]])+MINUTE(Table2[[#This Row],[Start Time Steam]])/60,"err")</f>
        <v>3.5</v>
      </c>
      <c r="L79" s="26">
        <f>IFERROR(HOUR(Table2[[#This Row],[End Time Steam]])+MINUTE(Table2[[#This Row],[End Time Steam]])/60,"err")</f>
        <v>0</v>
      </c>
      <c r="M79" s="26">
        <f>IFERROR(IF(Table2[[#This Row],[End time Hour Steam]]&lt;Table2[[#This Row],[Start Time hour Steam]],Table2[[#This Row],[End time Hour Steam]]+24,Table2[[#This Row],[End time Hour Steam]]),"err")</f>
        <v>24</v>
      </c>
      <c r="N79" s="26">
        <f>IFERROR((Table2[[#This Row],[End Time Steam]]-Table2[[#This Row],[Start Time Steam]])*24,"err")</f>
        <v>20.499999999941792</v>
      </c>
    </row>
    <row r="80" spans="1:14">
      <c r="A80" s="27">
        <f>Table1[[#This Row],[Day]]</f>
        <v>40793</v>
      </c>
      <c r="B80" s="29">
        <f>WEEKDAY(Table2[[#This Row],[Day]])</f>
        <v>4</v>
      </c>
      <c r="C80" s="28">
        <f>Table1[[#This Row],[Start Time Elec]]</f>
        <v>40793.229166666664</v>
      </c>
      <c r="D80" s="28">
        <f>Table1[[#This Row],[Stop Time Elec]]</f>
        <v>40794.020833333336</v>
      </c>
      <c r="E80" s="26">
        <f>IFERROR(HOUR(Table2[[#This Row],[Start time Elec]])+MINUTE(Table2[[#This Row],[Start time Elec]])/60,"err")</f>
        <v>5.5</v>
      </c>
      <c r="F80" s="26">
        <f>IFERROR(HOUR(Table2[[#This Row],[End Time Elec]])+MINUTE(Table2[[#This Row],[End Time Elec]])/60,"err")</f>
        <v>0.5</v>
      </c>
      <c r="G80" s="26">
        <f>IFERROR(IF(Table2[[#This Row],[End time Hour elec]]&lt;Table2[[#This Row],[Start Time hour elec]],Table2[[#This Row],[End time Hour elec]]+24,Table2[[#This Row],[End time Hour elec]]),"err")</f>
        <v>24.5</v>
      </c>
      <c r="H80" s="26">
        <f>IFERROR((Table2[[#This Row],[End Time Elec]]-Table2[[#This Row],[Start time Elec]])*24,"err")</f>
        <v>19.000000000116415</v>
      </c>
      <c r="I80" s="28">
        <f>Table1[[#This Row],[Start Time Steam]]</f>
        <v>40793.104166666664</v>
      </c>
      <c r="J80" s="28">
        <f>Table1[[#This Row],[Stop Time Steam]]</f>
        <v>40793.208333333336</v>
      </c>
      <c r="K80" s="26">
        <f>IFERROR(HOUR(Table2[[#This Row],[Start Time Steam]])+MINUTE(Table2[[#This Row],[Start Time Steam]])/60,"err")</f>
        <v>2.5</v>
      </c>
      <c r="L80" s="26">
        <f>IFERROR(HOUR(Table2[[#This Row],[End Time Steam]])+MINUTE(Table2[[#This Row],[End Time Steam]])/60,"err")</f>
        <v>5</v>
      </c>
      <c r="M80" s="26">
        <f>IFERROR(IF(Table2[[#This Row],[End time Hour Steam]]&lt;Table2[[#This Row],[Start Time hour Steam]],Table2[[#This Row],[End time Hour Steam]]+24,Table2[[#This Row],[End time Hour Steam]]),"err")</f>
        <v>5</v>
      </c>
      <c r="N80" s="26">
        <f>IFERROR((Table2[[#This Row],[End Time Steam]]-Table2[[#This Row],[Start Time Steam]])*24,"err")</f>
        <v>2.5000000001164153</v>
      </c>
    </row>
    <row r="81" spans="1:14">
      <c r="A81" s="27">
        <f>Table1[[#This Row],[Day]]</f>
        <v>40794</v>
      </c>
      <c r="B81" s="29">
        <f>WEEKDAY(Table2[[#This Row],[Day]])</f>
        <v>5</v>
      </c>
      <c r="C81" s="28">
        <f>Table1[[#This Row],[Start Time Elec]]</f>
        <v>40794.21875</v>
      </c>
      <c r="D81" s="28">
        <f>Table1[[#This Row],[Stop Time Elec]]</f>
        <v>40795.083333333336</v>
      </c>
      <c r="E81" s="26">
        <f>IFERROR(HOUR(Table2[[#This Row],[Start time Elec]])+MINUTE(Table2[[#This Row],[Start time Elec]])/60,"err")</f>
        <v>5.25</v>
      </c>
      <c r="F81" s="26">
        <f>IFERROR(HOUR(Table2[[#This Row],[End Time Elec]])+MINUTE(Table2[[#This Row],[End Time Elec]])/60,"err")</f>
        <v>2</v>
      </c>
      <c r="G81" s="26">
        <f>IFERROR(IF(Table2[[#This Row],[End time Hour elec]]&lt;Table2[[#This Row],[Start Time hour elec]],Table2[[#This Row],[End time Hour elec]]+24,Table2[[#This Row],[End time Hour elec]]),"err")</f>
        <v>26</v>
      </c>
      <c r="H81" s="26">
        <f>IFERROR((Table2[[#This Row],[End Time Elec]]-Table2[[#This Row],[Start time Elec]])*24,"err")</f>
        <v>20.750000000058208</v>
      </c>
      <c r="I81" s="28">
        <f>Table1[[#This Row],[Start Time Steam]]</f>
        <v>40794.21875</v>
      </c>
      <c r="J81" s="28">
        <f>Table1[[#This Row],[Stop Time Steam]]</f>
        <v>40794.71875</v>
      </c>
      <c r="K81" s="26">
        <f>IFERROR(HOUR(Table2[[#This Row],[Start Time Steam]])+MINUTE(Table2[[#This Row],[Start Time Steam]])/60,"err")</f>
        <v>5.25</v>
      </c>
      <c r="L81" s="26">
        <f>IFERROR(HOUR(Table2[[#This Row],[End Time Steam]])+MINUTE(Table2[[#This Row],[End Time Steam]])/60,"err")</f>
        <v>17.25</v>
      </c>
      <c r="M81" s="26">
        <f>IFERROR(IF(Table2[[#This Row],[End time Hour Steam]]&lt;Table2[[#This Row],[Start Time hour Steam]],Table2[[#This Row],[End time Hour Steam]]+24,Table2[[#This Row],[End time Hour Steam]]),"err")</f>
        <v>17.25</v>
      </c>
      <c r="N81" s="26">
        <f>IFERROR((Table2[[#This Row],[End Time Steam]]-Table2[[#This Row],[Start Time Steam]])*24,"err")</f>
        <v>12</v>
      </c>
    </row>
    <row r="82" spans="1:14">
      <c r="A82" s="27">
        <f>Table1[[#This Row],[Day]]</f>
        <v>40795</v>
      </c>
      <c r="B82" s="29">
        <f>WEEKDAY(Table2[[#This Row],[Day]])</f>
        <v>6</v>
      </c>
      <c r="C82" s="28">
        <f>Table1[[#This Row],[Start Time Elec]]</f>
        <v>40795.989583333336</v>
      </c>
      <c r="D82" s="28">
        <f>Table1[[#This Row],[Stop Time Elec]]</f>
        <v>40796.052083333336</v>
      </c>
      <c r="E82" s="26">
        <f>IFERROR(HOUR(Table2[[#This Row],[Start time Elec]])+MINUTE(Table2[[#This Row],[Start time Elec]])/60,"err")</f>
        <v>23.75</v>
      </c>
      <c r="F82" s="26">
        <f>IFERROR(HOUR(Table2[[#This Row],[End Time Elec]])+MINUTE(Table2[[#This Row],[End Time Elec]])/60,"err")</f>
        <v>1.25</v>
      </c>
      <c r="G82" s="26">
        <f>IFERROR(IF(Table2[[#This Row],[End time Hour elec]]&lt;Table2[[#This Row],[Start Time hour elec]],Table2[[#This Row],[End time Hour elec]]+24,Table2[[#This Row],[End time Hour elec]]),"err")</f>
        <v>25.25</v>
      </c>
      <c r="H82" s="26">
        <f>IFERROR((Table2[[#This Row],[End Time Elec]]-Table2[[#This Row],[Start time Elec]])*24,"err")</f>
        <v>1.5</v>
      </c>
      <c r="I82" s="28">
        <f>Table1[[#This Row],[Start Time Steam]]</f>
        <v>40795.270833333336</v>
      </c>
      <c r="J82" s="28">
        <f>Table1[[#This Row],[Stop Time Steam]]</f>
        <v>40795.760416666664</v>
      </c>
      <c r="K82" s="26">
        <f>IFERROR(HOUR(Table2[[#This Row],[Start Time Steam]])+MINUTE(Table2[[#This Row],[Start Time Steam]])/60,"err")</f>
        <v>6.5</v>
      </c>
      <c r="L82" s="26">
        <f>IFERROR(HOUR(Table2[[#This Row],[End Time Steam]])+MINUTE(Table2[[#This Row],[End Time Steam]])/60,"err")</f>
        <v>18.25</v>
      </c>
      <c r="M82" s="26">
        <f>IFERROR(IF(Table2[[#This Row],[End time Hour Steam]]&lt;Table2[[#This Row],[Start Time hour Steam]],Table2[[#This Row],[End time Hour Steam]]+24,Table2[[#This Row],[End time Hour Steam]]),"err")</f>
        <v>18.25</v>
      </c>
      <c r="N82" s="26">
        <f>IFERROR((Table2[[#This Row],[End Time Steam]]-Table2[[#This Row],[Start Time Steam]])*24,"err")</f>
        <v>11.749999999883585</v>
      </c>
    </row>
    <row r="83" spans="1:14" hidden="1">
      <c r="A83" s="27">
        <f>Table1[[#This Row],[Day]]</f>
        <v>40796</v>
      </c>
      <c r="B83" s="29">
        <f>WEEKDAY(Table2[[#This Row],[Day]])</f>
        <v>7</v>
      </c>
      <c r="C83" s="28">
        <f>Table1[[#This Row],[Start Time Elec]]</f>
        <v>40796.25</v>
      </c>
      <c r="D83" s="28">
        <f>Table1[[#This Row],[Stop Time Elec]]</f>
        <v>40796.875</v>
      </c>
      <c r="E83" s="26">
        <f>IFERROR(HOUR(Table2[[#This Row],[Start time Elec]])+MINUTE(Table2[[#This Row],[Start time Elec]])/60,"err")</f>
        <v>6</v>
      </c>
      <c r="F83" s="26">
        <f>IFERROR(HOUR(Table2[[#This Row],[End Time Elec]])+MINUTE(Table2[[#This Row],[End Time Elec]])/60,"err")</f>
        <v>21</v>
      </c>
      <c r="G83" s="26">
        <f>IFERROR(IF(Table2[[#This Row],[End time Hour elec]]&lt;Table2[[#This Row],[Start Time hour elec]],Table2[[#This Row],[End time Hour elec]]+24,Table2[[#This Row],[End time Hour elec]]),"err")</f>
        <v>21</v>
      </c>
      <c r="H83" s="26">
        <f>IFERROR((Table2[[#This Row],[End Time Elec]]-Table2[[#This Row],[Start time Elec]])*24,"err")</f>
        <v>15</v>
      </c>
      <c r="I83" s="28">
        <f>Table1[[#This Row],[Start Time Steam]]</f>
        <v>40796.104166666664</v>
      </c>
      <c r="J83" s="28">
        <f>Table1[[#This Row],[Stop Time Steam]]</f>
        <v>40796.21875</v>
      </c>
      <c r="K83" s="26">
        <f>IFERROR(HOUR(Table2[[#This Row],[Start Time Steam]])+MINUTE(Table2[[#This Row],[Start Time Steam]])/60,"err")</f>
        <v>2.5</v>
      </c>
      <c r="L83" s="26">
        <f>IFERROR(HOUR(Table2[[#This Row],[End Time Steam]])+MINUTE(Table2[[#This Row],[End Time Steam]])/60,"err")</f>
        <v>5.25</v>
      </c>
      <c r="M83" s="26">
        <f>IFERROR(IF(Table2[[#This Row],[End time Hour Steam]]&lt;Table2[[#This Row],[Start Time hour Steam]],Table2[[#This Row],[End time Hour Steam]]+24,Table2[[#This Row],[End time Hour Steam]]),"err")</f>
        <v>5.25</v>
      </c>
      <c r="N83" s="26">
        <f>IFERROR((Table2[[#This Row],[End Time Steam]]-Table2[[#This Row],[Start Time Steam]])*24,"err")</f>
        <v>2.7500000000582077</v>
      </c>
    </row>
    <row r="84" spans="1:14" hidden="1">
      <c r="A84" s="27">
        <f>Table1[[#This Row],[Day]]</f>
        <v>40797</v>
      </c>
      <c r="B84" s="29">
        <f>WEEKDAY(Table2[[#This Row],[Day]])</f>
        <v>1</v>
      </c>
      <c r="C84" s="28">
        <f>Table1[[#This Row],[Start Time Elec]]</f>
        <v>40797.270833333336</v>
      </c>
      <c r="D84" s="28">
        <f>Table1[[#This Row],[Stop Time Elec]]</f>
        <v>40797.895833333336</v>
      </c>
      <c r="E84" s="26">
        <f>IFERROR(HOUR(Table2[[#This Row],[Start time Elec]])+MINUTE(Table2[[#This Row],[Start time Elec]])/60,"err")</f>
        <v>6.5</v>
      </c>
      <c r="F84" s="26">
        <f>IFERROR(HOUR(Table2[[#This Row],[End Time Elec]])+MINUTE(Table2[[#This Row],[End Time Elec]])/60,"err")</f>
        <v>21.5</v>
      </c>
      <c r="G84" s="26">
        <f>IFERROR(IF(Table2[[#This Row],[End time Hour elec]]&lt;Table2[[#This Row],[Start Time hour elec]],Table2[[#This Row],[End time Hour elec]]+24,Table2[[#This Row],[End time Hour elec]]),"err")</f>
        <v>21.5</v>
      </c>
      <c r="H84" s="26">
        <f>IFERROR((Table2[[#This Row],[End Time Elec]]-Table2[[#This Row],[Start time Elec]])*24,"err")</f>
        <v>15</v>
      </c>
      <c r="I84" s="28">
        <f>Table1[[#This Row],[Start Time Steam]]</f>
        <v>40797.989583333336</v>
      </c>
      <c r="J84" s="28">
        <f>Table1[[#This Row],[Stop Time Steam]]</f>
        <v>40798.09375</v>
      </c>
      <c r="K84" s="26">
        <f>IFERROR(HOUR(Table2[[#This Row],[Start Time Steam]])+MINUTE(Table2[[#This Row],[Start Time Steam]])/60,"err")</f>
        <v>23.75</v>
      </c>
      <c r="L84" s="26">
        <f>IFERROR(HOUR(Table2[[#This Row],[End Time Steam]])+MINUTE(Table2[[#This Row],[End Time Steam]])/60,"err")</f>
        <v>2.25</v>
      </c>
      <c r="M84" s="26">
        <f>IFERROR(IF(Table2[[#This Row],[End time Hour Steam]]&lt;Table2[[#This Row],[Start Time hour Steam]],Table2[[#This Row],[End time Hour Steam]]+24,Table2[[#This Row],[End time Hour Steam]]),"err")</f>
        <v>26.25</v>
      </c>
      <c r="N84" s="26">
        <f>IFERROR((Table2[[#This Row],[End Time Steam]]-Table2[[#This Row],[Start Time Steam]])*24,"err")</f>
        <v>2.4999999999417923</v>
      </c>
    </row>
    <row r="85" spans="1:14">
      <c r="A85" s="27">
        <f>Table1[[#This Row],[Day]]</f>
        <v>40798</v>
      </c>
      <c r="B85" s="29">
        <f>WEEKDAY(Table2[[#This Row],[Day]])</f>
        <v>2</v>
      </c>
      <c r="C85" s="28">
        <f>Table1[[#This Row],[Start Time Elec]]</f>
        <v>40798.166666666664</v>
      </c>
      <c r="D85" s="28">
        <f>Table1[[#This Row],[Stop Time Elec]]</f>
        <v>40799.083333333336</v>
      </c>
      <c r="E85" s="26">
        <f>IFERROR(HOUR(Table2[[#This Row],[Start time Elec]])+MINUTE(Table2[[#This Row],[Start time Elec]])/60,"err")</f>
        <v>4</v>
      </c>
      <c r="F85" s="26">
        <f>IFERROR(HOUR(Table2[[#This Row],[End Time Elec]])+MINUTE(Table2[[#This Row],[End Time Elec]])/60,"err")</f>
        <v>2</v>
      </c>
      <c r="G85" s="26">
        <f>IFERROR(IF(Table2[[#This Row],[End time Hour elec]]&lt;Table2[[#This Row],[Start Time hour elec]],Table2[[#This Row],[End time Hour elec]]+24,Table2[[#This Row],[End time Hour elec]]),"err")</f>
        <v>26</v>
      </c>
      <c r="H85" s="26">
        <f>IFERROR((Table2[[#This Row],[End Time Elec]]-Table2[[#This Row],[Start time Elec]])*24,"err")</f>
        <v>22.000000000116415</v>
      </c>
      <c r="I85" s="28">
        <f>Table1[[#This Row],[Start Time Steam]]</f>
        <v>40798.989583333336</v>
      </c>
      <c r="J85" s="28">
        <f>Table1[[#This Row],[Stop Time Steam]]</f>
        <v>40799</v>
      </c>
      <c r="K85" s="26">
        <f>IFERROR(HOUR(Table2[[#This Row],[Start Time Steam]])+MINUTE(Table2[[#This Row],[Start Time Steam]])/60,"err")</f>
        <v>23.75</v>
      </c>
      <c r="L85" s="26">
        <f>IFERROR(HOUR(Table2[[#This Row],[End Time Steam]])+MINUTE(Table2[[#This Row],[End Time Steam]])/60,"err")</f>
        <v>0</v>
      </c>
      <c r="M85" s="26">
        <f>IFERROR(IF(Table2[[#This Row],[End time Hour Steam]]&lt;Table2[[#This Row],[Start Time hour Steam]],Table2[[#This Row],[End time Hour Steam]]+24,Table2[[#This Row],[End time Hour Steam]]),"err")</f>
        <v>24</v>
      </c>
      <c r="N85" s="26">
        <f>IFERROR((Table2[[#This Row],[End Time Steam]]-Table2[[#This Row],[Start Time Steam]])*24,"err")</f>
        <v>0.24999999994179234</v>
      </c>
    </row>
    <row r="86" spans="1:14">
      <c r="A86" s="27">
        <f>Table1[[#This Row],[Day]]</f>
        <v>40799</v>
      </c>
      <c r="B86" s="29">
        <f>WEEKDAY(Table2[[#This Row],[Day]])</f>
        <v>3</v>
      </c>
      <c r="C86" s="28">
        <f>Table1[[#This Row],[Start Time Elec]]</f>
        <v>40799.989583333336</v>
      </c>
      <c r="D86" s="28">
        <f>Table1[[#This Row],[Stop Time Elec]]</f>
        <v>40800.03125</v>
      </c>
      <c r="E86" s="26">
        <f>IFERROR(HOUR(Table2[[#This Row],[Start time Elec]])+MINUTE(Table2[[#This Row],[Start time Elec]])/60,"err")</f>
        <v>23.75</v>
      </c>
      <c r="F86" s="26">
        <f>IFERROR(HOUR(Table2[[#This Row],[End Time Elec]])+MINUTE(Table2[[#This Row],[End Time Elec]])/60,"err")</f>
        <v>0.75</v>
      </c>
      <c r="G86" s="26">
        <f>IFERROR(IF(Table2[[#This Row],[End time Hour elec]]&lt;Table2[[#This Row],[Start Time hour elec]],Table2[[#This Row],[End time Hour elec]]+24,Table2[[#This Row],[End time Hour elec]]),"err")</f>
        <v>24.75</v>
      </c>
      <c r="H86" s="26">
        <f>IFERROR((Table2[[#This Row],[End Time Elec]]-Table2[[#This Row],[Start time Elec]])*24,"err")</f>
        <v>0.99999999994179234</v>
      </c>
      <c r="I86" s="28">
        <f>Table1[[#This Row],[Start Time Steam]]</f>
        <v>40799.21875</v>
      </c>
      <c r="J86" s="28">
        <f>Table1[[#This Row],[Stop Time Steam]]</f>
        <v>40799.697916666664</v>
      </c>
      <c r="K86" s="26">
        <f>IFERROR(HOUR(Table2[[#This Row],[Start Time Steam]])+MINUTE(Table2[[#This Row],[Start Time Steam]])/60,"err")</f>
        <v>5.25</v>
      </c>
      <c r="L86" s="26">
        <f>IFERROR(HOUR(Table2[[#This Row],[End Time Steam]])+MINUTE(Table2[[#This Row],[End Time Steam]])/60,"err")</f>
        <v>16.75</v>
      </c>
      <c r="M86" s="26">
        <f>IFERROR(IF(Table2[[#This Row],[End time Hour Steam]]&lt;Table2[[#This Row],[Start Time hour Steam]],Table2[[#This Row],[End time Hour Steam]]+24,Table2[[#This Row],[End time Hour Steam]]),"err")</f>
        <v>16.75</v>
      </c>
      <c r="N86" s="26">
        <f>IFERROR((Table2[[#This Row],[End Time Steam]]-Table2[[#This Row],[Start Time Steam]])*24,"err")</f>
        <v>11.499999999941792</v>
      </c>
    </row>
    <row r="87" spans="1:14">
      <c r="A87" s="27">
        <f>Table1[[#This Row],[Day]]</f>
        <v>40800</v>
      </c>
      <c r="B87" s="29">
        <f>WEEKDAY(Table2[[#This Row],[Day]])</f>
        <v>4</v>
      </c>
      <c r="C87" s="28">
        <f>Table1[[#This Row],[Start Time Elec]]</f>
        <v>40800.239583333336</v>
      </c>
      <c r="D87" s="28">
        <f>Table1[[#This Row],[Stop Time Elec]]</f>
        <v>40801.03125</v>
      </c>
      <c r="E87" s="26">
        <f>IFERROR(HOUR(Table2[[#This Row],[Start time Elec]])+MINUTE(Table2[[#This Row],[Start time Elec]])/60,"err")</f>
        <v>5.75</v>
      </c>
      <c r="F87" s="26">
        <f>IFERROR(HOUR(Table2[[#This Row],[End Time Elec]])+MINUTE(Table2[[#This Row],[End Time Elec]])/60,"err")</f>
        <v>0.75</v>
      </c>
      <c r="G87" s="26">
        <f>IFERROR(IF(Table2[[#This Row],[End time Hour elec]]&lt;Table2[[#This Row],[Start Time hour elec]],Table2[[#This Row],[End time Hour elec]]+24,Table2[[#This Row],[End time Hour elec]]),"err")</f>
        <v>24.75</v>
      </c>
      <c r="H87" s="26">
        <f>IFERROR((Table2[[#This Row],[End Time Elec]]-Table2[[#This Row],[Start time Elec]])*24,"err")</f>
        <v>18.999999999941792</v>
      </c>
      <c r="I87" s="28">
        <f>Table1[[#This Row],[Start Time Steam]]</f>
        <v>40800.229166666664</v>
      </c>
      <c r="J87" s="28">
        <f>Table1[[#This Row],[Stop Time Steam]]</f>
        <v>40800.895833333336</v>
      </c>
      <c r="K87" s="26">
        <f>IFERROR(HOUR(Table2[[#This Row],[Start Time Steam]])+MINUTE(Table2[[#This Row],[Start Time Steam]])/60,"err")</f>
        <v>5.5</v>
      </c>
      <c r="L87" s="26">
        <f>IFERROR(HOUR(Table2[[#This Row],[End Time Steam]])+MINUTE(Table2[[#This Row],[End Time Steam]])/60,"err")</f>
        <v>21.5</v>
      </c>
      <c r="M87" s="26">
        <f>IFERROR(IF(Table2[[#This Row],[End time Hour Steam]]&lt;Table2[[#This Row],[Start Time hour Steam]],Table2[[#This Row],[End time Hour Steam]]+24,Table2[[#This Row],[End time Hour Steam]]),"err")</f>
        <v>21.5</v>
      </c>
      <c r="N87" s="26">
        <f>IFERROR((Table2[[#This Row],[End Time Steam]]-Table2[[#This Row],[Start Time Steam]])*24,"err")</f>
        <v>16.000000000116415</v>
      </c>
    </row>
    <row r="88" spans="1:14">
      <c r="A88" s="27">
        <f>Table1[[#This Row],[Day]]</f>
        <v>40801</v>
      </c>
      <c r="B88" s="29">
        <f>WEEKDAY(Table2[[#This Row],[Day]])</f>
        <v>5</v>
      </c>
      <c r="C88" s="28">
        <f>Table1[[#This Row],[Start Time Elec]]</f>
        <v>40801.229166666664</v>
      </c>
      <c r="D88" s="28">
        <f>Table1[[#This Row],[Stop Time Elec]]</f>
        <v>40802.020833333336</v>
      </c>
      <c r="E88" s="26">
        <f>IFERROR(HOUR(Table2[[#This Row],[Start time Elec]])+MINUTE(Table2[[#This Row],[Start time Elec]])/60,"err")</f>
        <v>5.5</v>
      </c>
      <c r="F88" s="26">
        <f>IFERROR(HOUR(Table2[[#This Row],[End Time Elec]])+MINUTE(Table2[[#This Row],[End Time Elec]])/60,"err")</f>
        <v>0.5</v>
      </c>
      <c r="G88" s="26">
        <f>IFERROR(IF(Table2[[#This Row],[End time Hour elec]]&lt;Table2[[#This Row],[Start Time hour elec]],Table2[[#This Row],[End time Hour elec]]+24,Table2[[#This Row],[End time Hour elec]]),"err")</f>
        <v>24.5</v>
      </c>
      <c r="H88" s="26">
        <f>IFERROR((Table2[[#This Row],[End Time Elec]]-Table2[[#This Row],[Start time Elec]])*24,"err")</f>
        <v>19.000000000116415</v>
      </c>
      <c r="I88" s="28">
        <f>Table1[[#This Row],[Start Time Steam]]</f>
        <v>40801.208333333336</v>
      </c>
      <c r="J88" s="28">
        <f>Table1[[#This Row],[Stop Time Steam]]</f>
        <v>40802.0625</v>
      </c>
      <c r="K88" s="26">
        <f>IFERROR(HOUR(Table2[[#This Row],[Start Time Steam]])+MINUTE(Table2[[#This Row],[Start Time Steam]])/60,"err")</f>
        <v>5</v>
      </c>
      <c r="L88" s="26">
        <f>IFERROR(HOUR(Table2[[#This Row],[End Time Steam]])+MINUTE(Table2[[#This Row],[End Time Steam]])/60,"err")</f>
        <v>1.5</v>
      </c>
      <c r="M88" s="26">
        <f>IFERROR(IF(Table2[[#This Row],[End time Hour Steam]]&lt;Table2[[#This Row],[Start Time hour Steam]],Table2[[#This Row],[End time Hour Steam]]+24,Table2[[#This Row],[End time Hour Steam]]),"err")</f>
        <v>25.5</v>
      </c>
      <c r="N88" s="26">
        <f>IFERROR((Table2[[#This Row],[End Time Steam]]-Table2[[#This Row],[Start Time Steam]])*24,"err")</f>
        <v>20.499999999941792</v>
      </c>
    </row>
    <row r="89" spans="1:14">
      <c r="A89" s="27">
        <f>Table1[[#This Row],[Day]]</f>
        <v>40802</v>
      </c>
      <c r="B89" s="29">
        <f>WEEKDAY(Table2[[#This Row],[Day]])</f>
        <v>6</v>
      </c>
      <c r="C89" s="28">
        <f>Table1[[#This Row],[Start Time Elec]]</f>
        <v>40802.229166666664</v>
      </c>
      <c r="D89" s="28">
        <f>Table1[[#This Row],[Stop Time Elec]]</f>
        <v>40803.041666666664</v>
      </c>
      <c r="E89" s="26">
        <f>IFERROR(HOUR(Table2[[#This Row],[Start time Elec]])+MINUTE(Table2[[#This Row],[Start time Elec]])/60,"err")</f>
        <v>5.5</v>
      </c>
      <c r="F89" s="26">
        <f>IFERROR(HOUR(Table2[[#This Row],[End Time Elec]])+MINUTE(Table2[[#This Row],[End Time Elec]])/60,"err")</f>
        <v>1</v>
      </c>
      <c r="G89" s="26">
        <f>IFERROR(IF(Table2[[#This Row],[End time Hour elec]]&lt;Table2[[#This Row],[Start Time hour elec]],Table2[[#This Row],[End time Hour elec]]+24,Table2[[#This Row],[End time Hour elec]]),"err")</f>
        <v>25</v>
      </c>
      <c r="H89" s="26">
        <f>IFERROR((Table2[[#This Row],[End Time Elec]]-Table2[[#This Row],[Start time Elec]])*24,"err")</f>
        <v>19.5</v>
      </c>
      <c r="I89" s="28">
        <f>Table1[[#This Row],[Start Time Steam]]</f>
        <v>40802.166666666664</v>
      </c>
      <c r="J89" s="28">
        <f>Table1[[#This Row],[Stop Time Steam]]</f>
        <v>40802.947916666664</v>
      </c>
      <c r="K89" s="26">
        <f>IFERROR(HOUR(Table2[[#This Row],[Start Time Steam]])+MINUTE(Table2[[#This Row],[Start Time Steam]])/60,"err")</f>
        <v>4</v>
      </c>
      <c r="L89" s="26">
        <f>IFERROR(HOUR(Table2[[#This Row],[End Time Steam]])+MINUTE(Table2[[#This Row],[End Time Steam]])/60,"err")</f>
        <v>22.75</v>
      </c>
      <c r="M89" s="26">
        <f>IFERROR(IF(Table2[[#This Row],[End time Hour Steam]]&lt;Table2[[#This Row],[Start Time hour Steam]],Table2[[#This Row],[End time Hour Steam]]+24,Table2[[#This Row],[End time Hour Steam]]),"err")</f>
        <v>22.75</v>
      </c>
      <c r="N89" s="26">
        <f>IFERROR((Table2[[#This Row],[End Time Steam]]-Table2[[#This Row],[Start Time Steam]])*24,"err")</f>
        <v>18.75</v>
      </c>
    </row>
    <row r="90" spans="1:14" hidden="1">
      <c r="A90" s="27">
        <f>Table1[[#This Row],[Day]]</f>
        <v>40803</v>
      </c>
      <c r="B90" s="29">
        <f>WEEKDAY(Table2[[#This Row],[Day]])</f>
        <v>7</v>
      </c>
      <c r="C90" s="28">
        <f>Table1[[#This Row],[Start Time Elec]]</f>
        <v>40803.25</v>
      </c>
      <c r="D90" s="28">
        <f>Table1[[#This Row],[Stop Time Elec]]</f>
        <v>40803.875</v>
      </c>
      <c r="E90" s="26">
        <f>IFERROR(HOUR(Table2[[#This Row],[Start time Elec]])+MINUTE(Table2[[#This Row],[Start time Elec]])/60,"err")</f>
        <v>6</v>
      </c>
      <c r="F90" s="26">
        <f>IFERROR(HOUR(Table2[[#This Row],[End Time Elec]])+MINUTE(Table2[[#This Row],[End Time Elec]])/60,"err")</f>
        <v>21</v>
      </c>
      <c r="G90" s="26">
        <f>IFERROR(IF(Table2[[#This Row],[End time Hour elec]]&lt;Table2[[#This Row],[Start Time hour elec]],Table2[[#This Row],[End time Hour elec]]+24,Table2[[#This Row],[End time Hour elec]]),"err")</f>
        <v>21</v>
      </c>
      <c r="H90" s="26">
        <f>IFERROR((Table2[[#This Row],[End Time Elec]]-Table2[[#This Row],[Start time Elec]])*24,"err")</f>
        <v>15</v>
      </c>
      <c r="I90" s="28">
        <f>Table1[[#This Row],[Start Time Steam]]</f>
        <v>40803.197916666664</v>
      </c>
      <c r="J90" s="28">
        <f>Table1[[#This Row],[Stop Time Steam]]</f>
        <v>40803.59375</v>
      </c>
      <c r="K90" s="26">
        <f>IFERROR(HOUR(Table2[[#This Row],[Start Time Steam]])+MINUTE(Table2[[#This Row],[Start Time Steam]])/60,"err")</f>
        <v>4.75</v>
      </c>
      <c r="L90" s="26">
        <f>IFERROR(HOUR(Table2[[#This Row],[End Time Steam]])+MINUTE(Table2[[#This Row],[End Time Steam]])/60,"err")</f>
        <v>14.25</v>
      </c>
      <c r="M90" s="26">
        <f>IFERROR(IF(Table2[[#This Row],[End time Hour Steam]]&lt;Table2[[#This Row],[Start Time hour Steam]],Table2[[#This Row],[End time Hour Steam]]+24,Table2[[#This Row],[End time Hour Steam]]),"err")</f>
        <v>14.25</v>
      </c>
      <c r="N90" s="26">
        <f>IFERROR((Table2[[#This Row],[End Time Steam]]-Table2[[#This Row],[Start Time Steam]])*24,"err")</f>
        <v>9.5000000000582077</v>
      </c>
    </row>
    <row r="91" spans="1:14" hidden="1">
      <c r="A91" s="27">
        <f>Table1[[#This Row],[Day]]</f>
        <v>40804</v>
      </c>
      <c r="B91" s="29">
        <f>WEEKDAY(Table2[[#This Row],[Day]])</f>
        <v>1</v>
      </c>
      <c r="C91" s="28">
        <f>Table1[[#This Row],[Start Time Elec]]</f>
        <v>40804.364583333336</v>
      </c>
      <c r="D91" s="28">
        <f>Table1[[#This Row],[Stop Time Elec]]</f>
        <v>40804.895833333336</v>
      </c>
      <c r="E91" s="26">
        <f>IFERROR(HOUR(Table2[[#This Row],[Start time Elec]])+MINUTE(Table2[[#This Row],[Start time Elec]])/60,"err")</f>
        <v>8.75</v>
      </c>
      <c r="F91" s="26">
        <f>IFERROR(HOUR(Table2[[#This Row],[End Time Elec]])+MINUTE(Table2[[#This Row],[End Time Elec]])/60,"err")</f>
        <v>21.5</v>
      </c>
      <c r="G91" s="26">
        <f>IFERROR(IF(Table2[[#This Row],[End time Hour elec]]&lt;Table2[[#This Row],[Start Time hour elec]],Table2[[#This Row],[End time Hour elec]]+24,Table2[[#This Row],[End time Hour elec]]),"err")</f>
        <v>21.5</v>
      </c>
      <c r="H91" s="26">
        <f>IFERROR((Table2[[#This Row],[End Time Elec]]-Table2[[#This Row],[Start time Elec]])*24,"err")</f>
        <v>12.75</v>
      </c>
      <c r="I91" s="28" t="str">
        <f>Table1[[#This Row],[Start Time Steam]]</f>
        <v>err</v>
      </c>
      <c r="J91" s="28">
        <f>Table1[[#This Row],[Stop Time Steam]]</f>
        <v>40804.416666666664</v>
      </c>
      <c r="K91" s="26" t="str">
        <f>IFERROR(HOUR(Table2[[#This Row],[Start Time Steam]])+MINUTE(Table2[[#This Row],[Start Time Steam]])/60,"err")</f>
        <v>err</v>
      </c>
      <c r="L91" s="26">
        <f>IFERROR(HOUR(Table2[[#This Row],[End Time Steam]])+MINUTE(Table2[[#This Row],[End Time Steam]])/60,"err")</f>
        <v>10</v>
      </c>
      <c r="M91" s="26">
        <f>IFERROR(IF(Table2[[#This Row],[End time Hour Steam]]&lt;Table2[[#This Row],[Start Time hour Steam]],Table2[[#This Row],[End time Hour Steam]]+24,Table2[[#This Row],[End time Hour Steam]]),"err")</f>
        <v>34</v>
      </c>
      <c r="N91" s="26" t="str">
        <f>IFERROR((Table2[[#This Row],[End Time Steam]]-Table2[[#This Row],[Start Time Steam]])*24,"err")</f>
        <v>err</v>
      </c>
    </row>
    <row r="92" spans="1:14">
      <c r="A92" s="27">
        <f>Table1[[#This Row],[Day]]</f>
        <v>40805</v>
      </c>
      <c r="B92" s="29">
        <f>WEEKDAY(Table2[[#This Row],[Day]])</f>
        <v>2</v>
      </c>
      <c r="C92" s="28">
        <f>Table1[[#This Row],[Start Time Elec]]</f>
        <v>40805.208333333336</v>
      </c>
      <c r="D92" s="28">
        <f>Table1[[#This Row],[Stop Time Elec]]</f>
        <v>40806.020833333336</v>
      </c>
      <c r="E92" s="26">
        <f>IFERROR(HOUR(Table2[[#This Row],[Start time Elec]])+MINUTE(Table2[[#This Row],[Start time Elec]])/60,"err")</f>
        <v>5</v>
      </c>
      <c r="F92" s="26">
        <f>IFERROR(HOUR(Table2[[#This Row],[End Time Elec]])+MINUTE(Table2[[#This Row],[End Time Elec]])/60,"err")</f>
        <v>0.5</v>
      </c>
      <c r="G92" s="26">
        <f>IFERROR(IF(Table2[[#This Row],[End time Hour elec]]&lt;Table2[[#This Row],[Start Time hour elec]],Table2[[#This Row],[End time Hour elec]]+24,Table2[[#This Row],[End time Hour elec]]),"err")</f>
        <v>24.5</v>
      </c>
      <c r="H92" s="26">
        <f>IFERROR((Table2[[#This Row],[End Time Elec]]-Table2[[#This Row],[Start time Elec]])*24,"err")</f>
        <v>19.5</v>
      </c>
      <c r="I92" s="28">
        <f>Table1[[#This Row],[Start Time Steam]]</f>
        <v>40805.197916666664</v>
      </c>
      <c r="J92" s="28">
        <f>Table1[[#This Row],[Stop Time Steam]]</f>
        <v>40805.75</v>
      </c>
      <c r="K92" s="26">
        <f>IFERROR(HOUR(Table2[[#This Row],[Start Time Steam]])+MINUTE(Table2[[#This Row],[Start Time Steam]])/60,"err")</f>
        <v>4.75</v>
      </c>
      <c r="L92" s="26">
        <f>IFERROR(HOUR(Table2[[#This Row],[End Time Steam]])+MINUTE(Table2[[#This Row],[End Time Steam]])/60,"err")</f>
        <v>18</v>
      </c>
      <c r="M92" s="26">
        <f>IFERROR(IF(Table2[[#This Row],[End time Hour Steam]]&lt;Table2[[#This Row],[Start Time hour Steam]],Table2[[#This Row],[End time Hour Steam]]+24,Table2[[#This Row],[End time Hour Steam]]),"err")</f>
        <v>18</v>
      </c>
      <c r="N92" s="26">
        <f>IFERROR((Table2[[#This Row],[End Time Steam]]-Table2[[#This Row],[Start Time Steam]])*24,"err")</f>
        <v>13.250000000058208</v>
      </c>
    </row>
    <row r="93" spans="1:14">
      <c r="A93" s="27">
        <f>Table1[[#This Row],[Day]]</f>
        <v>40806</v>
      </c>
      <c r="B93" s="29">
        <f>WEEKDAY(Table2[[#This Row],[Day]])</f>
        <v>3</v>
      </c>
      <c r="C93" s="28">
        <f>Table1[[#This Row],[Start Time Elec]]</f>
        <v>40806.229166666664</v>
      </c>
      <c r="D93" s="28">
        <f>Table1[[#This Row],[Stop Time Elec]]</f>
        <v>40807.072916666664</v>
      </c>
      <c r="E93" s="26">
        <f>IFERROR(HOUR(Table2[[#This Row],[Start time Elec]])+MINUTE(Table2[[#This Row],[Start time Elec]])/60,"err")</f>
        <v>5.5</v>
      </c>
      <c r="F93" s="26">
        <f>IFERROR(HOUR(Table2[[#This Row],[End Time Elec]])+MINUTE(Table2[[#This Row],[End Time Elec]])/60,"err")</f>
        <v>1.75</v>
      </c>
      <c r="G93" s="26">
        <f>IFERROR(IF(Table2[[#This Row],[End time Hour elec]]&lt;Table2[[#This Row],[Start Time hour elec]],Table2[[#This Row],[End time Hour elec]]+24,Table2[[#This Row],[End time Hour elec]]),"err")</f>
        <v>25.75</v>
      </c>
      <c r="H93" s="26">
        <f>IFERROR((Table2[[#This Row],[End Time Elec]]-Table2[[#This Row],[Start time Elec]])*24,"err")</f>
        <v>20.25</v>
      </c>
      <c r="I93" s="28">
        <f>Table1[[#This Row],[Start Time Steam]]</f>
        <v>40806.135416666664</v>
      </c>
      <c r="J93" s="28">
        <f>Table1[[#This Row],[Stop Time Steam]]</f>
        <v>40807.03125</v>
      </c>
      <c r="K93" s="26">
        <f>IFERROR(HOUR(Table2[[#This Row],[Start Time Steam]])+MINUTE(Table2[[#This Row],[Start Time Steam]])/60,"err")</f>
        <v>3.25</v>
      </c>
      <c r="L93" s="26">
        <f>IFERROR(HOUR(Table2[[#This Row],[End Time Steam]])+MINUTE(Table2[[#This Row],[End Time Steam]])/60,"err")</f>
        <v>0.75</v>
      </c>
      <c r="M93" s="26">
        <f>IFERROR(IF(Table2[[#This Row],[End time Hour Steam]]&lt;Table2[[#This Row],[Start Time hour Steam]],Table2[[#This Row],[End time Hour Steam]]+24,Table2[[#This Row],[End time Hour Steam]]),"err")</f>
        <v>24.75</v>
      </c>
      <c r="N93" s="26">
        <f>IFERROR((Table2[[#This Row],[End Time Steam]]-Table2[[#This Row],[Start Time Steam]])*24,"err")</f>
        <v>21.500000000058208</v>
      </c>
    </row>
    <row r="94" spans="1:14">
      <c r="A94" s="27">
        <f>Table1[[#This Row],[Day]]</f>
        <v>40807</v>
      </c>
      <c r="B94" s="29">
        <f>WEEKDAY(Table2[[#This Row],[Day]])</f>
        <v>4</v>
      </c>
      <c r="C94" s="28">
        <f>Table1[[#This Row],[Start Time Elec]]</f>
        <v>40807.229166666664</v>
      </c>
      <c r="D94" s="28">
        <f>Table1[[#This Row],[Stop Time Elec]]</f>
        <v>40808.03125</v>
      </c>
      <c r="E94" s="26">
        <f>IFERROR(HOUR(Table2[[#This Row],[Start time Elec]])+MINUTE(Table2[[#This Row],[Start time Elec]])/60,"err")</f>
        <v>5.5</v>
      </c>
      <c r="F94" s="26">
        <f>IFERROR(HOUR(Table2[[#This Row],[End Time Elec]])+MINUTE(Table2[[#This Row],[End Time Elec]])/60,"err")</f>
        <v>0.75</v>
      </c>
      <c r="G94" s="26">
        <f>IFERROR(IF(Table2[[#This Row],[End time Hour elec]]&lt;Table2[[#This Row],[Start Time hour elec]],Table2[[#This Row],[End time Hour elec]]+24,Table2[[#This Row],[End time Hour elec]]),"err")</f>
        <v>24.75</v>
      </c>
      <c r="H94" s="26">
        <f>IFERROR((Table2[[#This Row],[End Time Elec]]-Table2[[#This Row],[Start time Elec]])*24,"err")</f>
        <v>19.250000000058208</v>
      </c>
      <c r="I94" s="28">
        <f>Table1[[#This Row],[Start Time Steam]]</f>
        <v>40807.229166666664</v>
      </c>
      <c r="J94" s="28">
        <f>Table1[[#This Row],[Stop Time Steam]]</f>
        <v>40807.697916666664</v>
      </c>
      <c r="K94" s="26">
        <f>IFERROR(HOUR(Table2[[#This Row],[Start Time Steam]])+MINUTE(Table2[[#This Row],[Start Time Steam]])/60,"err")</f>
        <v>5.5</v>
      </c>
      <c r="L94" s="26">
        <f>IFERROR(HOUR(Table2[[#This Row],[End Time Steam]])+MINUTE(Table2[[#This Row],[End Time Steam]])/60,"err")</f>
        <v>16.75</v>
      </c>
      <c r="M94" s="26">
        <f>IFERROR(IF(Table2[[#This Row],[End time Hour Steam]]&lt;Table2[[#This Row],[Start Time hour Steam]],Table2[[#This Row],[End time Hour Steam]]+24,Table2[[#This Row],[End time Hour Steam]]),"err")</f>
        <v>16.75</v>
      </c>
      <c r="N94" s="26">
        <f>IFERROR((Table2[[#This Row],[End Time Steam]]-Table2[[#This Row],[Start Time Steam]])*24,"err")</f>
        <v>11.25</v>
      </c>
    </row>
    <row r="95" spans="1:14">
      <c r="A95" s="27">
        <f>Table1[[#This Row],[Day]]</f>
        <v>40808</v>
      </c>
      <c r="B95" s="29">
        <f>WEEKDAY(Table2[[#This Row],[Day]])</f>
        <v>5</v>
      </c>
      <c r="C95" s="28">
        <f>Table1[[#This Row],[Start Time Elec]]</f>
        <v>40808.208333333336</v>
      </c>
      <c r="D95" s="28">
        <f>Table1[[#This Row],[Stop Time Elec]]</f>
        <v>40809.052083333336</v>
      </c>
      <c r="E95" s="26">
        <f>IFERROR(HOUR(Table2[[#This Row],[Start time Elec]])+MINUTE(Table2[[#This Row],[Start time Elec]])/60,"err")</f>
        <v>5</v>
      </c>
      <c r="F95" s="26">
        <f>IFERROR(HOUR(Table2[[#This Row],[End Time Elec]])+MINUTE(Table2[[#This Row],[End Time Elec]])/60,"err")</f>
        <v>1.25</v>
      </c>
      <c r="G95" s="26">
        <f>IFERROR(IF(Table2[[#This Row],[End time Hour elec]]&lt;Table2[[#This Row],[Start Time hour elec]],Table2[[#This Row],[End time Hour elec]]+24,Table2[[#This Row],[End time Hour elec]]),"err")</f>
        <v>25.25</v>
      </c>
      <c r="H95" s="26">
        <f>IFERROR((Table2[[#This Row],[End Time Elec]]-Table2[[#This Row],[Start time Elec]])*24,"err")</f>
        <v>20.25</v>
      </c>
      <c r="I95" s="28">
        <f>Table1[[#This Row],[Start Time Steam]]</f>
        <v>40808.208333333336</v>
      </c>
      <c r="J95" s="28">
        <f>Table1[[#This Row],[Stop Time Steam]]</f>
        <v>40808.697916666664</v>
      </c>
      <c r="K95" s="26">
        <f>IFERROR(HOUR(Table2[[#This Row],[Start Time Steam]])+MINUTE(Table2[[#This Row],[Start Time Steam]])/60,"err")</f>
        <v>5</v>
      </c>
      <c r="L95" s="26">
        <f>IFERROR(HOUR(Table2[[#This Row],[End Time Steam]])+MINUTE(Table2[[#This Row],[End Time Steam]])/60,"err")</f>
        <v>16.75</v>
      </c>
      <c r="M95" s="26">
        <f>IFERROR(IF(Table2[[#This Row],[End time Hour Steam]]&lt;Table2[[#This Row],[Start Time hour Steam]],Table2[[#This Row],[End time Hour Steam]]+24,Table2[[#This Row],[End time Hour Steam]]),"err")</f>
        <v>16.75</v>
      </c>
      <c r="N95" s="26">
        <f>IFERROR((Table2[[#This Row],[End Time Steam]]-Table2[[#This Row],[Start Time Steam]])*24,"err")</f>
        <v>11.749999999883585</v>
      </c>
    </row>
    <row r="96" spans="1:14">
      <c r="A96" s="27">
        <f>Table1[[#This Row],[Day]]</f>
        <v>40809</v>
      </c>
      <c r="B96" s="29">
        <f>WEEKDAY(Table2[[#This Row],[Day]])</f>
        <v>6</v>
      </c>
      <c r="C96" s="28">
        <f>Table1[[#This Row],[Start Time Elec]]</f>
        <v>40809.21875</v>
      </c>
      <c r="D96" s="28">
        <f>Table1[[#This Row],[Stop Time Elec]]</f>
        <v>40810.010416666664</v>
      </c>
      <c r="E96" s="26">
        <f>IFERROR(HOUR(Table2[[#This Row],[Start time Elec]])+MINUTE(Table2[[#This Row],[Start time Elec]])/60,"err")</f>
        <v>5.25</v>
      </c>
      <c r="F96" s="26">
        <f>IFERROR(HOUR(Table2[[#This Row],[End Time Elec]])+MINUTE(Table2[[#This Row],[End Time Elec]])/60,"err")</f>
        <v>0.25</v>
      </c>
      <c r="G96" s="26">
        <f>IFERROR(IF(Table2[[#This Row],[End time Hour elec]]&lt;Table2[[#This Row],[Start Time hour elec]],Table2[[#This Row],[End time Hour elec]]+24,Table2[[#This Row],[End time Hour elec]]),"err")</f>
        <v>24.25</v>
      </c>
      <c r="H96" s="26">
        <f>IFERROR((Table2[[#This Row],[End Time Elec]]-Table2[[#This Row],[Start time Elec]])*24,"err")</f>
        <v>18.999999999941792</v>
      </c>
      <c r="I96" s="28" t="str">
        <f>Table1[[#This Row],[Start Time Steam]]</f>
        <v>err</v>
      </c>
      <c r="J96" s="28">
        <f>Table1[[#This Row],[Stop Time Steam]]</f>
        <v>40809.71875</v>
      </c>
      <c r="K96" s="26" t="str">
        <f>IFERROR(HOUR(Table2[[#This Row],[Start Time Steam]])+MINUTE(Table2[[#This Row],[Start Time Steam]])/60,"err")</f>
        <v>err</v>
      </c>
      <c r="L96" s="26">
        <f>IFERROR(HOUR(Table2[[#This Row],[End Time Steam]])+MINUTE(Table2[[#This Row],[End Time Steam]])/60,"err")</f>
        <v>17.25</v>
      </c>
      <c r="M96" s="26">
        <f>IFERROR(IF(Table2[[#This Row],[End time Hour Steam]]&lt;Table2[[#This Row],[Start Time hour Steam]],Table2[[#This Row],[End time Hour Steam]]+24,Table2[[#This Row],[End time Hour Steam]]),"err")</f>
        <v>41.25</v>
      </c>
      <c r="N96" s="26" t="str">
        <f>IFERROR((Table2[[#This Row],[End Time Steam]]-Table2[[#This Row],[Start Time Steam]])*24,"err")</f>
        <v>err</v>
      </c>
    </row>
    <row r="97" spans="1:14" hidden="1">
      <c r="A97" s="27">
        <f>Table1[[#This Row],[Day]]</f>
        <v>40810</v>
      </c>
      <c r="B97" s="29">
        <f>WEEKDAY(Table2[[#This Row],[Day]])</f>
        <v>7</v>
      </c>
      <c r="C97" s="28">
        <f>Table1[[#This Row],[Start Time Elec]]</f>
        <v>40810.260416666664</v>
      </c>
      <c r="D97" s="28">
        <f>Table1[[#This Row],[Stop Time Elec]]</f>
        <v>40810.927083333336</v>
      </c>
      <c r="E97" s="26">
        <f>IFERROR(HOUR(Table2[[#This Row],[Start time Elec]])+MINUTE(Table2[[#This Row],[Start time Elec]])/60,"err")</f>
        <v>6.25</v>
      </c>
      <c r="F97" s="26">
        <f>IFERROR(HOUR(Table2[[#This Row],[End Time Elec]])+MINUTE(Table2[[#This Row],[End Time Elec]])/60,"err")</f>
        <v>22.25</v>
      </c>
      <c r="G97" s="26">
        <f>IFERROR(IF(Table2[[#This Row],[End time Hour elec]]&lt;Table2[[#This Row],[Start Time hour elec]],Table2[[#This Row],[End time Hour elec]]+24,Table2[[#This Row],[End time Hour elec]]),"err")</f>
        <v>22.25</v>
      </c>
      <c r="H97" s="26">
        <f>IFERROR((Table2[[#This Row],[End Time Elec]]-Table2[[#This Row],[Start time Elec]])*24,"err")</f>
        <v>16.000000000116415</v>
      </c>
      <c r="I97" s="28">
        <f>Table1[[#This Row],[Start Time Steam]]</f>
        <v>40810.291666666664</v>
      </c>
      <c r="J97" s="28">
        <f>Table1[[#This Row],[Stop Time Steam]]</f>
        <v>40810.541666666664</v>
      </c>
      <c r="K97" s="26">
        <f>IFERROR(HOUR(Table2[[#This Row],[Start Time Steam]])+MINUTE(Table2[[#This Row],[Start Time Steam]])/60,"err")</f>
        <v>7</v>
      </c>
      <c r="L97" s="26">
        <f>IFERROR(HOUR(Table2[[#This Row],[End Time Steam]])+MINUTE(Table2[[#This Row],[End Time Steam]])/60,"err")</f>
        <v>13</v>
      </c>
      <c r="M97" s="26">
        <f>IFERROR(IF(Table2[[#This Row],[End time Hour Steam]]&lt;Table2[[#This Row],[Start Time hour Steam]],Table2[[#This Row],[End time Hour Steam]]+24,Table2[[#This Row],[End time Hour Steam]]),"err")</f>
        <v>13</v>
      </c>
      <c r="N97" s="26">
        <f>IFERROR((Table2[[#This Row],[End Time Steam]]-Table2[[#This Row],[Start Time Steam]])*24,"err")</f>
        <v>6</v>
      </c>
    </row>
    <row r="98" spans="1:14" hidden="1">
      <c r="A98" s="27">
        <f>Table1[[#This Row],[Day]]</f>
        <v>40811</v>
      </c>
      <c r="B98" s="29">
        <f>WEEKDAY(Table2[[#This Row],[Day]])</f>
        <v>1</v>
      </c>
      <c r="C98" s="28">
        <f>Table1[[#This Row],[Start Time Elec]]</f>
        <v>40811.270833333336</v>
      </c>
      <c r="D98" s="28">
        <f>Table1[[#This Row],[Stop Time Elec]]</f>
        <v>40812</v>
      </c>
      <c r="E98" s="26">
        <f>IFERROR(HOUR(Table2[[#This Row],[Start time Elec]])+MINUTE(Table2[[#This Row],[Start time Elec]])/60,"err")</f>
        <v>6.5</v>
      </c>
      <c r="F98" s="26">
        <f>IFERROR(HOUR(Table2[[#This Row],[End Time Elec]])+MINUTE(Table2[[#This Row],[End Time Elec]])/60,"err")</f>
        <v>0</v>
      </c>
      <c r="G98" s="26">
        <f>IFERROR(IF(Table2[[#This Row],[End time Hour elec]]&lt;Table2[[#This Row],[Start Time hour elec]],Table2[[#This Row],[End time Hour elec]]+24,Table2[[#This Row],[End time Hour elec]]),"err")</f>
        <v>24</v>
      </c>
      <c r="H98" s="26">
        <f>IFERROR((Table2[[#This Row],[End Time Elec]]-Table2[[#This Row],[Start time Elec]])*24,"err")</f>
        <v>17.499999999941792</v>
      </c>
      <c r="I98" s="28" t="str">
        <f>Table1[[#This Row],[Start Time Steam]]</f>
        <v>N/A</v>
      </c>
      <c r="J98" s="28">
        <f>Table1[[#This Row],[Stop Time Steam]]</f>
        <v>40811.489583333336</v>
      </c>
      <c r="K98" s="26" t="str">
        <f>IFERROR(HOUR(Table2[[#This Row],[Start Time Steam]])+MINUTE(Table2[[#This Row],[Start Time Steam]])/60,"err")</f>
        <v>err</v>
      </c>
      <c r="L98" s="26">
        <f>IFERROR(HOUR(Table2[[#This Row],[End Time Steam]])+MINUTE(Table2[[#This Row],[End Time Steam]])/60,"err")</f>
        <v>11.75</v>
      </c>
      <c r="M98" s="26">
        <f>IFERROR(IF(Table2[[#This Row],[End time Hour Steam]]&lt;Table2[[#This Row],[Start Time hour Steam]],Table2[[#This Row],[End time Hour Steam]]+24,Table2[[#This Row],[End time Hour Steam]]),"err")</f>
        <v>35.75</v>
      </c>
      <c r="N98" s="26" t="str">
        <f>IFERROR((Table2[[#This Row],[End Time Steam]]-Table2[[#This Row],[Start Time Steam]])*24,"err")</f>
        <v>err</v>
      </c>
    </row>
    <row r="99" spans="1:14">
      <c r="A99" s="27">
        <f>Table1[[#This Row],[Day]]</f>
        <v>40812</v>
      </c>
      <c r="B99" s="29">
        <f>WEEKDAY(Table2[[#This Row],[Day]])</f>
        <v>2</v>
      </c>
      <c r="C99" s="28">
        <f>Table1[[#This Row],[Start Time Elec]]</f>
        <v>40812.166666666664</v>
      </c>
      <c r="D99" s="28">
        <f>Table1[[#This Row],[Stop Time Elec]]</f>
        <v>40813.041666666664</v>
      </c>
      <c r="E99" s="26">
        <f>IFERROR(HOUR(Table2[[#This Row],[Start time Elec]])+MINUTE(Table2[[#This Row],[Start time Elec]])/60,"err")</f>
        <v>4</v>
      </c>
      <c r="F99" s="26">
        <f>IFERROR(HOUR(Table2[[#This Row],[End Time Elec]])+MINUTE(Table2[[#This Row],[End Time Elec]])/60,"err")</f>
        <v>1</v>
      </c>
      <c r="G99" s="26">
        <f>IFERROR(IF(Table2[[#This Row],[End time Hour elec]]&lt;Table2[[#This Row],[Start Time hour elec]],Table2[[#This Row],[End time Hour elec]]+24,Table2[[#This Row],[End time Hour elec]]),"err")</f>
        <v>25</v>
      </c>
      <c r="H99" s="26">
        <f>IFERROR((Table2[[#This Row],[End Time Elec]]-Table2[[#This Row],[Start time Elec]])*24,"err")</f>
        <v>21</v>
      </c>
      <c r="I99" s="28">
        <f>Table1[[#This Row],[Start Time Steam]]</f>
        <v>40812.041666666664</v>
      </c>
      <c r="J99" s="28">
        <f>Table1[[#This Row],[Stop Time Steam]]</f>
        <v>40812.708333333336</v>
      </c>
      <c r="K99" s="26">
        <f>IFERROR(HOUR(Table2[[#This Row],[Start Time Steam]])+MINUTE(Table2[[#This Row],[Start Time Steam]])/60,"err")</f>
        <v>1</v>
      </c>
      <c r="L99" s="26">
        <f>IFERROR(HOUR(Table2[[#This Row],[End Time Steam]])+MINUTE(Table2[[#This Row],[End Time Steam]])/60,"err")</f>
        <v>17</v>
      </c>
      <c r="M99" s="26">
        <f>IFERROR(IF(Table2[[#This Row],[End time Hour Steam]]&lt;Table2[[#This Row],[Start Time hour Steam]],Table2[[#This Row],[End time Hour Steam]]+24,Table2[[#This Row],[End time Hour Steam]]),"err")</f>
        <v>17</v>
      </c>
      <c r="N99" s="26">
        <f>IFERROR((Table2[[#This Row],[End Time Steam]]-Table2[[#This Row],[Start Time Steam]])*24,"err")</f>
        <v>16.000000000116415</v>
      </c>
    </row>
    <row r="100" spans="1:14">
      <c r="A100" s="27">
        <f>Table1[[#This Row],[Day]]</f>
        <v>40813</v>
      </c>
      <c r="B100" s="29">
        <f>WEEKDAY(Table2[[#This Row],[Day]])</f>
        <v>3</v>
      </c>
      <c r="C100" s="28">
        <f>Table1[[#This Row],[Start Time Elec]]</f>
        <v>40813.229166666664</v>
      </c>
      <c r="D100" s="28">
        <f>Table1[[#This Row],[Stop Time Elec]]</f>
        <v>40814.041666666664</v>
      </c>
      <c r="E100" s="26">
        <f>IFERROR(HOUR(Table2[[#This Row],[Start time Elec]])+MINUTE(Table2[[#This Row],[Start time Elec]])/60,"err")</f>
        <v>5.5</v>
      </c>
      <c r="F100" s="26">
        <f>IFERROR(HOUR(Table2[[#This Row],[End Time Elec]])+MINUTE(Table2[[#This Row],[End Time Elec]])/60,"err")</f>
        <v>1</v>
      </c>
      <c r="G100" s="26">
        <f>IFERROR(IF(Table2[[#This Row],[End time Hour elec]]&lt;Table2[[#This Row],[Start Time hour elec]],Table2[[#This Row],[End time Hour elec]]+24,Table2[[#This Row],[End time Hour elec]]),"err")</f>
        <v>25</v>
      </c>
      <c r="H100" s="26">
        <f>IFERROR((Table2[[#This Row],[End Time Elec]]-Table2[[#This Row],[Start time Elec]])*24,"err")</f>
        <v>19.5</v>
      </c>
      <c r="I100" s="28">
        <f>Table1[[#This Row],[Start Time Steam]]</f>
        <v>40813.197916666664</v>
      </c>
      <c r="J100" s="28">
        <f>Table1[[#This Row],[Stop Time Steam]]</f>
        <v>40813.71875</v>
      </c>
      <c r="K100" s="26">
        <f>IFERROR(HOUR(Table2[[#This Row],[Start Time Steam]])+MINUTE(Table2[[#This Row],[Start Time Steam]])/60,"err")</f>
        <v>4.75</v>
      </c>
      <c r="L100" s="26">
        <f>IFERROR(HOUR(Table2[[#This Row],[End Time Steam]])+MINUTE(Table2[[#This Row],[End Time Steam]])/60,"err")</f>
        <v>17.25</v>
      </c>
      <c r="M100" s="26">
        <f>IFERROR(IF(Table2[[#This Row],[End time Hour Steam]]&lt;Table2[[#This Row],[Start Time hour Steam]],Table2[[#This Row],[End time Hour Steam]]+24,Table2[[#This Row],[End time Hour Steam]]),"err")</f>
        <v>17.25</v>
      </c>
      <c r="N100" s="26">
        <f>IFERROR((Table2[[#This Row],[End Time Steam]]-Table2[[#This Row],[Start Time Steam]])*24,"err")</f>
        <v>12.500000000058208</v>
      </c>
    </row>
    <row r="101" spans="1:14">
      <c r="A101" s="27">
        <f>Table1[[#This Row],[Day]]</f>
        <v>40814</v>
      </c>
      <c r="B101" s="29">
        <f>WEEKDAY(Table2[[#This Row],[Day]])</f>
        <v>4</v>
      </c>
      <c r="C101" s="28">
        <f>Table1[[#This Row],[Start Time Elec]]</f>
        <v>40814.21875</v>
      </c>
      <c r="D101" s="28">
        <f>Table1[[#This Row],[Stop Time Elec]]</f>
        <v>40815.010416666664</v>
      </c>
      <c r="E101" s="26">
        <f>IFERROR(HOUR(Table2[[#This Row],[Start time Elec]])+MINUTE(Table2[[#This Row],[Start time Elec]])/60,"err")</f>
        <v>5.25</v>
      </c>
      <c r="F101" s="26">
        <f>IFERROR(HOUR(Table2[[#This Row],[End Time Elec]])+MINUTE(Table2[[#This Row],[End Time Elec]])/60,"err")</f>
        <v>0.25</v>
      </c>
      <c r="G101" s="26">
        <f>IFERROR(IF(Table2[[#This Row],[End time Hour elec]]&lt;Table2[[#This Row],[Start Time hour elec]],Table2[[#This Row],[End time Hour elec]]+24,Table2[[#This Row],[End time Hour elec]]),"err")</f>
        <v>24.25</v>
      </c>
      <c r="H101" s="26">
        <f>IFERROR((Table2[[#This Row],[End Time Elec]]-Table2[[#This Row],[Start time Elec]])*24,"err")</f>
        <v>18.999999999941792</v>
      </c>
      <c r="I101" s="28">
        <f>Table1[[#This Row],[Start Time Steam]]</f>
        <v>40814.989583333336</v>
      </c>
      <c r="J101" s="28">
        <f>Table1[[#This Row],[Stop Time Steam]]</f>
        <v>40815</v>
      </c>
      <c r="K101" s="26">
        <f>IFERROR(HOUR(Table2[[#This Row],[Start Time Steam]])+MINUTE(Table2[[#This Row],[Start Time Steam]])/60,"err")</f>
        <v>23.75</v>
      </c>
      <c r="L101" s="26">
        <f>IFERROR(HOUR(Table2[[#This Row],[End Time Steam]])+MINUTE(Table2[[#This Row],[End Time Steam]])/60,"err")</f>
        <v>0</v>
      </c>
      <c r="M101" s="26">
        <f>IFERROR(IF(Table2[[#This Row],[End time Hour Steam]]&lt;Table2[[#This Row],[Start Time hour Steam]],Table2[[#This Row],[End time Hour Steam]]+24,Table2[[#This Row],[End time Hour Steam]]),"err")</f>
        <v>24</v>
      </c>
      <c r="N101" s="26">
        <f>IFERROR((Table2[[#This Row],[End Time Steam]]-Table2[[#This Row],[Start Time Steam]])*24,"err")</f>
        <v>0.24999999994179234</v>
      </c>
    </row>
    <row r="102" spans="1:14">
      <c r="A102" s="27">
        <f>Table1[[#This Row],[Day]]</f>
        <v>40815</v>
      </c>
      <c r="B102" s="29">
        <f>WEEKDAY(Table2[[#This Row],[Day]])</f>
        <v>5</v>
      </c>
      <c r="C102" s="28">
        <f>Table1[[#This Row],[Start Time Elec]]</f>
        <v>40815.208333333336</v>
      </c>
      <c r="D102" s="28">
        <f>Table1[[#This Row],[Stop Time Elec]]</f>
        <v>40816.020833333336</v>
      </c>
      <c r="E102" s="26">
        <f>IFERROR(HOUR(Table2[[#This Row],[Start time Elec]])+MINUTE(Table2[[#This Row],[Start time Elec]])/60,"err")</f>
        <v>5</v>
      </c>
      <c r="F102" s="26">
        <f>IFERROR(HOUR(Table2[[#This Row],[End Time Elec]])+MINUTE(Table2[[#This Row],[End Time Elec]])/60,"err")</f>
        <v>0.5</v>
      </c>
      <c r="G102" s="26">
        <f>IFERROR(IF(Table2[[#This Row],[End time Hour elec]]&lt;Table2[[#This Row],[Start Time hour elec]],Table2[[#This Row],[End time Hour elec]]+24,Table2[[#This Row],[End time Hour elec]]),"err")</f>
        <v>24.5</v>
      </c>
      <c r="H102" s="26">
        <f>IFERROR((Table2[[#This Row],[End Time Elec]]-Table2[[#This Row],[Start time Elec]])*24,"err")</f>
        <v>19.5</v>
      </c>
      <c r="I102" s="28">
        <f>Table1[[#This Row],[Start Time Steam]]</f>
        <v>40815.21875</v>
      </c>
      <c r="J102" s="28">
        <f>Table1[[#This Row],[Stop Time Steam]]</f>
        <v>40815.791666666664</v>
      </c>
      <c r="K102" s="26">
        <f>IFERROR(HOUR(Table2[[#This Row],[Start Time Steam]])+MINUTE(Table2[[#This Row],[Start Time Steam]])/60,"err")</f>
        <v>5.25</v>
      </c>
      <c r="L102" s="26">
        <f>IFERROR(HOUR(Table2[[#This Row],[End Time Steam]])+MINUTE(Table2[[#This Row],[End Time Steam]])/60,"err")</f>
        <v>19</v>
      </c>
      <c r="M102" s="26">
        <f>IFERROR(IF(Table2[[#This Row],[End time Hour Steam]]&lt;Table2[[#This Row],[Start Time hour Steam]],Table2[[#This Row],[End time Hour Steam]]+24,Table2[[#This Row],[End time Hour Steam]]),"err")</f>
        <v>19</v>
      </c>
      <c r="N102" s="26">
        <f>IFERROR((Table2[[#This Row],[End Time Steam]]-Table2[[#This Row],[Start Time Steam]])*24,"err")</f>
        <v>13.749999999941792</v>
      </c>
    </row>
    <row r="103" spans="1:14">
      <c r="A103" s="27">
        <f>Table1[[#This Row],[Day]]</f>
        <v>40816</v>
      </c>
      <c r="B103" s="29">
        <f>WEEKDAY(Table2[[#This Row],[Day]])</f>
        <v>6</v>
      </c>
      <c r="C103" s="28">
        <f>Table1[[#This Row],[Start Time Elec]]</f>
        <v>40816.21875</v>
      </c>
      <c r="D103" s="28">
        <f>Table1[[#This Row],[Stop Time Elec]]</f>
        <v>40817.041666666664</v>
      </c>
      <c r="E103" s="26">
        <f>IFERROR(HOUR(Table2[[#This Row],[Start time Elec]])+MINUTE(Table2[[#This Row],[Start time Elec]])/60,"err")</f>
        <v>5.25</v>
      </c>
      <c r="F103" s="26">
        <f>IFERROR(HOUR(Table2[[#This Row],[End Time Elec]])+MINUTE(Table2[[#This Row],[End Time Elec]])/60,"err")</f>
        <v>1</v>
      </c>
      <c r="G103" s="26">
        <f>IFERROR(IF(Table2[[#This Row],[End time Hour elec]]&lt;Table2[[#This Row],[Start Time hour elec]],Table2[[#This Row],[End time Hour elec]]+24,Table2[[#This Row],[End time Hour elec]]),"err")</f>
        <v>25</v>
      </c>
      <c r="H103" s="26">
        <f>IFERROR((Table2[[#This Row],[End Time Elec]]-Table2[[#This Row],[Start time Elec]])*24,"err")</f>
        <v>19.749999999941792</v>
      </c>
      <c r="I103" s="28">
        <f>Table1[[#This Row],[Start Time Steam]]</f>
        <v>40816.208333333336</v>
      </c>
      <c r="J103" s="28">
        <f>Table1[[#This Row],[Stop Time Steam]]</f>
        <v>40816.71875</v>
      </c>
      <c r="K103" s="26">
        <f>IFERROR(HOUR(Table2[[#This Row],[Start Time Steam]])+MINUTE(Table2[[#This Row],[Start Time Steam]])/60,"err")</f>
        <v>5</v>
      </c>
      <c r="L103" s="26">
        <f>IFERROR(HOUR(Table2[[#This Row],[End Time Steam]])+MINUTE(Table2[[#This Row],[End Time Steam]])/60,"err")</f>
        <v>17.25</v>
      </c>
      <c r="M103" s="26">
        <f>IFERROR(IF(Table2[[#This Row],[End time Hour Steam]]&lt;Table2[[#This Row],[Start Time hour Steam]],Table2[[#This Row],[End time Hour Steam]]+24,Table2[[#This Row],[End time Hour Steam]]),"err")</f>
        <v>17.25</v>
      </c>
      <c r="N103" s="26">
        <f>IFERROR((Table2[[#This Row],[End Time Steam]]-Table2[[#This Row],[Start Time Steam]])*24,"err")</f>
        <v>12.249999999941792</v>
      </c>
    </row>
    <row r="104" spans="1:14" hidden="1">
      <c r="A104" s="27">
        <f>Table1[[#This Row],[Day]]</f>
        <v>40817</v>
      </c>
      <c r="B104" s="29">
        <f>WEEKDAY(Table2[[#This Row],[Day]])</f>
        <v>7</v>
      </c>
      <c r="C104" s="28">
        <f>Table1[[#This Row],[Start Time Elec]]</f>
        <v>40817.260416666664</v>
      </c>
      <c r="D104" s="28">
        <f>Table1[[#This Row],[Stop Time Elec]]</f>
        <v>40817.885416666664</v>
      </c>
      <c r="E104" s="26">
        <f>IFERROR(HOUR(Table2[[#This Row],[Start time Elec]])+MINUTE(Table2[[#This Row],[Start time Elec]])/60,"err")</f>
        <v>6.25</v>
      </c>
      <c r="F104" s="26">
        <f>IFERROR(HOUR(Table2[[#This Row],[End Time Elec]])+MINUTE(Table2[[#This Row],[End Time Elec]])/60,"err")</f>
        <v>21.25</v>
      </c>
      <c r="G104" s="26">
        <f>IFERROR(IF(Table2[[#This Row],[End time Hour elec]]&lt;Table2[[#This Row],[Start Time hour elec]],Table2[[#This Row],[End time Hour elec]]+24,Table2[[#This Row],[End time Hour elec]]),"err")</f>
        <v>21.25</v>
      </c>
      <c r="H104" s="26">
        <f>IFERROR((Table2[[#This Row],[End Time Elec]]-Table2[[#This Row],[Start time Elec]])*24,"err")</f>
        <v>15</v>
      </c>
      <c r="I104" s="28">
        <f>Table1[[#This Row],[Start Time Steam]]</f>
        <v>40817.052083333336</v>
      </c>
      <c r="J104" s="28">
        <f>Table1[[#This Row],[Stop Time Steam]]</f>
        <v>40817.166666666664</v>
      </c>
      <c r="K104" s="26">
        <f>IFERROR(HOUR(Table2[[#This Row],[Start Time Steam]])+MINUTE(Table2[[#This Row],[Start Time Steam]])/60,"err")</f>
        <v>1.25</v>
      </c>
      <c r="L104" s="26">
        <f>IFERROR(HOUR(Table2[[#This Row],[End Time Steam]])+MINUTE(Table2[[#This Row],[End Time Steam]])/60,"err")</f>
        <v>4</v>
      </c>
      <c r="M104" s="26">
        <f>IFERROR(IF(Table2[[#This Row],[End time Hour Steam]]&lt;Table2[[#This Row],[Start Time hour Steam]],Table2[[#This Row],[End time Hour Steam]]+24,Table2[[#This Row],[End time Hour Steam]]),"err")</f>
        <v>4</v>
      </c>
      <c r="N104" s="26">
        <f>IFERROR((Table2[[#This Row],[End Time Steam]]-Table2[[#This Row],[Start Time Steam]])*24,"err")</f>
        <v>2.7499999998835847</v>
      </c>
    </row>
    <row r="105" spans="1:14" hidden="1">
      <c r="A105" s="27">
        <f>Table1[[#This Row],[Day]]</f>
        <v>40818</v>
      </c>
      <c r="B105" s="29">
        <f>WEEKDAY(Table2[[#This Row],[Day]])</f>
        <v>1</v>
      </c>
      <c r="C105" s="28">
        <f>Table1[[#This Row],[Start Time Elec]]</f>
        <v>40818.375</v>
      </c>
      <c r="D105" s="28">
        <f>Table1[[#This Row],[Stop Time Elec]]</f>
        <v>40818.875</v>
      </c>
      <c r="E105" s="26">
        <f>IFERROR(HOUR(Table2[[#This Row],[Start time Elec]])+MINUTE(Table2[[#This Row],[Start time Elec]])/60,"err")</f>
        <v>9</v>
      </c>
      <c r="F105" s="26">
        <f>IFERROR(HOUR(Table2[[#This Row],[End Time Elec]])+MINUTE(Table2[[#This Row],[End Time Elec]])/60,"err")</f>
        <v>21</v>
      </c>
      <c r="G105" s="26">
        <f>IFERROR(IF(Table2[[#This Row],[End time Hour elec]]&lt;Table2[[#This Row],[Start Time hour elec]],Table2[[#This Row],[End time Hour elec]]+24,Table2[[#This Row],[End time Hour elec]]),"err")</f>
        <v>21</v>
      </c>
      <c r="H105" s="26">
        <f>IFERROR((Table2[[#This Row],[End Time Elec]]-Table2[[#This Row],[Start time Elec]])*24,"err")</f>
        <v>12</v>
      </c>
      <c r="I105" s="28">
        <f>Table1[[#This Row],[Start Time Steam]]</f>
        <v>40818.989583333336</v>
      </c>
      <c r="J105" s="28">
        <f>Table1[[#This Row],[Stop Time Steam]]</f>
        <v>40819.020833333336</v>
      </c>
      <c r="K105" s="26">
        <f>IFERROR(HOUR(Table2[[#This Row],[Start Time Steam]])+MINUTE(Table2[[#This Row],[Start Time Steam]])/60,"err")</f>
        <v>23.75</v>
      </c>
      <c r="L105" s="26">
        <f>IFERROR(HOUR(Table2[[#This Row],[End Time Steam]])+MINUTE(Table2[[#This Row],[End Time Steam]])/60,"err")</f>
        <v>0.5</v>
      </c>
      <c r="M105" s="26">
        <f>IFERROR(IF(Table2[[#This Row],[End time Hour Steam]]&lt;Table2[[#This Row],[Start Time hour Steam]],Table2[[#This Row],[End time Hour Steam]]+24,Table2[[#This Row],[End time Hour Steam]]),"err")</f>
        <v>24.5</v>
      </c>
      <c r="N105" s="26">
        <f>IFERROR((Table2[[#This Row],[End Time Steam]]-Table2[[#This Row],[Start Time Steam]])*24,"err")</f>
        <v>0.75</v>
      </c>
    </row>
    <row r="106" spans="1:14">
      <c r="A106" s="27">
        <f>Table1[[#This Row],[Day]]</f>
        <v>40819</v>
      </c>
      <c r="B106" s="29">
        <f>WEEKDAY(Table2[[#This Row],[Day]])</f>
        <v>2</v>
      </c>
      <c r="C106" s="28">
        <f>Table1[[#This Row],[Start Time Elec]]</f>
        <v>40819.208333333336</v>
      </c>
      <c r="D106" s="28">
        <f>Table1[[#This Row],[Stop Time Elec]]</f>
        <v>40820.03125</v>
      </c>
      <c r="E106" s="26">
        <f>IFERROR(HOUR(Table2[[#This Row],[Start time Elec]])+MINUTE(Table2[[#This Row],[Start time Elec]])/60,"err")</f>
        <v>5</v>
      </c>
      <c r="F106" s="26">
        <f>IFERROR(HOUR(Table2[[#This Row],[End Time Elec]])+MINUTE(Table2[[#This Row],[End Time Elec]])/60,"err")</f>
        <v>0.75</v>
      </c>
      <c r="G106" s="26">
        <f>IFERROR(IF(Table2[[#This Row],[End time Hour elec]]&lt;Table2[[#This Row],[Start Time hour elec]],Table2[[#This Row],[End time Hour elec]]+24,Table2[[#This Row],[End time Hour elec]]),"err")</f>
        <v>24.75</v>
      </c>
      <c r="H106" s="26">
        <f>IFERROR((Table2[[#This Row],[End Time Elec]]-Table2[[#This Row],[Start time Elec]])*24,"err")</f>
        <v>19.749999999941792</v>
      </c>
      <c r="I106" s="28">
        <f>Table1[[#This Row],[Start Time Steam]]</f>
        <v>40819.270833333336</v>
      </c>
      <c r="J106" s="28">
        <f>Table1[[#This Row],[Stop Time Steam]]</f>
        <v>40819.71875</v>
      </c>
      <c r="K106" s="26">
        <f>IFERROR(HOUR(Table2[[#This Row],[Start Time Steam]])+MINUTE(Table2[[#This Row],[Start Time Steam]])/60,"err")</f>
        <v>6.5</v>
      </c>
      <c r="L106" s="26">
        <f>IFERROR(HOUR(Table2[[#This Row],[End Time Steam]])+MINUTE(Table2[[#This Row],[End Time Steam]])/60,"err")</f>
        <v>17.25</v>
      </c>
      <c r="M106" s="26">
        <f>IFERROR(IF(Table2[[#This Row],[End time Hour Steam]]&lt;Table2[[#This Row],[Start Time hour Steam]],Table2[[#This Row],[End time Hour Steam]]+24,Table2[[#This Row],[End time Hour Steam]]),"err")</f>
        <v>17.25</v>
      </c>
      <c r="N106" s="26">
        <f>IFERROR((Table2[[#This Row],[End Time Steam]]-Table2[[#This Row],[Start Time Steam]])*24,"err")</f>
        <v>10.749999999941792</v>
      </c>
    </row>
    <row r="107" spans="1:14">
      <c r="A107" s="27">
        <f>Table1[[#This Row],[Day]]</f>
        <v>40820</v>
      </c>
      <c r="B107" s="29">
        <f>WEEKDAY(Table2[[#This Row],[Day]])</f>
        <v>3</v>
      </c>
      <c r="C107" s="28">
        <f>Table1[[#This Row],[Start Time Elec]]</f>
        <v>40820.229166666664</v>
      </c>
      <c r="D107" s="28">
        <f>Table1[[#This Row],[Stop Time Elec]]</f>
        <v>40821.010416666664</v>
      </c>
      <c r="E107" s="26">
        <f>IFERROR(HOUR(Table2[[#This Row],[Start time Elec]])+MINUTE(Table2[[#This Row],[Start time Elec]])/60,"err")</f>
        <v>5.5</v>
      </c>
      <c r="F107" s="26">
        <f>IFERROR(HOUR(Table2[[#This Row],[End Time Elec]])+MINUTE(Table2[[#This Row],[End Time Elec]])/60,"err")</f>
        <v>0.25</v>
      </c>
      <c r="G107" s="26">
        <f>IFERROR(IF(Table2[[#This Row],[End time Hour elec]]&lt;Table2[[#This Row],[Start Time hour elec]],Table2[[#This Row],[End time Hour elec]]+24,Table2[[#This Row],[End time Hour elec]]),"err")</f>
        <v>24.25</v>
      </c>
      <c r="H107" s="26">
        <f>IFERROR((Table2[[#This Row],[End Time Elec]]-Table2[[#This Row],[Start time Elec]])*24,"err")</f>
        <v>18.75</v>
      </c>
      <c r="I107" s="28">
        <f>Table1[[#This Row],[Start Time Steam]]</f>
        <v>40820.114583333336</v>
      </c>
      <c r="J107" s="28">
        <f>Table1[[#This Row],[Stop Time Steam]]</f>
        <v>40821</v>
      </c>
      <c r="K107" s="26">
        <f>IFERROR(HOUR(Table2[[#This Row],[Start Time Steam]])+MINUTE(Table2[[#This Row],[Start Time Steam]])/60,"err")</f>
        <v>2.75</v>
      </c>
      <c r="L107" s="26">
        <f>IFERROR(HOUR(Table2[[#This Row],[End Time Steam]])+MINUTE(Table2[[#This Row],[End Time Steam]])/60,"err")</f>
        <v>0</v>
      </c>
      <c r="M107" s="26">
        <f>IFERROR(IF(Table2[[#This Row],[End time Hour Steam]]&lt;Table2[[#This Row],[Start Time hour Steam]],Table2[[#This Row],[End time Hour Steam]]+24,Table2[[#This Row],[End time Hour Steam]]),"err")</f>
        <v>24</v>
      </c>
      <c r="N107" s="26">
        <f>IFERROR((Table2[[#This Row],[End Time Steam]]-Table2[[#This Row],[Start Time Steam]])*24,"err")</f>
        <v>21.249999999941792</v>
      </c>
    </row>
    <row r="108" spans="1:14">
      <c r="A108" s="27">
        <f>Table1[[#This Row],[Day]]</f>
        <v>40821</v>
      </c>
      <c r="B108" s="29">
        <f>WEEKDAY(Table2[[#This Row],[Day]])</f>
        <v>4</v>
      </c>
      <c r="C108" s="28">
        <f>Table1[[#This Row],[Start Time Elec]]</f>
        <v>40821.208333333336</v>
      </c>
      <c r="D108" s="28">
        <f>Table1[[#This Row],[Stop Time Elec]]</f>
        <v>40822.0625</v>
      </c>
      <c r="E108" s="26">
        <f>IFERROR(HOUR(Table2[[#This Row],[Start time Elec]])+MINUTE(Table2[[#This Row],[Start time Elec]])/60,"err")</f>
        <v>5</v>
      </c>
      <c r="F108" s="26">
        <f>IFERROR(HOUR(Table2[[#This Row],[End Time Elec]])+MINUTE(Table2[[#This Row],[End Time Elec]])/60,"err")</f>
        <v>1.5</v>
      </c>
      <c r="G108" s="26">
        <f>IFERROR(IF(Table2[[#This Row],[End time Hour elec]]&lt;Table2[[#This Row],[Start Time hour elec]],Table2[[#This Row],[End time Hour elec]]+24,Table2[[#This Row],[End time Hour elec]]),"err")</f>
        <v>25.5</v>
      </c>
      <c r="H108" s="26">
        <f>IFERROR((Table2[[#This Row],[End Time Elec]]-Table2[[#This Row],[Start time Elec]])*24,"err")</f>
        <v>20.499999999941792</v>
      </c>
      <c r="I108" s="28">
        <f>Table1[[#This Row],[Start Time Steam]]</f>
        <v>40821.041666666664</v>
      </c>
      <c r="J108" s="28">
        <f>Table1[[#This Row],[Stop Time Steam]]</f>
        <v>40821.15625</v>
      </c>
      <c r="K108" s="26">
        <f>IFERROR(HOUR(Table2[[#This Row],[Start Time Steam]])+MINUTE(Table2[[#This Row],[Start Time Steam]])/60,"err")</f>
        <v>1</v>
      </c>
      <c r="L108" s="26">
        <f>IFERROR(HOUR(Table2[[#This Row],[End Time Steam]])+MINUTE(Table2[[#This Row],[End Time Steam]])/60,"err")</f>
        <v>3.75</v>
      </c>
      <c r="M108" s="26">
        <f>IFERROR(IF(Table2[[#This Row],[End time Hour Steam]]&lt;Table2[[#This Row],[Start Time hour Steam]],Table2[[#This Row],[End time Hour Steam]]+24,Table2[[#This Row],[End time Hour Steam]]),"err")</f>
        <v>3.75</v>
      </c>
      <c r="N108" s="26">
        <f>IFERROR((Table2[[#This Row],[End Time Steam]]-Table2[[#This Row],[Start Time Steam]])*24,"err")</f>
        <v>2.7500000000582077</v>
      </c>
    </row>
    <row r="109" spans="1:14">
      <c r="A109" s="27">
        <f>Table1[[#This Row],[Day]]</f>
        <v>40822</v>
      </c>
      <c r="B109" s="29">
        <f>WEEKDAY(Table2[[#This Row],[Day]])</f>
        <v>5</v>
      </c>
      <c r="C109" s="28">
        <f>Table1[[#This Row],[Start Time Elec]]</f>
        <v>40822.229166666664</v>
      </c>
      <c r="D109" s="28">
        <f>Table1[[#This Row],[Stop Time Elec]]</f>
        <v>40823.03125</v>
      </c>
      <c r="E109" s="26">
        <f>IFERROR(HOUR(Table2[[#This Row],[Start time Elec]])+MINUTE(Table2[[#This Row],[Start time Elec]])/60,"err")</f>
        <v>5.5</v>
      </c>
      <c r="F109" s="26">
        <f>IFERROR(HOUR(Table2[[#This Row],[End Time Elec]])+MINUTE(Table2[[#This Row],[End Time Elec]])/60,"err")</f>
        <v>0.75</v>
      </c>
      <c r="G109" s="26">
        <f>IFERROR(IF(Table2[[#This Row],[End time Hour elec]]&lt;Table2[[#This Row],[Start Time hour elec]],Table2[[#This Row],[End time Hour elec]]+24,Table2[[#This Row],[End time Hour elec]]),"err")</f>
        <v>24.75</v>
      </c>
      <c r="H109" s="26">
        <f>IFERROR((Table2[[#This Row],[End Time Elec]]-Table2[[#This Row],[Start time Elec]])*24,"err")</f>
        <v>19.250000000058208</v>
      </c>
      <c r="I109" s="28">
        <f>Table1[[#This Row],[Start Time Steam]]</f>
        <v>40822.302083333336</v>
      </c>
      <c r="J109" s="28">
        <f>Table1[[#This Row],[Stop Time Steam]]</f>
        <v>40822.9375</v>
      </c>
      <c r="K109" s="26">
        <f>IFERROR(HOUR(Table2[[#This Row],[Start Time Steam]])+MINUTE(Table2[[#This Row],[Start Time Steam]])/60,"err")</f>
        <v>7.25</v>
      </c>
      <c r="L109" s="26">
        <f>IFERROR(HOUR(Table2[[#This Row],[End Time Steam]])+MINUTE(Table2[[#This Row],[End Time Steam]])/60,"err")</f>
        <v>22.5</v>
      </c>
      <c r="M109" s="26">
        <f>IFERROR(IF(Table2[[#This Row],[End time Hour Steam]]&lt;Table2[[#This Row],[Start Time hour Steam]],Table2[[#This Row],[End time Hour Steam]]+24,Table2[[#This Row],[End time Hour Steam]]),"err")</f>
        <v>22.5</v>
      </c>
      <c r="N109" s="26">
        <f>IFERROR((Table2[[#This Row],[End Time Steam]]-Table2[[#This Row],[Start Time Steam]])*24,"err")</f>
        <v>15.249999999941792</v>
      </c>
    </row>
    <row r="110" spans="1:14">
      <c r="A110" s="27">
        <f>Table1[[#This Row],[Day]]</f>
        <v>40823</v>
      </c>
      <c r="B110" s="29">
        <f>WEEKDAY(Table2[[#This Row],[Day]])</f>
        <v>6</v>
      </c>
      <c r="C110" s="28">
        <f>Table1[[#This Row],[Start Time Elec]]</f>
        <v>40823.21875</v>
      </c>
      <c r="D110" s="28">
        <f>Table1[[#This Row],[Stop Time Elec]]</f>
        <v>40824.010416666664</v>
      </c>
      <c r="E110" s="26">
        <f>IFERROR(HOUR(Table2[[#This Row],[Start time Elec]])+MINUTE(Table2[[#This Row],[Start time Elec]])/60,"err")</f>
        <v>5.25</v>
      </c>
      <c r="F110" s="26">
        <f>IFERROR(HOUR(Table2[[#This Row],[End Time Elec]])+MINUTE(Table2[[#This Row],[End Time Elec]])/60,"err")</f>
        <v>0.25</v>
      </c>
      <c r="G110" s="26">
        <f>IFERROR(IF(Table2[[#This Row],[End time Hour elec]]&lt;Table2[[#This Row],[Start Time hour elec]],Table2[[#This Row],[End time Hour elec]]+24,Table2[[#This Row],[End time Hour elec]]),"err")</f>
        <v>24.25</v>
      </c>
      <c r="H110" s="26">
        <f>IFERROR((Table2[[#This Row],[End Time Elec]]-Table2[[#This Row],[Start time Elec]])*24,"err")</f>
        <v>18.999999999941792</v>
      </c>
      <c r="I110" s="28">
        <f>Table1[[#This Row],[Start Time Steam]]</f>
        <v>40823.333333333336</v>
      </c>
      <c r="J110" s="28">
        <f>Table1[[#This Row],[Stop Time Steam]]</f>
        <v>40823.489583333336</v>
      </c>
      <c r="K110" s="26">
        <f>IFERROR(HOUR(Table2[[#This Row],[Start Time Steam]])+MINUTE(Table2[[#This Row],[Start Time Steam]])/60,"err")</f>
        <v>8</v>
      </c>
      <c r="L110" s="26">
        <f>IFERROR(HOUR(Table2[[#This Row],[End Time Steam]])+MINUTE(Table2[[#This Row],[End Time Steam]])/60,"err")</f>
        <v>11.75</v>
      </c>
      <c r="M110" s="26">
        <f>IFERROR(IF(Table2[[#This Row],[End time Hour Steam]]&lt;Table2[[#This Row],[Start Time hour Steam]],Table2[[#This Row],[End time Hour Steam]]+24,Table2[[#This Row],[End time Hour Steam]]),"err")</f>
        <v>11.75</v>
      </c>
      <c r="N110" s="26">
        <f>IFERROR((Table2[[#This Row],[End Time Steam]]-Table2[[#This Row],[Start Time Steam]])*24,"err")</f>
        <v>3.75</v>
      </c>
    </row>
    <row r="111" spans="1:14" hidden="1">
      <c r="A111" s="27">
        <f>Table1[[#This Row],[Day]]</f>
        <v>40824</v>
      </c>
      <c r="B111" s="29">
        <f>WEEKDAY(Table2[[#This Row],[Day]])</f>
        <v>7</v>
      </c>
      <c r="C111" s="28">
        <f>Table1[[#This Row],[Start Time Elec]]</f>
        <v>40824.270833333336</v>
      </c>
      <c r="D111" s="28">
        <f>Table1[[#This Row],[Stop Time Elec]]</f>
        <v>40824.96875</v>
      </c>
      <c r="E111" s="26">
        <f>IFERROR(HOUR(Table2[[#This Row],[Start time Elec]])+MINUTE(Table2[[#This Row],[Start time Elec]])/60,"err")</f>
        <v>6.5</v>
      </c>
      <c r="F111" s="26">
        <f>IFERROR(HOUR(Table2[[#This Row],[End Time Elec]])+MINUTE(Table2[[#This Row],[End Time Elec]])/60,"err")</f>
        <v>23.25</v>
      </c>
      <c r="G111" s="26">
        <f>IFERROR(IF(Table2[[#This Row],[End time Hour elec]]&lt;Table2[[#This Row],[Start Time hour elec]],Table2[[#This Row],[End time Hour elec]]+24,Table2[[#This Row],[End time Hour elec]]),"err")</f>
        <v>23.25</v>
      </c>
      <c r="H111" s="26">
        <f>IFERROR((Table2[[#This Row],[End Time Elec]]-Table2[[#This Row],[Start time Elec]])*24,"err")</f>
        <v>16.749999999941792</v>
      </c>
      <c r="I111" s="28">
        <f>Table1[[#This Row],[Start Time Steam]]</f>
        <v>40824.822916666664</v>
      </c>
      <c r="J111" s="28">
        <f>Table1[[#This Row],[Stop Time Steam]]</f>
        <v>40824.90625</v>
      </c>
      <c r="K111" s="26">
        <f>IFERROR(HOUR(Table2[[#This Row],[Start Time Steam]])+MINUTE(Table2[[#This Row],[Start Time Steam]])/60,"err")</f>
        <v>19.75</v>
      </c>
      <c r="L111" s="26">
        <f>IFERROR(HOUR(Table2[[#This Row],[End Time Steam]])+MINUTE(Table2[[#This Row],[End Time Steam]])/60,"err")</f>
        <v>21.75</v>
      </c>
      <c r="M111" s="26">
        <f>IFERROR(IF(Table2[[#This Row],[End time Hour Steam]]&lt;Table2[[#This Row],[Start Time hour Steam]],Table2[[#This Row],[End time Hour Steam]]+24,Table2[[#This Row],[End time Hour Steam]]),"err")</f>
        <v>21.75</v>
      </c>
      <c r="N111" s="26">
        <f>IFERROR((Table2[[#This Row],[End Time Steam]]-Table2[[#This Row],[Start Time Steam]])*24,"err")</f>
        <v>2.0000000000582077</v>
      </c>
    </row>
    <row r="112" spans="1:14" hidden="1">
      <c r="A112" s="27">
        <f>Table1[[#This Row],[Day]]</f>
        <v>40825</v>
      </c>
      <c r="B112" s="29">
        <f>WEEKDAY(Table2[[#This Row],[Day]])</f>
        <v>1</v>
      </c>
      <c r="C112" s="28">
        <f>Table1[[#This Row],[Start Time Elec]]</f>
        <v>40825.34375</v>
      </c>
      <c r="D112" s="28">
        <f>Table1[[#This Row],[Stop Time Elec]]</f>
        <v>40825.885416666664</v>
      </c>
      <c r="E112" s="26">
        <f>IFERROR(HOUR(Table2[[#This Row],[Start time Elec]])+MINUTE(Table2[[#This Row],[Start time Elec]])/60,"err")</f>
        <v>8.25</v>
      </c>
      <c r="F112" s="26">
        <f>IFERROR(HOUR(Table2[[#This Row],[End Time Elec]])+MINUTE(Table2[[#This Row],[End Time Elec]])/60,"err")</f>
        <v>21.25</v>
      </c>
      <c r="G112" s="26">
        <f>IFERROR(IF(Table2[[#This Row],[End time Hour elec]]&lt;Table2[[#This Row],[Start Time hour elec]],Table2[[#This Row],[End time Hour elec]]+24,Table2[[#This Row],[End time Hour elec]]),"err")</f>
        <v>21.25</v>
      </c>
      <c r="H112" s="26">
        <f>IFERROR((Table2[[#This Row],[End Time Elec]]-Table2[[#This Row],[Start time Elec]])*24,"err")</f>
        <v>12.999999999941792</v>
      </c>
      <c r="I112" s="28">
        <f>Table1[[#This Row],[Start Time Steam]]</f>
        <v>40825.989583333336</v>
      </c>
      <c r="J112" s="28">
        <f>Table1[[#This Row],[Stop Time Steam]]</f>
        <v>40826.041666666664</v>
      </c>
      <c r="K112" s="26">
        <f>IFERROR(HOUR(Table2[[#This Row],[Start Time Steam]])+MINUTE(Table2[[#This Row],[Start Time Steam]])/60,"err")</f>
        <v>23.75</v>
      </c>
      <c r="L112" s="26">
        <f>IFERROR(HOUR(Table2[[#This Row],[End Time Steam]])+MINUTE(Table2[[#This Row],[End Time Steam]])/60,"err")</f>
        <v>1</v>
      </c>
      <c r="M112" s="26">
        <f>IFERROR(IF(Table2[[#This Row],[End time Hour Steam]]&lt;Table2[[#This Row],[Start Time hour Steam]],Table2[[#This Row],[End time Hour Steam]]+24,Table2[[#This Row],[End time Hour Steam]]),"err")</f>
        <v>25</v>
      </c>
      <c r="N112" s="26">
        <f>IFERROR((Table2[[#This Row],[End Time Steam]]-Table2[[#This Row],[Start Time Steam]])*24,"err")</f>
        <v>1.2499999998835847</v>
      </c>
    </row>
    <row r="113" spans="1:14">
      <c r="A113" s="27">
        <f>Table1[[#This Row],[Day]]</f>
        <v>40826</v>
      </c>
      <c r="B113" s="29">
        <f>WEEKDAY(Table2[[#This Row],[Day]])</f>
        <v>2</v>
      </c>
      <c r="C113" s="28">
        <f>Table1[[#This Row],[Start Time Elec]]</f>
        <v>40826.197916666664</v>
      </c>
      <c r="D113" s="28">
        <f>Table1[[#This Row],[Stop Time Elec]]</f>
        <v>40827.010416666664</v>
      </c>
      <c r="E113" s="26">
        <f>IFERROR(HOUR(Table2[[#This Row],[Start time Elec]])+MINUTE(Table2[[#This Row],[Start time Elec]])/60,"err")</f>
        <v>4.75</v>
      </c>
      <c r="F113" s="26">
        <f>IFERROR(HOUR(Table2[[#This Row],[End Time Elec]])+MINUTE(Table2[[#This Row],[End Time Elec]])/60,"err")</f>
        <v>0.25</v>
      </c>
      <c r="G113" s="26">
        <f>IFERROR(IF(Table2[[#This Row],[End time Hour elec]]&lt;Table2[[#This Row],[Start Time hour elec]],Table2[[#This Row],[End time Hour elec]]+24,Table2[[#This Row],[End time Hour elec]]),"err")</f>
        <v>24.25</v>
      </c>
      <c r="H113" s="26">
        <f>IFERROR((Table2[[#This Row],[End Time Elec]]-Table2[[#This Row],[Start time Elec]])*24,"err")</f>
        <v>19.5</v>
      </c>
      <c r="I113" s="28">
        <f>Table1[[#This Row],[Start Time Steam]]</f>
        <v>40826.291666666664</v>
      </c>
      <c r="J113" s="28">
        <f>Table1[[#This Row],[Stop Time Steam]]</f>
        <v>40826.916666666664</v>
      </c>
      <c r="K113" s="26">
        <f>IFERROR(HOUR(Table2[[#This Row],[Start Time Steam]])+MINUTE(Table2[[#This Row],[Start Time Steam]])/60,"err")</f>
        <v>7</v>
      </c>
      <c r="L113" s="26">
        <f>IFERROR(HOUR(Table2[[#This Row],[End Time Steam]])+MINUTE(Table2[[#This Row],[End Time Steam]])/60,"err")</f>
        <v>22</v>
      </c>
      <c r="M113" s="26">
        <f>IFERROR(IF(Table2[[#This Row],[End time Hour Steam]]&lt;Table2[[#This Row],[Start Time hour Steam]],Table2[[#This Row],[End time Hour Steam]]+24,Table2[[#This Row],[End time Hour Steam]]),"err")</f>
        <v>22</v>
      </c>
      <c r="N113" s="26">
        <f>IFERROR((Table2[[#This Row],[End Time Steam]]-Table2[[#This Row],[Start Time Steam]])*24,"err")</f>
        <v>15</v>
      </c>
    </row>
    <row r="114" spans="1:14">
      <c r="A114" s="27">
        <f>Table1[[#This Row],[Day]]</f>
        <v>40827</v>
      </c>
      <c r="B114" s="29">
        <f>WEEKDAY(Table2[[#This Row],[Day]])</f>
        <v>3</v>
      </c>
      <c r="C114" s="28">
        <f>Table1[[#This Row],[Start Time Elec]]</f>
        <v>40827.21875</v>
      </c>
      <c r="D114" s="28">
        <f>Table1[[#This Row],[Stop Time Elec]]</f>
        <v>40828.041666666664</v>
      </c>
      <c r="E114" s="26">
        <f>IFERROR(HOUR(Table2[[#This Row],[Start time Elec]])+MINUTE(Table2[[#This Row],[Start time Elec]])/60,"err")</f>
        <v>5.25</v>
      </c>
      <c r="F114" s="26">
        <f>IFERROR(HOUR(Table2[[#This Row],[End Time Elec]])+MINUTE(Table2[[#This Row],[End Time Elec]])/60,"err")</f>
        <v>1</v>
      </c>
      <c r="G114" s="26">
        <f>IFERROR(IF(Table2[[#This Row],[End time Hour elec]]&lt;Table2[[#This Row],[Start Time hour elec]],Table2[[#This Row],[End time Hour elec]]+24,Table2[[#This Row],[End time Hour elec]]),"err")</f>
        <v>25</v>
      </c>
      <c r="H114" s="26">
        <f>IFERROR((Table2[[#This Row],[End Time Elec]]-Table2[[#This Row],[Start time Elec]])*24,"err")</f>
        <v>19.749999999941792</v>
      </c>
      <c r="I114" s="28">
        <f>Table1[[#This Row],[Start Time Steam]]</f>
        <v>40827.989583333336</v>
      </c>
      <c r="J114" s="28">
        <f>Table1[[#This Row],[Stop Time Steam]]</f>
        <v>40828.010416666664</v>
      </c>
      <c r="K114" s="26">
        <f>IFERROR(HOUR(Table2[[#This Row],[Start Time Steam]])+MINUTE(Table2[[#This Row],[Start Time Steam]])/60,"err")</f>
        <v>23.75</v>
      </c>
      <c r="L114" s="26">
        <f>IFERROR(HOUR(Table2[[#This Row],[End Time Steam]])+MINUTE(Table2[[#This Row],[End Time Steam]])/60,"err")</f>
        <v>0.25</v>
      </c>
      <c r="M114" s="26">
        <f>IFERROR(IF(Table2[[#This Row],[End time Hour Steam]]&lt;Table2[[#This Row],[Start Time hour Steam]],Table2[[#This Row],[End time Hour Steam]]+24,Table2[[#This Row],[End time Hour Steam]]),"err")</f>
        <v>24.25</v>
      </c>
      <c r="N114" s="26">
        <f>IFERROR((Table2[[#This Row],[End Time Steam]]-Table2[[#This Row],[Start Time Steam]])*24,"err")</f>
        <v>0.49999999988358468</v>
      </c>
    </row>
    <row r="115" spans="1:14">
      <c r="A115" s="27">
        <f>Table1[[#This Row],[Day]]</f>
        <v>40828</v>
      </c>
      <c r="B115" s="29">
        <f>WEEKDAY(Table2[[#This Row],[Day]])</f>
        <v>4</v>
      </c>
      <c r="C115" s="28">
        <f>Table1[[#This Row],[Start Time Elec]]</f>
        <v>40828.21875</v>
      </c>
      <c r="D115" s="28">
        <f>Table1[[#This Row],[Stop Time Elec]]</f>
        <v>40829.020833333336</v>
      </c>
      <c r="E115" s="26">
        <f>IFERROR(HOUR(Table2[[#This Row],[Start time Elec]])+MINUTE(Table2[[#This Row],[Start time Elec]])/60,"err")</f>
        <v>5.25</v>
      </c>
      <c r="F115" s="26">
        <f>IFERROR(HOUR(Table2[[#This Row],[End Time Elec]])+MINUTE(Table2[[#This Row],[End Time Elec]])/60,"err")</f>
        <v>0.5</v>
      </c>
      <c r="G115" s="26">
        <f>IFERROR(IF(Table2[[#This Row],[End time Hour elec]]&lt;Table2[[#This Row],[Start Time hour elec]],Table2[[#This Row],[End time Hour elec]]+24,Table2[[#This Row],[End time Hour elec]]),"err")</f>
        <v>24.5</v>
      </c>
      <c r="H115" s="26">
        <f>IFERROR((Table2[[#This Row],[End Time Elec]]-Table2[[#This Row],[Start time Elec]])*24,"err")</f>
        <v>19.250000000058208</v>
      </c>
      <c r="I115" s="28">
        <f>Table1[[#This Row],[Start Time Steam]]</f>
        <v>40828.21875</v>
      </c>
      <c r="J115" s="28">
        <f>Table1[[#This Row],[Stop Time Steam]]</f>
        <v>40828.65625</v>
      </c>
      <c r="K115" s="26">
        <f>IFERROR(HOUR(Table2[[#This Row],[Start Time Steam]])+MINUTE(Table2[[#This Row],[Start Time Steam]])/60,"err")</f>
        <v>5.25</v>
      </c>
      <c r="L115" s="26">
        <f>IFERROR(HOUR(Table2[[#This Row],[End Time Steam]])+MINUTE(Table2[[#This Row],[End Time Steam]])/60,"err")</f>
        <v>15.75</v>
      </c>
      <c r="M115" s="26">
        <f>IFERROR(IF(Table2[[#This Row],[End time Hour Steam]]&lt;Table2[[#This Row],[Start Time hour Steam]],Table2[[#This Row],[End time Hour Steam]]+24,Table2[[#This Row],[End time Hour Steam]]),"err")</f>
        <v>15.75</v>
      </c>
      <c r="N115" s="26">
        <f>IFERROR((Table2[[#This Row],[End Time Steam]]-Table2[[#This Row],[Start Time Steam]])*24,"err")</f>
        <v>10.5</v>
      </c>
    </row>
    <row r="116" spans="1:14">
      <c r="A116" s="27">
        <f>Table1[[#This Row],[Day]]</f>
        <v>40829</v>
      </c>
      <c r="B116" s="29">
        <f>WEEKDAY(Table2[[#This Row],[Day]])</f>
        <v>5</v>
      </c>
      <c r="C116" s="28">
        <f>Table1[[#This Row],[Start Time Elec]]</f>
        <v>40829.21875</v>
      </c>
      <c r="D116" s="28">
        <f>Table1[[#This Row],[Stop Time Elec]]</f>
        <v>40830.052083333336</v>
      </c>
      <c r="E116" s="26">
        <f>IFERROR(HOUR(Table2[[#This Row],[Start time Elec]])+MINUTE(Table2[[#This Row],[Start time Elec]])/60,"err")</f>
        <v>5.25</v>
      </c>
      <c r="F116" s="26">
        <f>IFERROR(HOUR(Table2[[#This Row],[End Time Elec]])+MINUTE(Table2[[#This Row],[End Time Elec]])/60,"err")</f>
        <v>1.25</v>
      </c>
      <c r="G116" s="26">
        <f>IFERROR(IF(Table2[[#This Row],[End time Hour elec]]&lt;Table2[[#This Row],[Start Time hour elec]],Table2[[#This Row],[End time Hour elec]]+24,Table2[[#This Row],[End time Hour elec]]),"err")</f>
        <v>25.25</v>
      </c>
      <c r="H116" s="26">
        <f>IFERROR((Table2[[#This Row],[End Time Elec]]-Table2[[#This Row],[Start time Elec]])*24,"err")</f>
        <v>20.000000000058208</v>
      </c>
      <c r="I116" s="28">
        <f>Table1[[#This Row],[Start Time Steam]]</f>
        <v>40829.229166666664</v>
      </c>
      <c r="J116" s="28">
        <f>Table1[[#This Row],[Stop Time Steam]]</f>
        <v>40829.895833333336</v>
      </c>
      <c r="K116" s="26">
        <f>IFERROR(HOUR(Table2[[#This Row],[Start Time Steam]])+MINUTE(Table2[[#This Row],[Start Time Steam]])/60,"err")</f>
        <v>5.5</v>
      </c>
      <c r="L116" s="26">
        <f>IFERROR(HOUR(Table2[[#This Row],[End Time Steam]])+MINUTE(Table2[[#This Row],[End Time Steam]])/60,"err")</f>
        <v>21.5</v>
      </c>
      <c r="M116" s="26">
        <f>IFERROR(IF(Table2[[#This Row],[End time Hour Steam]]&lt;Table2[[#This Row],[Start Time hour Steam]],Table2[[#This Row],[End time Hour Steam]]+24,Table2[[#This Row],[End time Hour Steam]]),"err")</f>
        <v>21.5</v>
      </c>
      <c r="N116" s="26">
        <f>IFERROR((Table2[[#This Row],[End Time Steam]]-Table2[[#This Row],[Start Time Steam]])*24,"err")</f>
        <v>16.000000000116415</v>
      </c>
    </row>
    <row r="117" spans="1:14">
      <c r="A117" s="27">
        <f>Table1[[#This Row],[Day]]</f>
        <v>40830</v>
      </c>
      <c r="B117" s="29">
        <f>WEEKDAY(Table2[[#This Row],[Day]])</f>
        <v>6</v>
      </c>
      <c r="C117" s="28">
        <f>Table1[[#This Row],[Start Time Elec]]</f>
        <v>40830.21875</v>
      </c>
      <c r="D117" s="28">
        <f>Table1[[#This Row],[Stop Time Elec]]</f>
        <v>40831.020833333336</v>
      </c>
      <c r="E117" s="26">
        <f>IFERROR(HOUR(Table2[[#This Row],[Start time Elec]])+MINUTE(Table2[[#This Row],[Start time Elec]])/60,"err")</f>
        <v>5.25</v>
      </c>
      <c r="F117" s="26">
        <f>IFERROR(HOUR(Table2[[#This Row],[End Time Elec]])+MINUTE(Table2[[#This Row],[End Time Elec]])/60,"err")</f>
        <v>0.5</v>
      </c>
      <c r="G117" s="26">
        <f>IFERROR(IF(Table2[[#This Row],[End time Hour elec]]&lt;Table2[[#This Row],[Start Time hour elec]],Table2[[#This Row],[End time Hour elec]]+24,Table2[[#This Row],[End time Hour elec]]),"err")</f>
        <v>24.5</v>
      </c>
      <c r="H117" s="26">
        <f>IFERROR((Table2[[#This Row],[End Time Elec]]-Table2[[#This Row],[Start time Elec]])*24,"err")</f>
        <v>19.250000000058208</v>
      </c>
      <c r="I117" s="28">
        <f>Table1[[#This Row],[Start Time Steam]]</f>
        <v>40830.041666666664</v>
      </c>
      <c r="J117" s="28">
        <f>Table1[[#This Row],[Stop Time Steam]]</f>
        <v>40830.177083333336</v>
      </c>
      <c r="K117" s="26">
        <f>IFERROR(HOUR(Table2[[#This Row],[Start Time Steam]])+MINUTE(Table2[[#This Row],[Start Time Steam]])/60,"err")</f>
        <v>1</v>
      </c>
      <c r="L117" s="26">
        <f>IFERROR(HOUR(Table2[[#This Row],[End Time Steam]])+MINUTE(Table2[[#This Row],[End Time Steam]])/60,"err")</f>
        <v>4.25</v>
      </c>
      <c r="M117" s="26">
        <f>IFERROR(IF(Table2[[#This Row],[End time Hour Steam]]&lt;Table2[[#This Row],[Start Time hour Steam]],Table2[[#This Row],[End time Hour Steam]]+24,Table2[[#This Row],[End time Hour Steam]]),"err")</f>
        <v>4.25</v>
      </c>
      <c r="N117" s="26">
        <f>IFERROR((Table2[[#This Row],[End Time Steam]]-Table2[[#This Row],[Start Time Steam]])*24,"err")</f>
        <v>3.2500000001164153</v>
      </c>
    </row>
    <row r="118" spans="1:14" hidden="1">
      <c r="A118" s="27">
        <f>Table1[[#This Row],[Day]]</f>
        <v>40831</v>
      </c>
      <c r="B118" s="29">
        <f>WEEKDAY(Table2[[#This Row],[Day]])</f>
        <v>7</v>
      </c>
      <c r="C118" s="28">
        <f>Table1[[#This Row],[Start Time Elec]]</f>
        <v>40831.3125</v>
      </c>
      <c r="D118" s="28">
        <f>Table1[[#This Row],[Stop Time Elec]]</f>
        <v>40832</v>
      </c>
      <c r="E118" s="26">
        <f>IFERROR(HOUR(Table2[[#This Row],[Start time Elec]])+MINUTE(Table2[[#This Row],[Start time Elec]])/60,"err")</f>
        <v>7.5</v>
      </c>
      <c r="F118" s="26">
        <f>IFERROR(HOUR(Table2[[#This Row],[End Time Elec]])+MINUTE(Table2[[#This Row],[End Time Elec]])/60,"err")</f>
        <v>0</v>
      </c>
      <c r="G118" s="26">
        <f>IFERROR(IF(Table2[[#This Row],[End time Hour elec]]&lt;Table2[[#This Row],[Start Time hour elec]],Table2[[#This Row],[End time Hour elec]]+24,Table2[[#This Row],[End time Hour elec]]),"err")</f>
        <v>24</v>
      </c>
      <c r="H118" s="26">
        <f>IFERROR((Table2[[#This Row],[End Time Elec]]-Table2[[#This Row],[Start time Elec]])*24,"err")</f>
        <v>16.5</v>
      </c>
      <c r="I118" s="28">
        <f>Table1[[#This Row],[Start Time Steam]]</f>
        <v>40831.520833333336</v>
      </c>
      <c r="J118" s="28">
        <f>Table1[[#This Row],[Stop Time Steam]]</f>
        <v>40831.65625</v>
      </c>
      <c r="K118" s="26">
        <f>IFERROR(HOUR(Table2[[#This Row],[Start Time Steam]])+MINUTE(Table2[[#This Row],[Start Time Steam]])/60,"err")</f>
        <v>12.5</v>
      </c>
      <c r="L118" s="26">
        <f>IFERROR(HOUR(Table2[[#This Row],[End Time Steam]])+MINUTE(Table2[[#This Row],[End Time Steam]])/60,"err")</f>
        <v>15.75</v>
      </c>
      <c r="M118" s="26">
        <f>IFERROR(IF(Table2[[#This Row],[End time Hour Steam]]&lt;Table2[[#This Row],[Start Time hour Steam]],Table2[[#This Row],[End time Hour Steam]]+24,Table2[[#This Row],[End time Hour Steam]]),"err")</f>
        <v>15.75</v>
      </c>
      <c r="N118" s="26">
        <f>IFERROR((Table2[[#This Row],[End Time Steam]]-Table2[[#This Row],[Start Time Steam]])*24,"err")</f>
        <v>3.2499999999417923</v>
      </c>
    </row>
    <row r="119" spans="1:14" hidden="1">
      <c r="A119" s="27">
        <f>Table1[[#This Row],[Day]]</f>
        <v>40832</v>
      </c>
      <c r="B119" s="29">
        <f>WEEKDAY(Table2[[#This Row],[Day]])</f>
        <v>1</v>
      </c>
      <c r="C119" s="28">
        <f>Table1[[#This Row],[Start Time Elec]]</f>
        <v>40832.333333333336</v>
      </c>
      <c r="D119" s="28">
        <f>Table1[[#This Row],[Stop Time Elec]]</f>
        <v>40832.9375</v>
      </c>
      <c r="E119" s="26">
        <f>IFERROR(HOUR(Table2[[#This Row],[Start time Elec]])+MINUTE(Table2[[#This Row],[Start time Elec]])/60,"err")</f>
        <v>8</v>
      </c>
      <c r="F119" s="26">
        <f>IFERROR(HOUR(Table2[[#This Row],[End Time Elec]])+MINUTE(Table2[[#This Row],[End Time Elec]])/60,"err")</f>
        <v>22.5</v>
      </c>
      <c r="G119" s="26">
        <f>IFERROR(IF(Table2[[#This Row],[End time Hour elec]]&lt;Table2[[#This Row],[Start Time hour elec]],Table2[[#This Row],[End time Hour elec]]+24,Table2[[#This Row],[End time Hour elec]]),"err")</f>
        <v>22.5</v>
      </c>
      <c r="H119" s="26">
        <f>IFERROR((Table2[[#This Row],[End Time Elec]]-Table2[[#This Row],[Start time Elec]])*24,"err")</f>
        <v>14.499999999941792</v>
      </c>
      <c r="I119" s="28">
        <f>Table1[[#This Row],[Start Time Steam]]</f>
        <v>40832.4375</v>
      </c>
      <c r="J119" s="28">
        <f>Table1[[#This Row],[Stop Time Steam]]</f>
        <v>40832.541666666664</v>
      </c>
      <c r="K119" s="26">
        <f>IFERROR(HOUR(Table2[[#This Row],[Start Time Steam]])+MINUTE(Table2[[#This Row],[Start Time Steam]])/60,"err")</f>
        <v>10.5</v>
      </c>
      <c r="L119" s="26">
        <f>IFERROR(HOUR(Table2[[#This Row],[End Time Steam]])+MINUTE(Table2[[#This Row],[End Time Steam]])/60,"err")</f>
        <v>13</v>
      </c>
      <c r="M119" s="26">
        <f>IFERROR(IF(Table2[[#This Row],[End time Hour Steam]]&lt;Table2[[#This Row],[Start Time hour Steam]],Table2[[#This Row],[End time Hour Steam]]+24,Table2[[#This Row],[End time Hour Steam]]),"err")</f>
        <v>13</v>
      </c>
      <c r="N119" s="26">
        <f>IFERROR((Table2[[#This Row],[End Time Steam]]-Table2[[#This Row],[Start Time Steam]])*24,"err")</f>
        <v>2.4999999999417923</v>
      </c>
    </row>
    <row r="120" spans="1:14">
      <c r="A120" s="27">
        <f>Table1[[#This Row],[Day]]</f>
        <v>40833</v>
      </c>
      <c r="B120" s="29">
        <f>WEEKDAY(Table2[[#This Row],[Day]])</f>
        <v>2</v>
      </c>
      <c r="C120" s="28">
        <f>Table1[[#This Row],[Start Time Elec]]</f>
        <v>40833.208333333336</v>
      </c>
      <c r="D120" s="28">
        <f>Table1[[#This Row],[Stop Time Elec]]</f>
        <v>40834.020833333336</v>
      </c>
      <c r="E120" s="26">
        <f>IFERROR(HOUR(Table2[[#This Row],[Start time Elec]])+MINUTE(Table2[[#This Row],[Start time Elec]])/60,"err")</f>
        <v>5</v>
      </c>
      <c r="F120" s="26">
        <f>IFERROR(HOUR(Table2[[#This Row],[End Time Elec]])+MINUTE(Table2[[#This Row],[End Time Elec]])/60,"err")</f>
        <v>0.5</v>
      </c>
      <c r="G120" s="26">
        <f>IFERROR(IF(Table2[[#This Row],[End time Hour elec]]&lt;Table2[[#This Row],[Start Time hour elec]],Table2[[#This Row],[End time Hour elec]]+24,Table2[[#This Row],[End time Hour elec]]),"err")</f>
        <v>24.5</v>
      </c>
      <c r="H120" s="26">
        <f>IFERROR((Table2[[#This Row],[End Time Elec]]-Table2[[#This Row],[Start time Elec]])*24,"err")</f>
        <v>19.5</v>
      </c>
      <c r="I120" s="28">
        <f>Table1[[#This Row],[Start Time Steam]]</f>
        <v>40833.333333333336</v>
      </c>
      <c r="J120" s="28">
        <f>Table1[[#This Row],[Stop Time Steam]]</f>
        <v>40833.635416666664</v>
      </c>
      <c r="K120" s="26">
        <f>IFERROR(HOUR(Table2[[#This Row],[Start Time Steam]])+MINUTE(Table2[[#This Row],[Start Time Steam]])/60,"err")</f>
        <v>8</v>
      </c>
      <c r="L120" s="26">
        <f>IFERROR(HOUR(Table2[[#This Row],[End Time Steam]])+MINUTE(Table2[[#This Row],[End Time Steam]])/60,"err")</f>
        <v>15.25</v>
      </c>
      <c r="M120" s="26">
        <f>IFERROR(IF(Table2[[#This Row],[End time Hour Steam]]&lt;Table2[[#This Row],[Start Time hour Steam]],Table2[[#This Row],[End time Hour Steam]]+24,Table2[[#This Row],[End time Hour Steam]]),"err")</f>
        <v>15.25</v>
      </c>
      <c r="N120" s="26">
        <f>IFERROR((Table2[[#This Row],[End Time Steam]]-Table2[[#This Row],[Start Time Steam]])*24,"err")</f>
        <v>7.2499999998835847</v>
      </c>
    </row>
    <row r="121" spans="1:14">
      <c r="A121" s="27">
        <f>Table1[[#This Row],[Day]]</f>
        <v>40834</v>
      </c>
      <c r="B121" s="29">
        <f>WEEKDAY(Table2[[#This Row],[Day]])</f>
        <v>3</v>
      </c>
      <c r="C121" s="28">
        <f>Table1[[#This Row],[Start Time Elec]]</f>
        <v>40834.21875</v>
      </c>
      <c r="D121" s="28">
        <f>Table1[[#This Row],[Stop Time Elec]]</f>
        <v>40835.010416666664</v>
      </c>
      <c r="E121" s="26">
        <f>IFERROR(HOUR(Table2[[#This Row],[Start time Elec]])+MINUTE(Table2[[#This Row],[Start time Elec]])/60,"err")</f>
        <v>5.25</v>
      </c>
      <c r="F121" s="26">
        <f>IFERROR(HOUR(Table2[[#This Row],[End Time Elec]])+MINUTE(Table2[[#This Row],[End Time Elec]])/60,"err")</f>
        <v>0.25</v>
      </c>
      <c r="G121" s="26">
        <f>IFERROR(IF(Table2[[#This Row],[End time Hour elec]]&lt;Table2[[#This Row],[Start Time hour elec]],Table2[[#This Row],[End time Hour elec]]+24,Table2[[#This Row],[End time Hour elec]]),"err")</f>
        <v>24.25</v>
      </c>
      <c r="H121" s="26">
        <f>IFERROR((Table2[[#This Row],[End Time Elec]]-Table2[[#This Row],[Start time Elec]])*24,"err")</f>
        <v>18.999999999941792</v>
      </c>
      <c r="I121" s="28">
        <f>Table1[[#This Row],[Start Time Steam]]</f>
        <v>40834.083333333336</v>
      </c>
      <c r="J121" s="28">
        <f>Table1[[#This Row],[Stop Time Steam]]</f>
        <v>40834.177083333336</v>
      </c>
      <c r="K121" s="26">
        <f>IFERROR(HOUR(Table2[[#This Row],[Start Time Steam]])+MINUTE(Table2[[#This Row],[Start Time Steam]])/60,"err")</f>
        <v>2</v>
      </c>
      <c r="L121" s="26">
        <f>IFERROR(HOUR(Table2[[#This Row],[End Time Steam]])+MINUTE(Table2[[#This Row],[End Time Steam]])/60,"err")</f>
        <v>4.25</v>
      </c>
      <c r="M121" s="26">
        <f>IFERROR(IF(Table2[[#This Row],[End time Hour Steam]]&lt;Table2[[#This Row],[Start Time hour Steam]],Table2[[#This Row],[End time Hour Steam]]+24,Table2[[#This Row],[End time Hour Steam]]),"err")</f>
        <v>4.25</v>
      </c>
      <c r="N121" s="26">
        <f>IFERROR((Table2[[#This Row],[End Time Steam]]-Table2[[#This Row],[Start Time Steam]])*24,"err")</f>
        <v>2.25</v>
      </c>
    </row>
    <row r="122" spans="1:14">
      <c r="A122" s="27">
        <f>Table1[[#This Row],[Day]]</f>
        <v>40835</v>
      </c>
      <c r="B122" s="29">
        <f>WEEKDAY(Table2[[#This Row],[Day]])</f>
        <v>4</v>
      </c>
      <c r="C122" s="28">
        <f>Table1[[#This Row],[Start Time Elec]]</f>
        <v>40835.208333333336</v>
      </c>
      <c r="D122" s="28">
        <f>Table1[[#This Row],[Stop Time Elec]]</f>
        <v>40836.020833333336</v>
      </c>
      <c r="E122" s="26">
        <f>IFERROR(HOUR(Table2[[#This Row],[Start time Elec]])+MINUTE(Table2[[#This Row],[Start time Elec]])/60,"err")</f>
        <v>5</v>
      </c>
      <c r="F122" s="26">
        <f>IFERROR(HOUR(Table2[[#This Row],[End Time Elec]])+MINUTE(Table2[[#This Row],[End Time Elec]])/60,"err")</f>
        <v>0.5</v>
      </c>
      <c r="G122" s="26">
        <f>IFERROR(IF(Table2[[#This Row],[End time Hour elec]]&lt;Table2[[#This Row],[Start Time hour elec]],Table2[[#This Row],[End time Hour elec]]+24,Table2[[#This Row],[End time Hour elec]]),"err")</f>
        <v>24.5</v>
      </c>
      <c r="H122" s="26">
        <f>IFERROR((Table2[[#This Row],[End Time Elec]]-Table2[[#This Row],[Start time Elec]])*24,"err")</f>
        <v>19.5</v>
      </c>
      <c r="I122" s="28">
        <f>Table1[[#This Row],[Start Time Steam]]</f>
        <v>40835.354166666664</v>
      </c>
      <c r="J122" s="28">
        <f>Table1[[#This Row],[Stop Time Steam]]</f>
        <v>40835.885416666664</v>
      </c>
      <c r="K122" s="26">
        <f>IFERROR(HOUR(Table2[[#This Row],[Start Time Steam]])+MINUTE(Table2[[#This Row],[Start Time Steam]])/60,"err")</f>
        <v>8.5</v>
      </c>
      <c r="L122" s="26">
        <f>IFERROR(HOUR(Table2[[#This Row],[End Time Steam]])+MINUTE(Table2[[#This Row],[End Time Steam]])/60,"err")</f>
        <v>21.25</v>
      </c>
      <c r="M122" s="26">
        <f>IFERROR(IF(Table2[[#This Row],[End time Hour Steam]]&lt;Table2[[#This Row],[Start Time hour Steam]],Table2[[#This Row],[End time Hour Steam]]+24,Table2[[#This Row],[End time Hour Steam]]),"err")</f>
        <v>21.25</v>
      </c>
      <c r="N122" s="26">
        <f>IFERROR((Table2[[#This Row],[End Time Steam]]-Table2[[#This Row],[Start Time Steam]])*24,"err")</f>
        <v>12.75</v>
      </c>
    </row>
    <row r="123" spans="1:14">
      <c r="A123" s="27">
        <f>Table1[[#This Row],[Day]]</f>
        <v>40836</v>
      </c>
      <c r="B123" s="29">
        <f>WEEKDAY(Table2[[#This Row],[Day]])</f>
        <v>5</v>
      </c>
      <c r="C123" s="28">
        <f>Table1[[#This Row],[Start Time Elec]]</f>
        <v>40836.21875</v>
      </c>
      <c r="D123" s="28">
        <f>Table1[[#This Row],[Stop Time Elec]]</f>
        <v>40837.03125</v>
      </c>
      <c r="E123" s="26">
        <f>IFERROR(HOUR(Table2[[#This Row],[Start time Elec]])+MINUTE(Table2[[#This Row],[Start time Elec]])/60,"err")</f>
        <v>5.25</v>
      </c>
      <c r="F123" s="26">
        <f>IFERROR(HOUR(Table2[[#This Row],[End Time Elec]])+MINUTE(Table2[[#This Row],[End Time Elec]])/60,"err")</f>
        <v>0.75</v>
      </c>
      <c r="G123" s="26">
        <f>IFERROR(IF(Table2[[#This Row],[End time Hour elec]]&lt;Table2[[#This Row],[Start Time hour elec]],Table2[[#This Row],[End time Hour elec]]+24,Table2[[#This Row],[End time Hour elec]]),"err")</f>
        <v>24.75</v>
      </c>
      <c r="H123" s="26">
        <f>IFERROR((Table2[[#This Row],[End Time Elec]]-Table2[[#This Row],[Start time Elec]])*24,"err")</f>
        <v>19.5</v>
      </c>
      <c r="I123" s="28">
        <f>Table1[[#This Row],[Start Time Steam]]</f>
        <v>40836.989583333336</v>
      </c>
      <c r="J123" s="28">
        <f>Table1[[#This Row],[Stop Time Steam]]</f>
        <v>40837.135416666664</v>
      </c>
      <c r="K123" s="26">
        <f>IFERROR(HOUR(Table2[[#This Row],[Start Time Steam]])+MINUTE(Table2[[#This Row],[Start Time Steam]])/60,"err")</f>
        <v>23.75</v>
      </c>
      <c r="L123" s="26">
        <f>IFERROR(HOUR(Table2[[#This Row],[End Time Steam]])+MINUTE(Table2[[#This Row],[End Time Steam]])/60,"err")</f>
        <v>3.25</v>
      </c>
      <c r="M123" s="26">
        <f>IFERROR(IF(Table2[[#This Row],[End time Hour Steam]]&lt;Table2[[#This Row],[Start Time hour Steam]],Table2[[#This Row],[End time Hour Steam]]+24,Table2[[#This Row],[End time Hour Steam]]),"err")</f>
        <v>27.25</v>
      </c>
      <c r="N123" s="26">
        <f>IFERROR((Table2[[#This Row],[End Time Steam]]-Table2[[#This Row],[Start Time Steam]])*24,"err")</f>
        <v>3.4999999998835847</v>
      </c>
    </row>
    <row r="124" spans="1:14">
      <c r="A124" s="27">
        <f>Table1[[#This Row],[Day]]</f>
        <v>40837</v>
      </c>
      <c r="B124" s="29">
        <f>WEEKDAY(Table2[[#This Row],[Day]])</f>
        <v>6</v>
      </c>
      <c r="C124" s="28">
        <f>Table1[[#This Row],[Start Time Elec]]</f>
        <v>40837.21875</v>
      </c>
      <c r="D124" s="28">
        <f>Table1[[#This Row],[Stop Time Elec]]</f>
        <v>40838.052083333336</v>
      </c>
      <c r="E124" s="26">
        <f>IFERROR(HOUR(Table2[[#This Row],[Start time Elec]])+MINUTE(Table2[[#This Row],[Start time Elec]])/60,"err")</f>
        <v>5.25</v>
      </c>
      <c r="F124" s="26">
        <f>IFERROR(HOUR(Table2[[#This Row],[End Time Elec]])+MINUTE(Table2[[#This Row],[End Time Elec]])/60,"err")</f>
        <v>1.25</v>
      </c>
      <c r="G124" s="26">
        <f>IFERROR(IF(Table2[[#This Row],[End time Hour elec]]&lt;Table2[[#This Row],[Start Time hour elec]],Table2[[#This Row],[End time Hour elec]]+24,Table2[[#This Row],[End time Hour elec]]),"err")</f>
        <v>25.25</v>
      </c>
      <c r="H124" s="26">
        <f>IFERROR((Table2[[#This Row],[End Time Elec]]-Table2[[#This Row],[Start time Elec]])*24,"err")</f>
        <v>20.000000000058208</v>
      </c>
      <c r="I124" s="28">
        <f>Table1[[#This Row],[Start Time Steam]]</f>
        <v>40837.989583333336</v>
      </c>
      <c r="J124" s="28">
        <f>Table1[[#This Row],[Stop Time Steam]]</f>
        <v>40838.052083333336</v>
      </c>
      <c r="K124" s="26">
        <f>IFERROR(HOUR(Table2[[#This Row],[Start Time Steam]])+MINUTE(Table2[[#This Row],[Start Time Steam]])/60,"err")</f>
        <v>23.75</v>
      </c>
      <c r="L124" s="26">
        <f>IFERROR(HOUR(Table2[[#This Row],[End Time Steam]])+MINUTE(Table2[[#This Row],[End Time Steam]])/60,"err")</f>
        <v>1.25</v>
      </c>
      <c r="M124" s="26">
        <f>IFERROR(IF(Table2[[#This Row],[End time Hour Steam]]&lt;Table2[[#This Row],[Start Time hour Steam]],Table2[[#This Row],[End time Hour Steam]]+24,Table2[[#This Row],[End time Hour Steam]]),"err")</f>
        <v>25.25</v>
      </c>
      <c r="N124" s="26">
        <f>IFERROR((Table2[[#This Row],[End Time Steam]]-Table2[[#This Row],[Start Time Steam]])*24,"err")</f>
        <v>1.5</v>
      </c>
    </row>
    <row r="125" spans="1:14" hidden="1">
      <c r="A125" s="27">
        <f>Table1[[#This Row],[Day]]</f>
        <v>40838</v>
      </c>
      <c r="B125" s="29">
        <f>WEEKDAY(Table2[[#This Row],[Day]])</f>
        <v>7</v>
      </c>
      <c r="C125" s="28">
        <f>Table1[[#This Row],[Start Time Elec]]</f>
        <v>40838.270833333336</v>
      </c>
      <c r="D125" s="28">
        <f>Table1[[#This Row],[Stop Time Elec]]</f>
        <v>40838.927083333336</v>
      </c>
      <c r="E125" s="26">
        <f>IFERROR(HOUR(Table2[[#This Row],[Start time Elec]])+MINUTE(Table2[[#This Row],[Start time Elec]])/60,"err")</f>
        <v>6.5</v>
      </c>
      <c r="F125" s="26">
        <f>IFERROR(HOUR(Table2[[#This Row],[End Time Elec]])+MINUTE(Table2[[#This Row],[End Time Elec]])/60,"err")</f>
        <v>22.25</v>
      </c>
      <c r="G125" s="26">
        <f>IFERROR(IF(Table2[[#This Row],[End time Hour elec]]&lt;Table2[[#This Row],[Start Time hour elec]],Table2[[#This Row],[End time Hour elec]]+24,Table2[[#This Row],[End time Hour elec]]),"err")</f>
        <v>22.25</v>
      </c>
      <c r="H125" s="26">
        <f>IFERROR((Table2[[#This Row],[End Time Elec]]-Table2[[#This Row],[Start time Elec]])*24,"err")</f>
        <v>15.75</v>
      </c>
      <c r="I125" s="28">
        <f>Table1[[#This Row],[Start Time Steam]]</f>
        <v>40838.3125</v>
      </c>
      <c r="J125" s="28">
        <f>Table1[[#This Row],[Stop Time Steam]]</f>
        <v>40838.65625</v>
      </c>
      <c r="K125" s="26">
        <f>IFERROR(HOUR(Table2[[#This Row],[Start Time Steam]])+MINUTE(Table2[[#This Row],[Start Time Steam]])/60,"err")</f>
        <v>7.5</v>
      </c>
      <c r="L125" s="26">
        <f>IFERROR(HOUR(Table2[[#This Row],[End Time Steam]])+MINUTE(Table2[[#This Row],[End Time Steam]])/60,"err")</f>
        <v>15.75</v>
      </c>
      <c r="M125" s="26">
        <f>IFERROR(IF(Table2[[#This Row],[End time Hour Steam]]&lt;Table2[[#This Row],[Start Time hour Steam]],Table2[[#This Row],[End time Hour Steam]]+24,Table2[[#This Row],[End time Hour Steam]]),"err")</f>
        <v>15.75</v>
      </c>
      <c r="N125" s="26">
        <f>IFERROR((Table2[[#This Row],[End Time Steam]]-Table2[[#This Row],[Start Time Steam]])*24,"err")</f>
        <v>8.25</v>
      </c>
    </row>
    <row r="126" spans="1:14" hidden="1">
      <c r="A126" s="27">
        <f>Table1[[#This Row],[Day]]</f>
        <v>40839</v>
      </c>
      <c r="B126" s="29">
        <f>WEEKDAY(Table2[[#This Row],[Day]])</f>
        <v>1</v>
      </c>
      <c r="C126" s="28">
        <f>Table1[[#This Row],[Start Time Elec]]</f>
        <v>40839.395833333336</v>
      </c>
      <c r="D126" s="28">
        <f>Table1[[#This Row],[Stop Time Elec]]</f>
        <v>40839.875</v>
      </c>
      <c r="E126" s="26">
        <f>IFERROR(HOUR(Table2[[#This Row],[Start time Elec]])+MINUTE(Table2[[#This Row],[Start time Elec]])/60,"err")</f>
        <v>9.5</v>
      </c>
      <c r="F126" s="26">
        <f>IFERROR(HOUR(Table2[[#This Row],[End Time Elec]])+MINUTE(Table2[[#This Row],[End Time Elec]])/60,"err")</f>
        <v>21</v>
      </c>
      <c r="G126" s="26">
        <f>IFERROR(IF(Table2[[#This Row],[End time Hour elec]]&lt;Table2[[#This Row],[Start Time hour elec]],Table2[[#This Row],[End time Hour elec]]+24,Table2[[#This Row],[End time Hour elec]]),"err")</f>
        <v>21</v>
      </c>
      <c r="H126" s="26">
        <f>IFERROR((Table2[[#This Row],[End Time Elec]]-Table2[[#This Row],[Start time Elec]])*24,"err")</f>
        <v>11.499999999941792</v>
      </c>
      <c r="I126" s="28">
        <f>Table1[[#This Row],[Start Time Steam]]</f>
        <v>40839.052083333336</v>
      </c>
      <c r="J126" s="28">
        <f>Table1[[#This Row],[Stop Time Steam]]</f>
        <v>40839.135416666664</v>
      </c>
      <c r="K126" s="26">
        <f>IFERROR(HOUR(Table2[[#This Row],[Start Time Steam]])+MINUTE(Table2[[#This Row],[Start Time Steam]])/60,"err")</f>
        <v>1.25</v>
      </c>
      <c r="L126" s="26">
        <f>IFERROR(HOUR(Table2[[#This Row],[End Time Steam]])+MINUTE(Table2[[#This Row],[End Time Steam]])/60,"err")</f>
        <v>3.25</v>
      </c>
      <c r="M126" s="26">
        <f>IFERROR(IF(Table2[[#This Row],[End time Hour Steam]]&lt;Table2[[#This Row],[Start Time hour Steam]],Table2[[#This Row],[End time Hour Steam]]+24,Table2[[#This Row],[End time Hour Steam]]),"err")</f>
        <v>3.25</v>
      </c>
      <c r="N126" s="26">
        <f>IFERROR((Table2[[#This Row],[End Time Steam]]-Table2[[#This Row],[Start Time Steam]])*24,"err")</f>
        <v>1.9999999998835847</v>
      </c>
    </row>
    <row r="127" spans="1:14">
      <c r="A127" s="27">
        <f>Table1[[#This Row],[Day]]</f>
        <v>40840</v>
      </c>
      <c r="B127" s="29">
        <f>WEEKDAY(Table2[[#This Row],[Day]])</f>
        <v>2</v>
      </c>
      <c r="C127" s="28">
        <f>Table1[[#This Row],[Start Time Elec]]</f>
        <v>40840.197916666664</v>
      </c>
      <c r="D127" s="28">
        <f>Table1[[#This Row],[Stop Time Elec]]</f>
        <v>40841.010416666664</v>
      </c>
      <c r="E127" s="26">
        <f>IFERROR(HOUR(Table2[[#This Row],[Start time Elec]])+MINUTE(Table2[[#This Row],[Start time Elec]])/60,"err")</f>
        <v>4.75</v>
      </c>
      <c r="F127" s="26">
        <f>IFERROR(HOUR(Table2[[#This Row],[End Time Elec]])+MINUTE(Table2[[#This Row],[End Time Elec]])/60,"err")</f>
        <v>0.25</v>
      </c>
      <c r="G127" s="26">
        <f>IFERROR(IF(Table2[[#This Row],[End time Hour elec]]&lt;Table2[[#This Row],[Start Time hour elec]],Table2[[#This Row],[End time Hour elec]]+24,Table2[[#This Row],[End time Hour elec]]),"err")</f>
        <v>24.25</v>
      </c>
      <c r="H127" s="26">
        <f>IFERROR((Table2[[#This Row],[End Time Elec]]-Table2[[#This Row],[Start time Elec]])*24,"err")</f>
        <v>19.5</v>
      </c>
      <c r="I127" s="28">
        <f>Table1[[#This Row],[Start Time Steam]]</f>
        <v>40840.1875</v>
      </c>
      <c r="J127" s="28">
        <f>Table1[[#This Row],[Stop Time Steam]]</f>
        <v>40840.270833333336</v>
      </c>
      <c r="K127" s="26">
        <f>IFERROR(HOUR(Table2[[#This Row],[Start Time Steam]])+MINUTE(Table2[[#This Row],[Start Time Steam]])/60,"err")</f>
        <v>4.5</v>
      </c>
      <c r="L127" s="26">
        <f>IFERROR(HOUR(Table2[[#This Row],[End Time Steam]])+MINUTE(Table2[[#This Row],[End Time Steam]])/60,"err")</f>
        <v>6.5</v>
      </c>
      <c r="M127" s="26">
        <f>IFERROR(IF(Table2[[#This Row],[End time Hour Steam]]&lt;Table2[[#This Row],[Start Time hour Steam]],Table2[[#This Row],[End time Hour Steam]]+24,Table2[[#This Row],[End time Hour Steam]]),"err")</f>
        <v>6.5</v>
      </c>
      <c r="N127" s="26">
        <f>IFERROR((Table2[[#This Row],[End Time Steam]]-Table2[[#This Row],[Start Time Steam]])*24,"err")</f>
        <v>2.0000000000582077</v>
      </c>
    </row>
    <row r="128" spans="1:14">
      <c r="A128" s="27">
        <f>Table1[[#This Row],[Day]]</f>
        <v>40841</v>
      </c>
      <c r="B128" s="29">
        <f>WEEKDAY(Table2[[#This Row],[Day]])</f>
        <v>3</v>
      </c>
      <c r="C128" s="28">
        <f>Table1[[#This Row],[Start Time Elec]]</f>
        <v>40841.229166666664</v>
      </c>
      <c r="D128" s="28">
        <f>Table1[[#This Row],[Stop Time Elec]]</f>
        <v>40842.020833333336</v>
      </c>
      <c r="E128" s="26">
        <f>IFERROR(HOUR(Table2[[#This Row],[Start time Elec]])+MINUTE(Table2[[#This Row],[Start time Elec]])/60,"err")</f>
        <v>5.5</v>
      </c>
      <c r="F128" s="26">
        <f>IFERROR(HOUR(Table2[[#This Row],[End Time Elec]])+MINUTE(Table2[[#This Row],[End Time Elec]])/60,"err")</f>
        <v>0.5</v>
      </c>
      <c r="G128" s="26">
        <f>IFERROR(IF(Table2[[#This Row],[End time Hour elec]]&lt;Table2[[#This Row],[Start Time hour elec]],Table2[[#This Row],[End time Hour elec]]+24,Table2[[#This Row],[End time Hour elec]]),"err")</f>
        <v>24.5</v>
      </c>
      <c r="H128" s="26">
        <f>IFERROR((Table2[[#This Row],[End Time Elec]]-Table2[[#This Row],[Start time Elec]])*24,"err")</f>
        <v>19.000000000116415</v>
      </c>
      <c r="I128" s="28">
        <f>Table1[[#This Row],[Start Time Steam]]</f>
        <v>40841.072916666664</v>
      </c>
      <c r="J128" s="28">
        <f>Table1[[#This Row],[Stop Time Steam]]</f>
        <v>40842.114583333336</v>
      </c>
      <c r="K128" s="26">
        <f>IFERROR(HOUR(Table2[[#This Row],[Start Time Steam]])+MINUTE(Table2[[#This Row],[Start Time Steam]])/60,"err")</f>
        <v>1.75</v>
      </c>
      <c r="L128" s="26">
        <f>IFERROR(HOUR(Table2[[#This Row],[End Time Steam]])+MINUTE(Table2[[#This Row],[End Time Steam]])/60,"err")</f>
        <v>2.75</v>
      </c>
      <c r="M128" s="26">
        <f>IFERROR(IF(Table2[[#This Row],[End time Hour Steam]]&lt;Table2[[#This Row],[Start Time hour Steam]],Table2[[#This Row],[End time Hour Steam]]+24,Table2[[#This Row],[End time Hour Steam]]),"err")</f>
        <v>2.75</v>
      </c>
      <c r="N128" s="26">
        <f>IFERROR((Table2[[#This Row],[End Time Steam]]-Table2[[#This Row],[Start Time Steam]])*24,"err")</f>
        <v>25.000000000116415</v>
      </c>
    </row>
    <row r="129" spans="1:14">
      <c r="A129" s="27">
        <f>Table1[[#This Row],[Day]]</f>
        <v>40842</v>
      </c>
      <c r="B129" s="29">
        <f>WEEKDAY(Table2[[#This Row],[Day]])</f>
        <v>4</v>
      </c>
      <c r="C129" s="28">
        <f>Table1[[#This Row],[Start Time Elec]]</f>
        <v>40842.21875</v>
      </c>
      <c r="D129" s="28">
        <f>Table1[[#This Row],[Stop Time Elec]]</f>
        <v>40843.010416666664</v>
      </c>
      <c r="E129" s="26">
        <f>IFERROR(HOUR(Table2[[#This Row],[Start time Elec]])+MINUTE(Table2[[#This Row],[Start time Elec]])/60,"err")</f>
        <v>5.25</v>
      </c>
      <c r="F129" s="26">
        <f>IFERROR(HOUR(Table2[[#This Row],[End Time Elec]])+MINUTE(Table2[[#This Row],[End Time Elec]])/60,"err")</f>
        <v>0.25</v>
      </c>
      <c r="G129" s="26">
        <f>IFERROR(IF(Table2[[#This Row],[End time Hour elec]]&lt;Table2[[#This Row],[Start Time hour elec]],Table2[[#This Row],[End time Hour elec]]+24,Table2[[#This Row],[End time Hour elec]]),"err")</f>
        <v>24.25</v>
      </c>
      <c r="H129" s="26">
        <f>IFERROR((Table2[[#This Row],[End Time Elec]]-Table2[[#This Row],[Start time Elec]])*24,"err")</f>
        <v>18.999999999941792</v>
      </c>
      <c r="I129" s="28">
        <f>Table1[[#This Row],[Start Time Steam]]</f>
        <v>40842.989583333336</v>
      </c>
      <c r="J129" s="28">
        <f>Table1[[#This Row],[Stop Time Steam]]</f>
        <v>40843</v>
      </c>
      <c r="K129" s="26">
        <f>IFERROR(HOUR(Table2[[#This Row],[Start Time Steam]])+MINUTE(Table2[[#This Row],[Start Time Steam]])/60,"err")</f>
        <v>23.75</v>
      </c>
      <c r="L129" s="26">
        <f>IFERROR(HOUR(Table2[[#This Row],[End Time Steam]])+MINUTE(Table2[[#This Row],[End Time Steam]])/60,"err")</f>
        <v>0</v>
      </c>
      <c r="M129" s="26">
        <f>IFERROR(IF(Table2[[#This Row],[End time Hour Steam]]&lt;Table2[[#This Row],[Start Time hour Steam]],Table2[[#This Row],[End time Hour Steam]]+24,Table2[[#This Row],[End time Hour Steam]]),"err")</f>
        <v>24</v>
      </c>
      <c r="N129" s="26">
        <f>IFERROR((Table2[[#This Row],[End Time Steam]]-Table2[[#This Row],[Start Time Steam]])*24,"err")</f>
        <v>0.24999999994179234</v>
      </c>
    </row>
    <row r="130" spans="1:14">
      <c r="A130" s="27">
        <f>Table1[[#This Row],[Day]]</f>
        <v>40843</v>
      </c>
      <c r="B130" s="29">
        <f>WEEKDAY(Table2[[#This Row],[Day]])</f>
        <v>5</v>
      </c>
      <c r="C130" s="28">
        <f>Table1[[#This Row],[Start Time Elec]]</f>
        <v>40843.229166666664</v>
      </c>
      <c r="D130" s="28">
        <f>Table1[[#This Row],[Stop Time Elec]]</f>
        <v>40844.010416666664</v>
      </c>
      <c r="E130" s="26">
        <f>IFERROR(HOUR(Table2[[#This Row],[Start time Elec]])+MINUTE(Table2[[#This Row],[Start time Elec]])/60,"err")</f>
        <v>5.5</v>
      </c>
      <c r="F130" s="26">
        <f>IFERROR(HOUR(Table2[[#This Row],[End Time Elec]])+MINUTE(Table2[[#This Row],[End Time Elec]])/60,"err")</f>
        <v>0.25</v>
      </c>
      <c r="G130" s="26">
        <f>IFERROR(IF(Table2[[#This Row],[End time Hour elec]]&lt;Table2[[#This Row],[Start Time hour elec]],Table2[[#This Row],[End time Hour elec]]+24,Table2[[#This Row],[End time Hour elec]]),"err")</f>
        <v>24.25</v>
      </c>
      <c r="H130" s="26">
        <f>IFERROR((Table2[[#This Row],[End Time Elec]]-Table2[[#This Row],[Start time Elec]])*24,"err")</f>
        <v>18.75</v>
      </c>
      <c r="I130" s="28" t="str">
        <f>Table1[[#This Row],[Start Time Steam]]</f>
        <v>err</v>
      </c>
      <c r="J130" s="28">
        <f>Table1[[#This Row],[Stop Time Steam]]</f>
        <v>40843.927083333336</v>
      </c>
      <c r="K130" s="26" t="str">
        <f>IFERROR(HOUR(Table2[[#This Row],[Start Time Steam]])+MINUTE(Table2[[#This Row],[Start Time Steam]])/60,"err")</f>
        <v>err</v>
      </c>
      <c r="L130" s="26">
        <f>IFERROR(HOUR(Table2[[#This Row],[End Time Steam]])+MINUTE(Table2[[#This Row],[End Time Steam]])/60,"err")</f>
        <v>22.25</v>
      </c>
      <c r="M130" s="26">
        <f>IFERROR(IF(Table2[[#This Row],[End time Hour Steam]]&lt;Table2[[#This Row],[Start Time hour Steam]],Table2[[#This Row],[End time Hour Steam]]+24,Table2[[#This Row],[End time Hour Steam]]),"err")</f>
        <v>46.25</v>
      </c>
      <c r="N130" s="26" t="str">
        <f>IFERROR((Table2[[#This Row],[End Time Steam]]-Table2[[#This Row],[Start Time Steam]])*24,"err")</f>
        <v>err</v>
      </c>
    </row>
    <row r="131" spans="1:14">
      <c r="A131" s="27">
        <f>Table1[[#This Row],[Day]]</f>
        <v>40844</v>
      </c>
      <c r="B131" s="29">
        <f>WEEKDAY(Table2[[#This Row],[Day]])</f>
        <v>6</v>
      </c>
      <c r="C131" s="28">
        <f>Table1[[#This Row],[Start Time Elec]]</f>
        <v>40844.229166666664</v>
      </c>
      <c r="D131" s="28">
        <f>Table1[[#This Row],[Stop Time Elec]]</f>
        <v>40845.010416666664</v>
      </c>
      <c r="E131" s="26">
        <f>IFERROR(HOUR(Table2[[#This Row],[Start time Elec]])+MINUTE(Table2[[#This Row],[Start time Elec]])/60,"err")</f>
        <v>5.5</v>
      </c>
      <c r="F131" s="26">
        <f>IFERROR(HOUR(Table2[[#This Row],[End Time Elec]])+MINUTE(Table2[[#This Row],[End Time Elec]])/60,"err")</f>
        <v>0.25</v>
      </c>
      <c r="G131" s="26">
        <f>IFERROR(IF(Table2[[#This Row],[End time Hour elec]]&lt;Table2[[#This Row],[Start Time hour elec]],Table2[[#This Row],[End time Hour elec]]+24,Table2[[#This Row],[End time Hour elec]]),"err")</f>
        <v>24.25</v>
      </c>
      <c r="H131" s="26">
        <f>IFERROR((Table2[[#This Row],[End Time Elec]]-Table2[[#This Row],[Start time Elec]])*24,"err")</f>
        <v>18.75</v>
      </c>
      <c r="I131" s="28">
        <f>Table1[[#This Row],[Start Time Steam]]</f>
        <v>40844.208333333336</v>
      </c>
      <c r="J131" s="28">
        <f>Table1[[#This Row],[Stop Time Steam]]</f>
        <v>40844.885416666664</v>
      </c>
      <c r="K131" s="26">
        <f>IFERROR(HOUR(Table2[[#This Row],[Start Time Steam]])+MINUTE(Table2[[#This Row],[Start Time Steam]])/60,"err")</f>
        <v>5</v>
      </c>
      <c r="L131" s="26">
        <f>IFERROR(HOUR(Table2[[#This Row],[End Time Steam]])+MINUTE(Table2[[#This Row],[End Time Steam]])/60,"err")</f>
        <v>21.25</v>
      </c>
      <c r="M131" s="26">
        <f>IFERROR(IF(Table2[[#This Row],[End time Hour Steam]]&lt;Table2[[#This Row],[Start Time hour Steam]],Table2[[#This Row],[End time Hour Steam]]+24,Table2[[#This Row],[End time Hour Steam]]),"err")</f>
        <v>21.25</v>
      </c>
      <c r="N131" s="26">
        <f>IFERROR((Table2[[#This Row],[End Time Steam]]-Table2[[#This Row],[Start Time Steam]])*24,"err")</f>
        <v>16.249999999883585</v>
      </c>
    </row>
    <row r="132" spans="1:14" hidden="1">
      <c r="A132" s="27">
        <f>Table1[[#This Row],[Day]]</f>
        <v>40845</v>
      </c>
      <c r="B132" s="29">
        <f>WEEKDAY(Table2[[#This Row],[Day]])</f>
        <v>7</v>
      </c>
      <c r="C132" s="28">
        <f>Table1[[#This Row],[Start Time Elec]]</f>
        <v>40845.291666666664</v>
      </c>
      <c r="D132" s="28">
        <f>Table1[[#This Row],[Stop Time Elec]]</f>
        <v>40845.96875</v>
      </c>
      <c r="E132" s="26">
        <f>IFERROR(HOUR(Table2[[#This Row],[Start time Elec]])+MINUTE(Table2[[#This Row],[Start time Elec]])/60,"err")</f>
        <v>7</v>
      </c>
      <c r="F132" s="26">
        <f>IFERROR(HOUR(Table2[[#This Row],[End Time Elec]])+MINUTE(Table2[[#This Row],[End Time Elec]])/60,"err")</f>
        <v>23.25</v>
      </c>
      <c r="G132" s="26">
        <f>IFERROR(IF(Table2[[#This Row],[End time Hour elec]]&lt;Table2[[#This Row],[Start Time hour elec]],Table2[[#This Row],[End time Hour elec]]+24,Table2[[#This Row],[End time Hour elec]]),"err")</f>
        <v>23.25</v>
      </c>
      <c r="H132" s="26">
        <f>IFERROR((Table2[[#This Row],[End Time Elec]]-Table2[[#This Row],[Start time Elec]])*24,"err")</f>
        <v>16.250000000058208</v>
      </c>
      <c r="I132" s="28">
        <f>Table1[[#This Row],[Start Time Steam]]</f>
        <v>40845.25</v>
      </c>
      <c r="J132" s="28">
        <f>Table1[[#This Row],[Stop Time Steam]]</f>
        <v>40845.583333333336</v>
      </c>
      <c r="K132" s="26">
        <f>IFERROR(HOUR(Table2[[#This Row],[Start Time Steam]])+MINUTE(Table2[[#This Row],[Start Time Steam]])/60,"err")</f>
        <v>6</v>
      </c>
      <c r="L132" s="26">
        <f>IFERROR(HOUR(Table2[[#This Row],[End Time Steam]])+MINUTE(Table2[[#This Row],[End Time Steam]])/60,"err")</f>
        <v>14</v>
      </c>
      <c r="M132" s="26">
        <f>IFERROR(IF(Table2[[#This Row],[End time Hour Steam]]&lt;Table2[[#This Row],[Start Time hour Steam]],Table2[[#This Row],[End time Hour Steam]]+24,Table2[[#This Row],[End time Hour Steam]]),"err")</f>
        <v>14</v>
      </c>
      <c r="N132" s="26">
        <f>IFERROR((Table2[[#This Row],[End Time Steam]]-Table2[[#This Row],[Start Time Steam]])*24,"err")</f>
        <v>8.0000000000582077</v>
      </c>
    </row>
    <row r="133" spans="1:14" hidden="1">
      <c r="A133" s="27">
        <f>Table1[[#This Row],[Day]]</f>
        <v>40846</v>
      </c>
      <c r="B133" s="29">
        <f>WEEKDAY(Table2[[#This Row],[Day]])</f>
        <v>1</v>
      </c>
      <c r="C133" s="28">
        <f>Table1[[#This Row],[Start Time Elec]]</f>
        <v>40846.322916666664</v>
      </c>
      <c r="D133" s="28">
        <f>Table1[[#This Row],[Stop Time Elec]]</f>
        <v>40847</v>
      </c>
      <c r="E133" s="26">
        <f>IFERROR(HOUR(Table2[[#This Row],[Start time Elec]])+MINUTE(Table2[[#This Row],[Start time Elec]])/60,"err")</f>
        <v>7.75</v>
      </c>
      <c r="F133" s="26">
        <f>IFERROR(HOUR(Table2[[#This Row],[End Time Elec]])+MINUTE(Table2[[#This Row],[End Time Elec]])/60,"err")</f>
        <v>0</v>
      </c>
      <c r="G133" s="26">
        <f>IFERROR(IF(Table2[[#This Row],[End time Hour elec]]&lt;Table2[[#This Row],[Start Time hour elec]],Table2[[#This Row],[End time Hour elec]]+24,Table2[[#This Row],[End time Hour elec]]),"err")</f>
        <v>24</v>
      </c>
      <c r="H133" s="26">
        <f>IFERROR((Table2[[#This Row],[End Time Elec]]-Table2[[#This Row],[Start time Elec]])*24,"err")</f>
        <v>16.250000000058208</v>
      </c>
      <c r="I133" s="28" t="str">
        <f>Table1[[#This Row],[Start Time Steam]]</f>
        <v>N/A</v>
      </c>
      <c r="J133" s="28">
        <f>Table1[[#This Row],[Stop Time Steam]]</f>
        <v>40846.416666666664</v>
      </c>
      <c r="K133" s="26" t="str">
        <f>IFERROR(HOUR(Table2[[#This Row],[Start Time Steam]])+MINUTE(Table2[[#This Row],[Start Time Steam]])/60,"err")</f>
        <v>err</v>
      </c>
      <c r="L133" s="26">
        <f>IFERROR(HOUR(Table2[[#This Row],[End Time Steam]])+MINUTE(Table2[[#This Row],[End Time Steam]])/60,"err")</f>
        <v>10</v>
      </c>
      <c r="M133" s="26">
        <f>IFERROR(IF(Table2[[#This Row],[End time Hour Steam]]&lt;Table2[[#This Row],[Start Time hour Steam]],Table2[[#This Row],[End time Hour Steam]]+24,Table2[[#This Row],[End time Hour Steam]]),"err")</f>
        <v>34</v>
      </c>
      <c r="N133" s="26" t="str">
        <f>IFERROR((Table2[[#This Row],[End Time Steam]]-Table2[[#This Row],[Start Time Steam]])*24,"err")</f>
        <v>err</v>
      </c>
    </row>
    <row r="134" spans="1:14">
      <c r="A134" s="27">
        <f>Table1[[#This Row],[Day]]</f>
        <v>40847</v>
      </c>
      <c r="B134" s="29">
        <f>WEEKDAY(Table2[[#This Row],[Day]])</f>
        <v>2</v>
      </c>
      <c r="C134" s="28">
        <f>Table1[[#This Row],[Start Time Elec]]</f>
        <v>40847.21875</v>
      </c>
      <c r="D134" s="28">
        <f>Table1[[#This Row],[Stop Time Elec]]</f>
        <v>40848.052083333336</v>
      </c>
      <c r="E134" s="26">
        <f>IFERROR(HOUR(Table2[[#This Row],[Start time Elec]])+MINUTE(Table2[[#This Row],[Start time Elec]])/60,"err")</f>
        <v>5.25</v>
      </c>
      <c r="F134" s="26">
        <f>IFERROR(HOUR(Table2[[#This Row],[End Time Elec]])+MINUTE(Table2[[#This Row],[End Time Elec]])/60,"err")</f>
        <v>1.25</v>
      </c>
      <c r="G134" s="26">
        <f>IFERROR(IF(Table2[[#This Row],[End time Hour elec]]&lt;Table2[[#This Row],[Start Time hour elec]],Table2[[#This Row],[End time Hour elec]]+24,Table2[[#This Row],[End time Hour elec]]),"err")</f>
        <v>25.25</v>
      </c>
      <c r="H134" s="26">
        <f>IFERROR((Table2[[#This Row],[End Time Elec]]-Table2[[#This Row],[Start time Elec]])*24,"err")</f>
        <v>20.000000000058208</v>
      </c>
      <c r="I134" s="28">
        <f>Table1[[#This Row],[Start Time Steam]]</f>
        <v>40847.208333333336</v>
      </c>
      <c r="J134" s="28">
        <f>Table1[[#This Row],[Stop Time Steam]]</f>
        <v>40848</v>
      </c>
      <c r="K134" s="26">
        <f>IFERROR(HOUR(Table2[[#This Row],[Start Time Steam]])+MINUTE(Table2[[#This Row],[Start Time Steam]])/60,"err")</f>
        <v>5</v>
      </c>
      <c r="L134" s="26">
        <f>IFERROR(HOUR(Table2[[#This Row],[End Time Steam]])+MINUTE(Table2[[#This Row],[End Time Steam]])/60,"err")</f>
        <v>0</v>
      </c>
      <c r="M134" s="26">
        <f>IFERROR(IF(Table2[[#This Row],[End time Hour Steam]]&lt;Table2[[#This Row],[Start Time hour Steam]],Table2[[#This Row],[End time Hour Steam]]+24,Table2[[#This Row],[End time Hour Steam]]),"err")</f>
        <v>24</v>
      </c>
      <c r="N134" s="26">
        <f>IFERROR((Table2[[#This Row],[End Time Steam]]-Table2[[#This Row],[Start Time Steam]])*24,"err")</f>
        <v>18.999999999941792</v>
      </c>
    </row>
    <row r="135" spans="1:14">
      <c r="A135" s="27">
        <f>Table1[[#This Row],[Day]]</f>
        <v>40848</v>
      </c>
      <c r="B135" s="29">
        <f>WEEKDAY(Table2[[#This Row],[Day]])</f>
        <v>3</v>
      </c>
      <c r="C135" s="28">
        <f>Table1[[#This Row],[Start Time Elec]]</f>
        <v>40848.229166666664</v>
      </c>
      <c r="D135" s="28">
        <f>Table1[[#This Row],[Stop Time Elec]]</f>
        <v>40849.052083333336</v>
      </c>
      <c r="E135" s="26">
        <f>IFERROR(HOUR(Table2[[#This Row],[Start time Elec]])+MINUTE(Table2[[#This Row],[Start time Elec]])/60,"err")</f>
        <v>5.5</v>
      </c>
      <c r="F135" s="26">
        <f>IFERROR(HOUR(Table2[[#This Row],[End Time Elec]])+MINUTE(Table2[[#This Row],[End Time Elec]])/60,"err")</f>
        <v>1.25</v>
      </c>
      <c r="G135" s="26">
        <f>IFERROR(IF(Table2[[#This Row],[End time Hour elec]]&lt;Table2[[#This Row],[Start Time hour elec]],Table2[[#This Row],[End time Hour elec]]+24,Table2[[#This Row],[End time Hour elec]]),"err")</f>
        <v>25.25</v>
      </c>
      <c r="H135" s="26">
        <f>IFERROR((Table2[[#This Row],[End Time Elec]]-Table2[[#This Row],[Start time Elec]])*24,"err")</f>
        <v>19.750000000116415</v>
      </c>
      <c r="I135" s="28">
        <f>Table1[[#This Row],[Start Time Steam]]</f>
        <v>40848.208333333336</v>
      </c>
      <c r="J135" s="28">
        <f>Table1[[#This Row],[Stop Time Steam]]</f>
        <v>40848.770833333336</v>
      </c>
      <c r="K135" s="26">
        <f>IFERROR(HOUR(Table2[[#This Row],[Start Time Steam]])+MINUTE(Table2[[#This Row],[Start Time Steam]])/60,"err")</f>
        <v>5</v>
      </c>
      <c r="L135" s="26">
        <f>IFERROR(HOUR(Table2[[#This Row],[End Time Steam]])+MINUTE(Table2[[#This Row],[End Time Steam]])/60,"err")</f>
        <v>18.5</v>
      </c>
      <c r="M135" s="26">
        <f>IFERROR(IF(Table2[[#This Row],[End time Hour Steam]]&lt;Table2[[#This Row],[Start Time hour Steam]],Table2[[#This Row],[End time Hour Steam]]+24,Table2[[#This Row],[End time Hour Steam]]),"err")</f>
        <v>18.5</v>
      </c>
      <c r="N135" s="26">
        <f>IFERROR((Table2[[#This Row],[End Time Steam]]-Table2[[#This Row],[Start Time Steam]])*24,"err")</f>
        <v>13.5</v>
      </c>
    </row>
    <row r="136" spans="1:14">
      <c r="A136" s="27">
        <f>Table1[[#This Row],[Day]]</f>
        <v>40849</v>
      </c>
      <c r="B136" s="29">
        <f>WEEKDAY(Table2[[#This Row],[Day]])</f>
        <v>4</v>
      </c>
      <c r="C136" s="28">
        <f>Table1[[#This Row],[Start Time Elec]]</f>
        <v>40849.229166666664</v>
      </c>
      <c r="D136" s="28">
        <f>Table1[[#This Row],[Stop Time Elec]]</f>
        <v>40850.03125</v>
      </c>
      <c r="E136" s="26">
        <f>IFERROR(HOUR(Table2[[#This Row],[Start time Elec]])+MINUTE(Table2[[#This Row],[Start time Elec]])/60,"err")</f>
        <v>5.5</v>
      </c>
      <c r="F136" s="26">
        <f>IFERROR(HOUR(Table2[[#This Row],[End Time Elec]])+MINUTE(Table2[[#This Row],[End Time Elec]])/60,"err")</f>
        <v>0.75</v>
      </c>
      <c r="G136" s="26">
        <f>IFERROR(IF(Table2[[#This Row],[End time Hour elec]]&lt;Table2[[#This Row],[Start Time hour elec]],Table2[[#This Row],[End time Hour elec]]+24,Table2[[#This Row],[End time Hour elec]]),"err")</f>
        <v>24.75</v>
      </c>
      <c r="H136" s="26">
        <f>IFERROR((Table2[[#This Row],[End Time Elec]]-Table2[[#This Row],[Start time Elec]])*24,"err")</f>
        <v>19.250000000058208</v>
      </c>
      <c r="I136" s="28">
        <f>Table1[[#This Row],[Start Time Steam]]</f>
        <v>40849.208333333336</v>
      </c>
      <c r="J136" s="28">
        <f>Table1[[#This Row],[Stop Time Steam]]</f>
        <v>40849.479166666664</v>
      </c>
      <c r="K136" s="26">
        <f>IFERROR(HOUR(Table2[[#This Row],[Start Time Steam]])+MINUTE(Table2[[#This Row],[Start Time Steam]])/60,"err")</f>
        <v>5</v>
      </c>
      <c r="L136" s="26">
        <f>IFERROR(HOUR(Table2[[#This Row],[End Time Steam]])+MINUTE(Table2[[#This Row],[End Time Steam]])/60,"err")</f>
        <v>11.5</v>
      </c>
      <c r="M136" s="26">
        <f>IFERROR(IF(Table2[[#This Row],[End time Hour Steam]]&lt;Table2[[#This Row],[Start Time hour Steam]],Table2[[#This Row],[End time Hour Steam]]+24,Table2[[#This Row],[End time Hour Steam]]),"err")</f>
        <v>11.5</v>
      </c>
      <c r="N136" s="26">
        <f>IFERROR((Table2[[#This Row],[End Time Steam]]-Table2[[#This Row],[Start Time Steam]])*24,"err")</f>
        <v>6.4999999998835847</v>
      </c>
    </row>
    <row r="137" spans="1:14">
      <c r="A137" s="27">
        <f>Table1[[#This Row],[Day]]</f>
        <v>40850</v>
      </c>
      <c r="B137" s="29">
        <f>WEEKDAY(Table2[[#This Row],[Day]])</f>
        <v>5</v>
      </c>
      <c r="C137" s="28">
        <f>Table1[[#This Row],[Start Time Elec]]</f>
        <v>40850.239583333336</v>
      </c>
      <c r="D137" s="28">
        <f>Table1[[#This Row],[Stop Time Elec]]</f>
        <v>40851.052083333336</v>
      </c>
      <c r="E137" s="26">
        <f>IFERROR(HOUR(Table2[[#This Row],[Start time Elec]])+MINUTE(Table2[[#This Row],[Start time Elec]])/60,"err")</f>
        <v>5.75</v>
      </c>
      <c r="F137" s="26">
        <f>IFERROR(HOUR(Table2[[#This Row],[End Time Elec]])+MINUTE(Table2[[#This Row],[End Time Elec]])/60,"err")</f>
        <v>1.25</v>
      </c>
      <c r="G137" s="26">
        <f>IFERROR(IF(Table2[[#This Row],[End time Hour elec]]&lt;Table2[[#This Row],[Start Time hour elec]],Table2[[#This Row],[End time Hour elec]]+24,Table2[[#This Row],[End time Hour elec]]),"err")</f>
        <v>25.25</v>
      </c>
      <c r="H137" s="26">
        <f>IFERROR((Table2[[#This Row],[End Time Elec]]-Table2[[#This Row],[Start time Elec]])*24,"err")</f>
        <v>19.5</v>
      </c>
      <c r="I137" s="28">
        <f>Table1[[#This Row],[Start Time Steam]]</f>
        <v>40850.21875</v>
      </c>
      <c r="J137" s="28">
        <f>Table1[[#This Row],[Stop Time Steam]]</f>
        <v>40851.041666666664</v>
      </c>
      <c r="K137" s="26">
        <f>IFERROR(HOUR(Table2[[#This Row],[Start Time Steam]])+MINUTE(Table2[[#This Row],[Start Time Steam]])/60,"err")</f>
        <v>5.25</v>
      </c>
      <c r="L137" s="26">
        <f>IFERROR(HOUR(Table2[[#This Row],[End Time Steam]])+MINUTE(Table2[[#This Row],[End Time Steam]])/60,"err")</f>
        <v>1</v>
      </c>
      <c r="M137" s="26">
        <f>IFERROR(IF(Table2[[#This Row],[End time Hour Steam]]&lt;Table2[[#This Row],[Start Time hour Steam]],Table2[[#This Row],[End time Hour Steam]]+24,Table2[[#This Row],[End time Hour Steam]]),"err")</f>
        <v>25</v>
      </c>
      <c r="N137" s="26">
        <f>IFERROR((Table2[[#This Row],[End Time Steam]]-Table2[[#This Row],[Start Time Steam]])*24,"err")</f>
        <v>19.749999999941792</v>
      </c>
    </row>
    <row r="138" spans="1:14">
      <c r="A138" s="27">
        <f>Table1[[#This Row],[Day]]</f>
        <v>40851</v>
      </c>
      <c r="B138" s="29">
        <f>WEEKDAY(Table2[[#This Row],[Day]])</f>
        <v>6</v>
      </c>
      <c r="C138" s="28">
        <f>Table1[[#This Row],[Start Time Elec]]</f>
        <v>40851.239583333336</v>
      </c>
      <c r="D138" s="28">
        <f>Table1[[#This Row],[Stop Time Elec]]</f>
        <v>40851.916666666664</v>
      </c>
      <c r="E138" s="26">
        <f>IFERROR(HOUR(Table2[[#This Row],[Start time Elec]])+MINUTE(Table2[[#This Row],[Start time Elec]])/60,"err")</f>
        <v>5.75</v>
      </c>
      <c r="F138" s="26">
        <f>IFERROR(HOUR(Table2[[#This Row],[End Time Elec]])+MINUTE(Table2[[#This Row],[End Time Elec]])/60,"err")</f>
        <v>22</v>
      </c>
      <c r="G138" s="26">
        <f>IFERROR(IF(Table2[[#This Row],[End time Hour elec]]&lt;Table2[[#This Row],[Start Time hour elec]],Table2[[#This Row],[End time Hour elec]]+24,Table2[[#This Row],[End time Hour elec]]),"err")</f>
        <v>22</v>
      </c>
      <c r="H138" s="26">
        <f>IFERROR((Table2[[#This Row],[End Time Elec]]-Table2[[#This Row],[Start time Elec]])*24,"err")</f>
        <v>16.249999999883585</v>
      </c>
      <c r="I138" s="28">
        <f>Table1[[#This Row],[Start Time Steam]]</f>
        <v>40851.052083333336</v>
      </c>
      <c r="J138" s="28">
        <f>Table1[[#This Row],[Stop Time Steam]]</f>
        <v>40851.15625</v>
      </c>
      <c r="K138" s="26">
        <f>IFERROR(HOUR(Table2[[#This Row],[Start Time Steam]])+MINUTE(Table2[[#This Row],[Start Time Steam]])/60,"err")</f>
        <v>1.25</v>
      </c>
      <c r="L138" s="26">
        <f>IFERROR(HOUR(Table2[[#This Row],[End Time Steam]])+MINUTE(Table2[[#This Row],[End Time Steam]])/60,"err")</f>
        <v>3.75</v>
      </c>
      <c r="M138" s="26">
        <f>IFERROR(IF(Table2[[#This Row],[End time Hour Steam]]&lt;Table2[[#This Row],[Start Time hour Steam]],Table2[[#This Row],[End time Hour Steam]]+24,Table2[[#This Row],[End time Hour Steam]]),"err")</f>
        <v>3.75</v>
      </c>
      <c r="N138" s="26">
        <f>IFERROR((Table2[[#This Row],[End Time Steam]]-Table2[[#This Row],[Start Time Steam]])*24,"err")</f>
        <v>2.4999999999417923</v>
      </c>
    </row>
    <row r="139" spans="1:14" hidden="1">
      <c r="A139" s="27">
        <f>Table1[[#This Row],[Day]]</f>
        <v>40852</v>
      </c>
      <c r="B139" s="29">
        <f>WEEKDAY(Table2[[#This Row],[Day]])</f>
        <v>7</v>
      </c>
      <c r="C139" s="28">
        <f>Table1[[#This Row],[Start Time Elec]]</f>
        <v>40852.989583333336</v>
      </c>
      <c r="D139" s="28">
        <f>Table1[[#This Row],[Stop Time Elec]]</f>
        <v>40853</v>
      </c>
      <c r="E139" s="26">
        <f>IFERROR(HOUR(Table2[[#This Row],[Start time Elec]])+MINUTE(Table2[[#This Row],[Start time Elec]])/60,"err")</f>
        <v>23.75</v>
      </c>
      <c r="F139" s="26">
        <f>IFERROR(HOUR(Table2[[#This Row],[End Time Elec]])+MINUTE(Table2[[#This Row],[End Time Elec]])/60,"err")</f>
        <v>0</v>
      </c>
      <c r="G139" s="26">
        <f>IFERROR(IF(Table2[[#This Row],[End time Hour elec]]&lt;Table2[[#This Row],[Start Time hour elec]],Table2[[#This Row],[End time Hour elec]]+24,Table2[[#This Row],[End time Hour elec]]),"err")</f>
        <v>24</v>
      </c>
      <c r="H139" s="26">
        <f>IFERROR((Table2[[#This Row],[End Time Elec]]-Table2[[#This Row],[Start time Elec]])*24,"err")</f>
        <v>0.24999999994179234</v>
      </c>
      <c r="I139" s="28">
        <f>Table1[[#This Row],[Start Time Steam]]</f>
        <v>40852.239583333336</v>
      </c>
      <c r="J139" s="28">
        <f>Table1[[#This Row],[Stop Time Steam]]</f>
        <v>40852.625</v>
      </c>
      <c r="K139" s="26">
        <f>IFERROR(HOUR(Table2[[#This Row],[Start Time Steam]])+MINUTE(Table2[[#This Row],[Start Time Steam]])/60,"err")</f>
        <v>5.75</v>
      </c>
      <c r="L139" s="26">
        <f>IFERROR(HOUR(Table2[[#This Row],[End Time Steam]])+MINUTE(Table2[[#This Row],[End Time Steam]])/60,"err")</f>
        <v>15</v>
      </c>
      <c r="M139" s="26">
        <f>IFERROR(IF(Table2[[#This Row],[End time Hour Steam]]&lt;Table2[[#This Row],[Start Time hour Steam]],Table2[[#This Row],[End time Hour Steam]]+24,Table2[[#This Row],[End time Hour Steam]]),"err")</f>
        <v>15</v>
      </c>
      <c r="N139" s="26">
        <f>IFERROR((Table2[[#This Row],[End Time Steam]]-Table2[[#This Row],[Start Time Steam]])*24,"err")</f>
        <v>9.2499999999417923</v>
      </c>
    </row>
    <row r="140" spans="1:14" hidden="1">
      <c r="A140" s="27">
        <f>Table1[[#This Row],[Day]]</f>
        <v>40853</v>
      </c>
      <c r="B140" s="29">
        <f>WEEKDAY(Table2[[#This Row],[Day]])</f>
        <v>1</v>
      </c>
      <c r="C140" s="28">
        <f>Table1[[#This Row],[Start Time Elec]]</f>
        <v>40853.260416666664</v>
      </c>
      <c r="D140" s="28">
        <f>Table1[[#This Row],[Stop Time Elec]]</f>
        <v>40853.875</v>
      </c>
      <c r="E140" s="26">
        <f>IFERROR(HOUR(Table2[[#This Row],[Start time Elec]])+MINUTE(Table2[[#This Row],[Start time Elec]])/60,"err")</f>
        <v>6.25</v>
      </c>
      <c r="F140" s="26">
        <f>IFERROR(HOUR(Table2[[#This Row],[End Time Elec]])+MINUTE(Table2[[#This Row],[End Time Elec]])/60,"err")</f>
        <v>21</v>
      </c>
      <c r="G140" s="26">
        <f>IFERROR(IF(Table2[[#This Row],[End time Hour elec]]&lt;Table2[[#This Row],[Start Time hour elec]],Table2[[#This Row],[End time Hour elec]]+24,Table2[[#This Row],[End time Hour elec]]),"err")</f>
        <v>21</v>
      </c>
      <c r="H140" s="26">
        <f>IFERROR((Table2[[#This Row],[End Time Elec]]-Table2[[#This Row],[Start time Elec]])*24,"err")</f>
        <v>14.750000000058208</v>
      </c>
      <c r="I140" s="28" t="str">
        <f>Table1[[#This Row],[Start Time Steam]]</f>
        <v>N/A</v>
      </c>
      <c r="J140" s="28">
        <f>Table1[[#This Row],[Stop Time Steam]]</f>
        <v>40853.416666666664</v>
      </c>
      <c r="K140" s="26" t="str">
        <f>IFERROR(HOUR(Table2[[#This Row],[Start Time Steam]])+MINUTE(Table2[[#This Row],[Start Time Steam]])/60,"err")</f>
        <v>err</v>
      </c>
      <c r="L140" s="26">
        <f>IFERROR(HOUR(Table2[[#This Row],[End Time Steam]])+MINUTE(Table2[[#This Row],[End Time Steam]])/60,"err")</f>
        <v>10</v>
      </c>
      <c r="M140" s="26">
        <f>IFERROR(IF(Table2[[#This Row],[End time Hour Steam]]&lt;Table2[[#This Row],[Start Time hour Steam]],Table2[[#This Row],[End time Hour Steam]]+24,Table2[[#This Row],[End time Hour Steam]]),"err")</f>
        <v>34</v>
      </c>
      <c r="N140" s="26" t="str">
        <f>IFERROR((Table2[[#This Row],[End Time Steam]]-Table2[[#This Row],[Start Time Steam]])*24,"err")</f>
        <v>err</v>
      </c>
    </row>
    <row r="141" spans="1:14">
      <c r="A141" s="27">
        <f>Table1[[#This Row],[Day]]</f>
        <v>40854</v>
      </c>
      <c r="B141" s="29">
        <f>WEEKDAY(Table2[[#This Row],[Day]])</f>
        <v>2</v>
      </c>
      <c r="C141" s="28">
        <f>Table1[[#This Row],[Start Time Elec]]</f>
        <v>40854.197916666664</v>
      </c>
      <c r="D141" s="28">
        <f>Table1[[#This Row],[Stop Time Elec]]</f>
        <v>40855.010416666664</v>
      </c>
      <c r="E141" s="26">
        <f>IFERROR(HOUR(Table2[[#This Row],[Start time Elec]])+MINUTE(Table2[[#This Row],[Start time Elec]])/60,"err")</f>
        <v>4.75</v>
      </c>
      <c r="F141" s="26">
        <f>IFERROR(HOUR(Table2[[#This Row],[End Time Elec]])+MINUTE(Table2[[#This Row],[End Time Elec]])/60,"err")</f>
        <v>0.25</v>
      </c>
      <c r="G141" s="26">
        <f>IFERROR(IF(Table2[[#This Row],[End time Hour elec]]&lt;Table2[[#This Row],[Start Time hour elec]],Table2[[#This Row],[End time Hour elec]]+24,Table2[[#This Row],[End time Hour elec]]),"err")</f>
        <v>24.25</v>
      </c>
      <c r="H141" s="26">
        <f>IFERROR((Table2[[#This Row],[End Time Elec]]-Table2[[#This Row],[Start time Elec]])*24,"err")</f>
        <v>19.5</v>
      </c>
      <c r="I141" s="28">
        <f>Table1[[#This Row],[Start Time Steam]]</f>
        <v>40854.166666666664</v>
      </c>
      <c r="J141" s="28">
        <f>Table1[[#This Row],[Stop Time Steam]]</f>
        <v>40854.895833333336</v>
      </c>
      <c r="K141" s="26">
        <f>IFERROR(HOUR(Table2[[#This Row],[Start Time Steam]])+MINUTE(Table2[[#This Row],[Start Time Steam]])/60,"err")</f>
        <v>4</v>
      </c>
      <c r="L141" s="26">
        <f>IFERROR(HOUR(Table2[[#This Row],[End Time Steam]])+MINUTE(Table2[[#This Row],[End Time Steam]])/60,"err")</f>
        <v>21.5</v>
      </c>
      <c r="M141" s="26">
        <f>IFERROR(IF(Table2[[#This Row],[End time Hour Steam]]&lt;Table2[[#This Row],[Start Time hour Steam]],Table2[[#This Row],[End time Hour Steam]]+24,Table2[[#This Row],[End time Hour Steam]]),"err")</f>
        <v>21.5</v>
      </c>
      <c r="N141" s="26">
        <f>IFERROR((Table2[[#This Row],[End Time Steam]]-Table2[[#This Row],[Start Time Steam]])*24,"err")</f>
        <v>17.500000000116415</v>
      </c>
    </row>
    <row r="142" spans="1:14">
      <c r="A142" s="27">
        <f>Table1[[#This Row],[Day]]</f>
        <v>40855</v>
      </c>
      <c r="B142" s="29">
        <f>WEEKDAY(Table2[[#This Row],[Day]])</f>
        <v>3</v>
      </c>
      <c r="C142" s="28">
        <f>Table1[[#This Row],[Start Time Elec]]</f>
        <v>40855.229166666664</v>
      </c>
      <c r="D142" s="28">
        <f>Table1[[#This Row],[Stop Time Elec]]</f>
        <v>40855.958333333336</v>
      </c>
      <c r="E142" s="26">
        <f>IFERROR(HOUR(Table2[[#This Row],[Start time Elec]])+MINUTE(Table2[[#This Row],[Start time Elec]])/60,"err")</f>
        <v>5.5</v>
      </c>
      <c r="F142" s="26">
        <f>IFERROR(HOUR(Table2[[#This Row],[End Time Elec]])+MINUTE(Table2[[#This Row],[End Time Elec]])/60,"err")</f>
        <v>23</v>
      </c>
      <c r="G142" s="26">
        <f>IFERROR(IF(Table2[[#This Row],[End time Hour elec]]&lt;Table2[[#This Row],[Start Time hour elec]],Table2[[#This Row],[End time Hour elec]]+24,Table2[[#This Row],[End time Hour elec]]),"err")</f>
        <v>23</v>
      </c>
      <c r="H142" s="26">
        <f>IFERROR((Table2[[#This Row],[End Time Elec]]-Table2[[#This Row],[Start time Elec]])*24,"err")</f>
        <v>17.500000000116415</v>
      </c>
      <c r="I142" s="28" t="str">
        <f>Table1[[#This Row],[Start Time Steam]]</f>
        <v>N/A</v>
      </c>
      <c r="J142" s="28">
        <f>Table1[[#This Row],[Stop Time Steam]]</f>
        <v>40855.416666666664</v>
      </c>
      <c r="K142" s="26" t="str">
        <f>IFERROR(HOUR(Table2[[#This Row],[Start Time Steam]])+MINUTE(Table2[[#This Row],[Start Time Steam]])/60,"err")</f>
        <v>err</v>
      </c>
      <c r="L142" s="26">
        <f>IFERROR(HOUR(Table2[[#This Row],[End Time Steam]])+MINUTE(Table2[[#This Row],[End Time Steam]])/60,"err")</f>
        <v>10</v>
      </c>
      <c r="M142" s="26">
        <f>IFERROR(IF(Table2[[#This Row],[End time Hour Steam]]&lt;Table2[[#This Row],[Start Time hour Steam]],Table2[[#This Row],[End time Hour Steam]]+24,Table2[[#This Row],[End time Hour Steam]]),"err")</f>
        <v>34</v>
      </c>
      <c r="N142" s="26" t="str">
        <f>IFERROR((Table2[[#This Row],[End Time Steam]]-Table2[[#This Row],[Start Time Steam]])*24,"err")</f>
        <v>err</v>
      </c>
    </row>
    <row r="143" spans="1:14">
      <c r="A143" s="27">
        <f>Table1[[#This Row],[Day]]</f>
        <v>40856</v>
      </c>
      <c r="B143" s="29">
        <f>WEEKDAY(Table2[[#This Row],[Day]])</f>
        <v>4</v>
      </c>
      <c r="C143" s="28">
        <f>Table1[[#This Row],[Start Time Elec]]</f>
        <v>40856.21875</v>
      </c>
      <c r="D143" s="28">
        <f>Table1[[#This Row],[Stop Time Elec]]</f>
        <v>40857.03125</v>
      </c>
      <c r="E143" s="26">
        <f>IFERROR(HOUR(Table2[[#This Row],[Start time Elec]])+MINUTE(Table2[[#This Row],[Start time Elec]])/60,"err")</f>
        <v>5.25</v>
      </c>
      <c r="F143" s="26">
        <f>IFERROR(HOUR(Table2[[#This Row],[End Time Elec]])+MINUTE(Table2[[#This Row],[End Time Elec]])/60,"err")</f>
        <v>0.75</v>
      </c>
      <c r="G143" s="26">
        <f>IFERROR(IF(Table2[[#This Row],[End time Hour elec]]&lt;Table2[[#This Row],[Start Time hour elec]],Table2[[#This Row],[End time Hour elec]]+24,Table2[[#This Row],[End time Hour elec]]),"err")</f>
        <v>24.75</v>
      </c>
      <c r="H143" s="26">
        <f>IFERROR((Table2[[#This Row],[End Time Elec]]-Table2[[#This Row],[Start time Elec]])*24,"err")</f>
        <v>19.5</v>
      </c>
      <c r="I143" s="28">
        <f>Table1[[#This Row],[Start Time Steam]]</f>
        <v>40856.354166666664</v>
      </c>
      <c r="J143" s="28">
        <f>Table1[[#This Row],[Stop Time Steam]]</f>
        <v>40856.4375</v>
      </c>
      <c r="K143" s="26">
        <f>IFERROR(HOUR(Table2[[#This Row],[Start Time Steam]])+MINUTE(Table2[[#This Row],[Start Time Steam]])/60,"err")</f>
        <v>8.5</v>
      </c>
      <c r="L143" s="26">
        <f>IFERROR(HOUR(Table2[[#This Row],[End Time Steam]])+MINUTE(Table2[[#This Row],[End Time Steam]])/60,"err")</f>
        <v>10.5</v>
      </c>
      <c r="M143" s="26">
        <f>IFERROR(IF(Table2[[#This Row],[End time Hour Steam]]&lt;Table2[[#This Row],[Start Time hour Steam]],Table2[[#This Row],[End time Hour Steam]]+24,Table2[[#This Row],[End time Hour Steam]]),"err")</f>
        <v>10.5</v>
      </c>
      <c r="N143" s="26">
        <f>IFERROR((Table2[[#This Row],[End Time Steam]]-Table2[[#This Row],[Start Time Steam]])*24,"err")</f>
        <v>2.0000000000582077</v>
      </c>
    </row>
    <row r="144" spans="1:14">
      <c r="A144" s="27">
        <f>Table1[[#This Row],[Day]]</f>
        <v>40857</v>
      </c>
      <c r="B144" s="29">
        <f>WEEKDAY(Table2[[#This Row],[Day]])</f>
        <v>5</v>
      </c>
      <c r="C144" s="28">
        <f>Table1[[#This Row],[Start Time Elec]]</f>
        <v>40857.21875</v>
      </c>
      <c r="D144" s="28">
        <f>Table1[[#This Row],[Stop Time Elec]]</f>
        <v>40858.020833333336</v>
      </c>
      <c r="E144" s="26">
        <f>IFERROR(HOUR(Table2[[#This Row],[Start time Elec]])+MINUTE(Table2[[#This Row],[Start time Elec]])/60,"err")</f>
        <v>5.25</v>
      </c>
      <c r="F144" s="26">
        <f>IFERROR(HOUR(Table2[[#This Row],[End Time Elec]])+MINUTE(Table2[[#This Row],[End Time Elec]])/60,"err")</f>
        <v>0.5</v>
      </c>
      <c r="G144" s="26">
        <f>IFERROR(IF(Table2[[#This Row],[End time Hour elec]]&lt;Table2[[#This Row],[Start Time hour elec]],Table2[[#This Row],[End time Hour elec]]+24,Table2[[#This Row],[End time Hour elec]]),"err")</f>
        <v>24.5</v>
      </c>
      <c r="H144" s="26">
        <f>IFERROR((Table2[[#This Row],[End Time Elec]]-Table2[[#This Row],[Start time Elec]])*24,"err")</f>
        <v>19.250000000058208</v>
      </c>
      <c r="I144" s="28">
        <f>Table1[[#This Row],[Start Time Steam]]</f>
        <v>40857.46875</v>
      </c>
      <c r="J144" s="28">
        <f>Table1[[#This Row],[Stop Time Steam]]</f>
        <v>40857.625</v>
      </c>
      <c r="K144" s="26">
        <f>IFERROR(HOUR(Table2[[#This Row],[Start Time Steam]])+MINUTE(Table2[[#This Row],[Start Time Steam]])/60,"err")</f>
        <v>11.25</v>
      </c>
      <c r="L144" s="26">
        <f>IFERROR(HOUR(Table2[[#This Row],[End Time Steam]])+MINUTE(Table2[[#This Row],[End Time Steam]])/60,"err")</f>
        <v>15</v>
      </c>
      <c r="M144" s="26">
        <f>IFERROR(IF(Table2[[#This Row],[End time Hour Steam]]&lt;Table2[[#This Row],[Start Time hour Steam]],Table2[[#This Row],[End time Hour Steam]]+24,Table2[[#This Row],[End time Hour Steam]]),"err")</f>
        <v>15</v>
      </c>
      <c r="N144" s="26">
        <f>IFERROR((Table2[[#This Row],[End Time Steam]]-Table2[[#This Row],[Start Time Steam]])*24,"err")</f>
        <v>3.75</v>
      </c>
    </row>
    <row r="145" spans="1:14">
      <c r="A145" s="27">
        <f>Table1[[#This Row],[Day]]</f>
        <v>40858</v>
      </c>
      <c r="B145" s="29">
        <f>WEEKDAY(Table2[[#This Row],[Day]])</f>
        <v>6</v>
      </c>
      <c r="C145" s="28">
        <f>Table1[[#This Row],[Start Time Elec]]</f>
        <v>40858.229166666664</v>
      </c>
      <c r="D145" s="28">
        <f>Table1[[#This Row],[Stop Time Elec]]</f>
        <v>40859.010416666664</v>
      </c>
      <c r="E145" s="26">
        <f>IFERROR(HOUR(Table2[[#This Row],[Start time Elec]])+MINUTE(Table2[[#This Row],[Start time Elec]])/60,"err")</f>
        <v>5.5</v>
      </c>
      <c r="F145" s="26">
        <f>IFERROR(HOUR(Table2[[#This Row],[End Time Elec]])+MINUTE(Table2[[#This Row],[End Time Elec]])/60,"err")</f>
        <v>0.25</v>
      </c>
      <c r="G145" s="26">
        <f>IFERROR(IF(Table2[[#This Row],[End time Hour elec]]&lt;Table2[[#This Row],[Start Time hour elec]],Table2[[#This Row],[End time Hour elec]]+24,Table2[[#This Row],[End time Hour elec]]),"err")</f>
        <v>24.25</v>
      </c>
      <c r="H145" s="26">
        <f>IFERROR((Table2[[#This Row],[End Time Elec]]-Table2[[#This Row],[Start time Elec]])*24,"err")</f>
        <v>18.75</v>
      </c>
      <c r="I145" s="28">
        <f>Table1[[#This Row],[Start Time Steam]]</f>
        <v>40858.25</v>
      </c>
      <c r="J145" s="28">
        <f>Table1[[#This Row],[Stop Time Steam]]</f>
        <v>40859</v>
      </c>
      <c r="K145" s="26">
        <f>IFERROR(HOUR(Table2[[#This Row],[Start Time Steam]])+MINUTE(Table2[[#This Row],[Start Time Steam]])/60,"err")</f>
        <v>6</v>
      </c>
      <c r="L145" s="26">
        <f>IFERROR(HOUR(Table2[[#This Row],[End Time Steam]])+MINUTE(Table2[[#This Row],[End Time Steam]])/60,"err")</f>
        <v>0</v>
      </c>
      <c r="M145" s="26">
        <f>IFERROR(IF(Table2[[#This Row],[End time Hour Steam]]&lt;Table2[[#This Row],[Start Time hour Steam]],Table2[[#This Row],[End time Hour Steam]]+24,Table2[[#This Row],[End time Hour Steam]]),"err")</f>
        <v>24</v>
      </c>
      <c r="N145" s="26">
        <f>IFERROR((Table2[[#This Row],[End Time Steam]]-Table2[[#This Row],[Start Time Steam]])*24,"err")</f>
        <v>18</v>
      </c>
    </row>
    <row r="146" spans="1:14" hidden="1">
      <c r="A146" s="27">
        <f>Table1[[#This Row],[Day]]</f>
        <v>40859</v>
      </c>
      <c r="B146" s="29">
        <f>WEEKDAY(Table2[[#This Row],[Day]])</f>
        <v>7</v>
      </c>
      <c r="C146" s="28">
        <f>Table1[[#This Row],[Start Time Elec]]</f>
        <v>40859.239583333336</v>
      </c>
      <c r="D146" s="28">
        <f>Table1[[#This Row],[Stop Time Elec]]</f>
        <v>40859.9375</v>
      </c>
      <c r="E146" s="26">
        <f>IFERROR(HOUR(Table2[[#This Row],[Start time Elec]])+MINUTE(Table2[[#This Row],[Start time Elec]])/60,"err")</f>
        <v>5.75</v>
      </c>
      <c r="F146" s="26">
        <f>IFERROR(HOUR(Table2[[#This Row],[End Time Elec]])+MINUTE(Table2[[#This Row],[End Time Elec]])/60,"err")</f>
        <v>22.5</v>
      </c>
      <c r="G146" s="26">
        <f>IFERROR(IF(Table2[[#This Row],[End time Hour elec]]&lt;Table2[[#This Row],[Start Time hour elec]],Table2[[#This Row],[End time Hour elec]]+24,Table2[[#This Row],[End time Hour elec]]),"err")</f>
        <v>22.5</v>
      </c>
      <c r="H146" s="26">
        <f>IFERROR((Table2[[#This Row],[End Time Elec]]-Table2[[#This Row],[Start time Elec]])*24,"err")</f>
        <v>16.749999999941792</v>
      </c>
      <c r="I146" s="28">
        <f>Table1[[#This Row],[Start Time Steam]]</f>
        <v>40859.1875</v>
      </c>
      <c r="J146" s="28">
        <f>Table1[[#This Row],[Stop Time Steam]]</f>
        <v>40859.53125</v>
      </c>
      <c r="K146" s="26">
        <f>IFERROR(HOUR(Table2[[#This Row],[Start Time Steam]])+MINUTE(Table2[[#This Row],[Start Time Steam]])/60,"err")</f>
        <v>4.5</v>
      </c>
      <c r="L146" s="26">
        <f>IFERROR(HOUR(Table2[[#This Row],[End Time Steam]])+MINUTE(Table2[[#This Row],[End Time Steam]])/60,"err")</f>
        <v>12.75</v>
      </c>
      <c r="M146" s="26">
        <f>IFERROR(IF(Table2[[#This Row],[End time Hour Steam]]&lt;Table2[[#This Row],[Start Time hour Steam]],Table2[[#This Row],[End time Hour Steam]]+24,Table2[[#This Row],[End time Hour Steam]]),"err")</f>
        <v>12.75</v>
      </c>
      <c r="N146" s="26">
        <f>IFERROR((Table2[[#This Row],[End Time Steam]]-Table2[[#This Row],[Start Time Steam]])*24,"err")</f>
        <v>8.25</v>
      </c>
    </row>
    <row r="147" spans="1:14" hidden="1">
      <c r="A147" s="27">
        <f>Table1[[#This Row],[Day]]</f>
        <v>40860</v>
      </c>
      <c r="B147" s="29">
        <f>WEEKDAY(Table2[[#This Row],[Day]])</f>
        <v>1</v>
      </c>
      <c r="C147" s="28">
        <f>Table1[[#This Row],[Start Time Elec]]</f>
        <v>40860.354166666664</v>
      </c>
      <c r="D147" s="28">
        <f>Table1[[#This Row],[Stop Time Elec]]</f>
        <v>40860.875</v>
      </c>
      <c r="E147" s="26">
        <f>IFERROR(HOUR(Table2[[#This Row],[Start time Elec]])+MINUTE(Table2[[#This Row],[Start time Elec]])/60,"err")</f>
        <v>8.5</v>
      </c>
      <c r="F147" s="26">
        <f>IFERROR(HOUR(Table2[[#This Row],[End Time Elec]])+MINUTE(Table2[[#This Row],[End Time Elec]])/60,"err")</f>
        <v>21</v>
      </c>
      <c r="G147" s="26">
        <f>IFERROR(IF(Table2[[#This Row],[End time Hour elec]]&lt;Table2[[#This Row],[Start Time hour elec]],Table2[[#This Row],[End time Hour elec]]+24,Table2[[#This Row],[End time Hour elec]]),"err")</f>
        <v>21</v>
      </c>
      <c r="H147" s="26">
        <f>IFERROR((Table2[[#This Row],[End Time Elec]]-Table2[[#This Row],[Start time Elec]])*24,"err")</f>
        <v>12.500000000058208</v>
      </c>
      <c r="I147" s="28" t="str">
        <f>Table1[[#This Row],[Start Time Steam]]</f>
        <v>N/A</v>
      </c>
      <c r="J147" s="28">
        <f>Table1[[#This Row],[Stop Time Steam]]</f>
        <v>40860.416666666664</v>
      </c>
      <c r="K147" s="26" t="str">
        <f>IFERROR(HOUR(Table2[[#This Row],[Start Time Steam]])+MINUTE(Table2[[#This Row],[Start Time Steam]])/60,"err")</f>
        <v>err</v>
      </c>
      <c r="L147" s="26">
        <f>IFERROR(HOUR(Table2[[#This Row],[End Time Steam]])+MINUTE(Table2[[#This Row],[End Time Steam]])/60,"err")</f>
        <v>10</v>
      </c>
      <c r="M147" s="26">
        <f>IFERROR(IF(Table2[[#This Row],[End time Hour Steam]]&lt;Table2[[#This Row],[Start Time hour Steam]],Table2[[#This Row],[End time Hour Steam]]+24,Table2[[#This Row],[End time Hour Steam]]),"err")</f>
        <v>34</v>
      </c>
      <c r="N147" s="26" t="str">
        <f>IFERROR((Table2[[#This Row],[End Time Steam]]-Table2[[#This Row],[Start Time Steam]])*24,"err")</f>
        <v>err</v>
      </c>
    </row>
    <row r="148" spans="1:14">
      <c r="A148" s="27">
        <f>Table1[[#This Row],[Day]]</f>
        <v>40861</v>
      </c>
      <c r="B148" s="29">
        <f>WEEKDAY(Table2[[#This Row],[Day]])</f>
        <v>2</v>
      </c>
      <c r="C148" s="28">
        <f>Table1[[#This Row],[Start Time Elec]]</f>
        <v>40861.197916666664</v>
      </c>
      <c r="D148" s="28">
        <f>Table1[[#This Row],[Stop Time Elec]]</f>
        <v>40862.020833333336</v>
      </c>
      <c r="E148" s="26">
        <f>IFERROR(HOUR(Table2[[#This Row],[Start time Elec]])+MINUTE(Table2[[#This Row],[Start time Elec]])/60,"err")</f>
        <v>4.75</v>
      </c>
      <c r="F148" s="26">
        <f>IFERROR(HOUR(Table2[[#This Row],[End Time Elec]])+MINUTE(Table2[[#This Row],[End Time Elec]])/60,"err")</f>
        <v>0.5</v>
      </c>
      <c r="G148" s="26">
        <f>IFERROR(IF(Table2[[#This Row],[End time Hour elec]]&lt;Table2[[#This Row],[Start Time hour elec]],Table2[[#This Row],[End time Hour elec]]+24,Table2[[#This Row],[End time Hour elec]]),"err")</f>
        <v>24.5</v>
      </c>
      <c r="H148" s="26">
        <f>IFERROR((Table2[[#This Row],[End Time Elec]]-Table2[[#This Row],[Start time Elec]])*24,"err")</f>
        <v>19.750000000116415</v>
      </c>
      <c r="I148" s="28">
        <f>Table1[[#This Row],[Start Time Steam]]</f>
        <v>40861.25</v>
      </c>
      <c r="J148" s="28">
        <f>Table1[[#This Row],[Stop Time Steam]]</f>
        <v>40861.802083333336</v>
      </c>
      <c r="K148" s="26">
        <f>IFERROR(HOUR(Table2[[#This Row],[Start Time Steam]])+MINUTE(Table2[[#This Row],[Start Time Steam]])/60,"err")</f>
        <v>6</v>
      </c>
      <c r="L148" s="26">
        <f>IFERROR(HOUR(Table2[[#This Row],[End Time Steam]])+MINUTE(Table2[[#This Row],[End Time Steam]])/60,"err")</f>
        <v>19.25</v>
      </c>
      <c r="M148" s="26">
        <f>IFERROR(IF(Table2[[#This Row],[End time Hour Steam]]&lt;Table2[[#This Row],[Start Time hour Steam]],Table2[[#This Row],[End time Hour Steam]]+24,Table2[[#This Row],[End time Hour Steam]]),"err")</f>
        <v>19.25</v>
      </c>
      <c r="N148" s="26">
        <f>IFERROR((Table2[[#This Row],[End Time Steam]]-Table2[[#This Row],[Start Time Steam]])*24,"err")</f>
        <v>13.250000000058208</v>
      </c>
    </row>
    <row r="149" spans="1:14">
      <c r="A149" s="27">
        <f>Table1[[#This Row],[Day]]</f>
        <v>40862</v>
      </c>
      <c r="B149" s="29">
        <f>WEEKDAY(Table2[[#This Row],[Day]])</f>
        <v>3</v>
      </c>
      <c r="C149" s="28">
        <f>Table1[[#This Row],[Start Time Elec]]</f>
        <v>40862.21875</v>
      </c>
      <c r="D149" s="28">
        <f>Table1[[#This Row],[Stop Time Elec]]</f>
        <v>40863.020833333336</v>
      </c>
      <c r="E149" s="26">
        <f>IFERROR(HOUR(Table2[[#This Row],[Start time Elec]])+MINUTE(Table2[[#This Row],[Start time Elec]])/60,"err")</f>
        <v>5.25</v>
      </c>
      <c r="F149" s="26">
        <f>IFERROR(HOUR(Table2[[#This Row],[End Time Elec]])+MINUTE(Table2[[#This Row],[End Time Elec]])/60,"err")</f>
        <v>0.5</v>
      </c>
      <c r="G149" s="26">
        <f>IFERROR(IF(Table2[[#This Row],[End time Hour elec]]&lt;Table2[[#This Row],[Start Time hour elec]],Table2[[#This Row],[End time Hour elec]]+24,Table2[[#This Row],[End time Hour elec]]),"err")</f>
        <v>24.5</v>
      </c>
      <c r="H149" s="26">
        <f>IFERROR((Table2[[#This Row],[End Time Elec]]-Table2[[#This Row],[Start time Elec]])*24,"err")</f>
        <v>19.250000000058208</v>
      </c>
      <c r="I149" s="28" t="str">
        <f>Table1[[#This Row],[Start Time Steam]]</f>
        <v>N/A</v>
      </c>
      <c r="J149" s="28">
        <f>Table1[[#This Row],[Stop Time Steam]]</f>
        <v>40862.416666666664</v>
      </c>
      <c r="K149" s="26" t="str">
        <f>IFERROR(HOUR(Table2[[#This Row],[Start Time Steam]])+MINUTE(Table2[[#This Row],[Start Time Steam]])/60,"err")</f>
        <v>err</v>
      </c>
      <c r="L149" s="26">
        <f>IFERROR(HOUR(Table2[[#This Row],[End Time Steam]])+MINUTE(Table2[[#This Row],[End Time Steam]])/60,"err")</f>
        <v>10</v>
      </c>
      <c r="M149" s="26">
        <f>IFERROR(IF(Table2[[#This Row],[End time Hour Steam]]&lt;Table2[[#This Row],[Start Time hour Steam]],Table2[[#This Row],[End time Hour Steam]]+24,Table2[[#This Row],[End time Hour Steam]]),"err")</f>
        <v>34</v>
      </c>
      <c r="N149" s="26" t="str">
        <f>IFERROR((Table2[[#This Row],[End Time Steam]]-Table2[[#This Row],[Start Time Steam]])*24,"err")</f>
        <v>err</v>
      </c>
    </row>
    <row r="150" spans="1:14">
      <c r="A150" s="27">
        <f>Table1[[#This Row],[Day]]</f>
        <v>40863</v>
      </c>
      <c r="B150" s="29">
        <f>WEEKDAY(Table2[[#This Row],[Day]])</f>
        <v>4</v>
      </c>
      <c r="C150" s="28">
        <f>Table1[[#This Row],[Start Time Elec]]</f>
        <v>40863.208333333336</v>
      </c>
      <c r="D150" s="28">
        <f>Table1[[#This Row],[Stop Time Elec]]</f>
        <v>40864.041666666664</v>
      </c>
      <c r="E150" s="26">
        <f>IFERROR(HOUR(Table2[[#This Row],[Start time Elec]])+MINUTE(Table2[[#This Row],[Start time Elec]])/60,"err")</f>
        <v>5</v>
      </c>
      <c r="F150" s="26">
        <f>IFERROR(HOUR(Table2[[#This Row],[End Time Elec]])+MINUTE(Table2[[#This Row],[End Time Elec]])/60,"err")</f>
        <v>1</v>
      </c>
      <c r="G150" s="26">
        <f>IFERROR(IF(Table2[[#This Row],[End time Hour elec]]&lt;Table2[[#This Row],[Start Time hour elec]],Table2[[#This Row],[End time Hour elec]]+24,Table2[[#This Row],[End time Hour elec]]),"err")</f>
        <v>25</v>
      </c>
      <c r="H150" s="26">
        <f>IFERROR((Table2[[#This Row],[End Time Elec]]-Table2[[#This Row],[Start time Elec]])*24,"err")</f>
        <v>19.999999999883585</v>
      </c>
      <c r="I150" s="28">
        <f>Table1[[#This Row],[Start Time Steam]]</f>
        <v>40863.0625</v>
      </c>
      <c r="J150" s="28">
        <f>Table1[[#This Row],[Stop Time Steam]]</f>
        <v>40863.145833333336</v>
      </c>
      <c r="K150" s="26">
        <f>IFERROR(HOUR(Table2[[#This Row],[Start Time Steam]])+MINUTE(Table2[[#This Row],[Start Time Steam]])/60,"err")</f>
        <v>1.5</v>
      </c>
      <c r="L150" s="26">
        <f>IFERROR(HOUR(Table2[[#This Row],[End Time Steam]])+MINUTE(Table2[[#This Row],[End Time Steam]])/60,"err")</f>
        <v>3.5</v>
      </c>
      <c r="M150" s="26">
        <f>IFERROR(IF(Table2[[#This Row],[End time Hour Steam]]&lt;Table2[[#This Row],[Start Time hour Steam]],Table2[[#This Row],[End time Hour Steam]]+24,Table2[[#This Row],[End time Hour Steam]]),"err")</f>
        <v>3.5</v>
      </c>
      <c r="N150" s="26">
        <f>IFERROR((Table2[[#This Row],[End Time Steam]]-Table2[[#This Row],[Start Time Steam]])*24,"err")</f>
        <v>2.0000000000582077</v>
      </c>
    </row>
    <row r="151" spans="1:14">
      <c r="A151" s="27">
        <f>Table1[[#This Row],[Day]]</f>
        <v>40864</v>
      </c>
      <c r="B151" s="29">
        <f>WEEKDAY(Table2[[#This Row],[Day]])</f>
        <v>5</v>
      </c>
      <c r="C151" s="28">
        <f>Table1[[#This Row],[Start Time Elec]]</f>
        <v>40864.229166666664</v>
      </c>
      <c r="D151" s="28">
        <f>Table1[[#This Row],[Stop Time Elec]]</f>
        <v>40865.020833333336</v>
      </c>
      <c r="E151" s="26">
        <f>IFERROR(HOUR(Table2[[#This Row],[Start time Elec]])+MINUTE(Table2[[#This Row],[Start time Elec]])/60,"err")</f>
        <v>5.5</v>
      </c>
      <c r="F151" s="26">
        <f>IFERROR(HOUR(Table2[[#This Row],[End Time Elec]])+MINUTE(Table2[[#This Row],[End Time Elec]])/60,"err")</f>
        <v>0.5</v>
      </c>
      <c r="G151" s="26">
        <f>IFERROR(IF(Table2[[#This Row],[End time Hour elec]]&lt;Table2[[#This Row],[Start Time hour elec]],Table2[[#This Row],[End time Hour elec]]+24,Table2[[#This Row],[End time Hour elec]]),"err")</f>
        <v>24.5</v>
      </c>
      <c r="H151" s="26">
        <f>IFERROR((Table2[[#This Row],[End Time Elec]]-Table2[[#This Row],[Start time Elec]])*24,"err")</f>
        <v>19.000000000116415</v>
      </c>
      <c r="I151" s="28">
        <f>Table1[[#This Row],[Start Time Steam]]</f>
        <v>40864.083333333336</v>
      </c>
      <c r="J151" s="28">
        <f>Table1[[#This Row],[Stop Time Steam]]</f>
        <v>40864.239583333336</v>
      </c>
      <c r="K151" s="26">
        <f>IFERROR(HOUR(Table2[[#This Row],[Start Time Steam]])+MINUTE(Table2[[#This Row],[Start Time Steam]])/60,"err")</f>
        <v>2</v>
      </c>
      <c r="L151" s="26">
        <f>IFERROR(HOUR(Table2[[#This Row],[End Time Steam]])+MINUTE(Table2[[#This Row],[End Time Steam]])/60,"err")</f>
        <v>5.75</v>
      </c>
      <c r="M151" s="26">
        <f>IFERROR(IF(Table2[[#This Row],[End time Hour Steam]]&lt;Table2[[#This Row],[Start Time hour Steam]],Table2[[#This Row],[End time Hour Steam]]+24,Table2[[#This Row],[End time Hour Steam]]),"err")</f>
        <v>5.75</v>
      </c>
      <c r="N151" s="26">
        <f>IFERROR((Table2[[#This Row],[End Time Steam]]-Table2[[#This Row],[Start Time Steam]])*24,"err")</f>
        <v>3.75</v>
      </c>
    </row>
    <row r="152" spans="1:14">
      <c r="A152" s="27">
        <f>Table1[[#This Row],[Day]]</f>
        <v>40865</v>
      </c>
      <c r="B152" s="29">
        <f>WEEKDAY(Table2[[#This Row],[Day]])</f>
        <v>6</v>
      </c>
      <c r="C152" s="28">
        <f>Table1[[#This Row],[Start Time Elec]]</f>
        <v>40865.229166666664</v>
      </c>
      <c r="D152" s="28">
        <f>Table1[[#This Row],[Stop Time Elec]]</f>
        <v>40866.041666666664</v>
      </c>
      <c r="E152" s="26">
        <f>IFERROR(HOUR(Table2[[#This Row],[Start time Elec]])+MINUTE(Table2[[#This Row],[Start time Elec]])/60,"err")</f>
        <v>5.5</v>
      </c>
      <c r="F152" s="26">
        <f>IFERROR(HOUR(Table2[[#This Row],[End Time Elec]])+MINUTE(Table2[[#This Row],[End Time Elec]])/60,"err")</f>
        <v>1</v>
      </c>
      <c r="G152" s="26">
        <f>IFERROR(IF(Table2[[#This Row],[End time Hour elec]]&lt;Table2[[#This Row],[Start Time hour elec]],Table2[[#This Row],[End time Hour elec]]+24,Table2[[#This Row],[End time Hour elec]]),"err")</f>
        <v>25</v>
      </c>
      <c r="H152" s="26">
        <f>IFERROR((Table2[[#This Row],[End Time Elec]]-Table2[[#This Row],[Start time Elec]])*24,"err")</f>
        <v>19.5</v>
      </c>
      <c r="I152" s="28">
        <f>Table1[[#This Row],[Start Time Steam]]</f>
        <v>40865.229166666664</v>
      </c>
      <c r="J152" s="28">
        <f>Table1[[#This Row],[Stop Time Steam]]</f>
        <v>40865.822916666664</v>
      </c>
      <c r="K152" s="26">
        <f>IFERROR(HOUR(Table2[[#This Row],[Start Time Steam]])+MINUTE(Table2[[#This Row],[Start Time Steam]])/60,"err")</f>
        <v>5.5</v>
      </c>
      <c r="L152" s="26">
        <f>IFERROR(HOUR(Table2[[#This Row],[End Time Steam]])+MINUTE(Table2[[#This Row],[End Time Steam]])/60,"err")</f>
        <v>19.75</v>
      </c>
      <c r="M152" s="26">
        <f>IFERROR(IF(Table2[[#This Row],[End time Hour Steam]]&lt;Table2[[#This Row],[Start Time hour Steam]],Table2[[#This Row],[End time Hour Steam]]+24,Table2[[#This Row],[End time Hour Steam]]),"err")</f>
        <v>19.75</v>
      </c>
      <c r="N152" s="26">
        <f>IFERROR((Table2[[#This Row],[End Time Steam]]-Table2[[#This Row],[Start Time Steam]])*24,"err")</f>
        <v>14.25</v>
      </c>
    </row>
    <row r="153" spans="1:14" hidden="1">
      <c r="A153" s="27">
        <f>Table1[[#This Row],[Day]]</f>
        <v>40866</v>
      </c>
      <c r="B153" s="29">
        <f>WEEKDAY(Table2[[#This Row],[Day]])</f>
        <v>7</v>
      </c>
      <c r="C153" s="28">
        <f>Table1[[#This Row],[Start Time Elec]]</f>
        <v>40866.260416666664</v>
      </c>
      <c r="D153" s="28">
        <f>Table1[[#This Row],[Stop Time Elec]]</f>
        <v>40867</v>
      </c>
      <c r="E153" s="26">
        <f>IFERROR(HOUR(Table2[[#This Row],[Start time Elec]])+MINUTE(Table2[[#This Row],[Start time Elec]])/60,"err")</f>
        <v>6.25</v>
      </c>
      <c r="F153" s="26">
        <f>IFERROR(HOUR(Table2[[#This Row],[End Time Elec]])+MINUTE(Table2[[#This Row],[End Time Elec]])/60,"err")</f>
        <v>0</v>
      </c>
      <c r="G153" s="26">
        <f>IFERROR(IF(Table2[[#This Row],[End time Hour elec]]&lt;Table2[[#This Row],[Start Time hour elec]],Table2[[#This Row],[End time Hour elec]]+24,Table2[[#This Row],[End time Hour elec]]),"err")</f>
        <v>24</v>
      </c>
      <c r="H153" s="26">
        <f>IFERROR((Table2[[#This Row],[End Time Elec]]-Table2[[#This Row],[Start time Elec]])*24,"err")</f>
        <v>17.750000000058208</v>
      </c>
      <c r="I153" s="28">
        <f>Table1[[#This Row],[Start Time Steam]]</f>
        <v>40866.28125</v>
      </c>
      <c r="J153" s="28">
        <f>Table1[[#This Row],[Stop Time Steam]]</f>
        <v>40867</v>
      </c>
      <c r="K153" s="26">
        <f>IFERROR(HOUR(Table2[[#This Row],[Start Time Steam]])+MINUTE(Table2[[#This Row],[Start Time Steam]])/60,"err")</f>
        <v>6.75</v>
      </c>
      <c r="L153" s="26">
        <f>IFERROR(HOUR(Table2[[#This Row],[End Time Steam]])+MINUTE(Table2[[#This Row],[End Time Steam]])/60,"err")</f>
        <v>0</v>
      </c>
      <c r="M153" s="26">
        <f>IFERROR(IF(Table2[[#This Row],[End time Hour Steam]]&lt;Table2[[#This Row],[Start Time hour Steam]],Table2[[#This Row],[End time Hour Steam]]+24,Table2[[#This Row],[End time Hour Steam]]),"err")</f>
        <v>24</v>
      </c>
      <c r="N153" s="26">
        <f>IFERROR((Table2[[#This Row],[End Time Steam]]-Table2[[#This Row],[Start Time Steam]])*24,"err")</f>
        <v>17.25</v>
      </c>
    </row>
    <row r="154" spans="1:14" hidden="1">
      <c r="A154" s="27">
        <f>Table1[[#This Row],[Day]]</f>
        <v>40867</v>
      </c>
      <c r="B154" s="29">
        <f>WEEKDAY(Table2[[#This Row],[Day]])</f>
        <v>1</v>
      </c>
      <c r="C154" s="28">
        <f>Table1[[#This Row],[Start Time Elec]]</f>
        <v>40867.354166666664</v>
      </c>
      <c r="D154" s="28">
        <f>Table1[[#This Row],[Stop Time Elec]]</f>
        <v>40867.90625</v>
      </c>
      <c r="E154" s="26">
        <f>IFERROR(HOUR(Table2[[#This Row],[Start time Elec]])+MINUTE(Table2[[#This Row],[Start time Elec]])/60,"err")</f>
        <v>8.5</v>
      </c>
      <c r="F154" s="26">
        <f>IFERROR(HOUR(Table2[[#This Row],[End Time Elec]])+MINUTE(Table2[[#This Row],[End Time Elec]])/60,"err")</f>
        <v>21.75</v>
      </c>
      <c r="G154" s="26">
        <f>IFERROR(IF(Table2[[#This Row],[End time Hour elec]]&lt;Table2[[#This Row],[Start Time hour elec]],Table2[[#This Row],[End time Hour elec]]+24,Table2[[#This Row],[End time Hour elec]]),"err")</f>
        <v>21.75</v>
      </c>
      <c r="H154" s="26">
        <f>IFERROR((Table2[[#This Row],[End Time Elec]]-Table2[[#This Row],[Start time Elec]])*24,"err")</f>
        <v>13.250000000058208</v>
      </c>
      <c r="I154" s="28" t="str">
        <f>Table1[[#This Row],[Start Time Steam]]</f>
        <v>N/A</v>
      </c>
      <c r="J154" s="28">
        <f>Table1[[#This Row],[Stop Time Steam]]</f>
        <v>40867.416666666664</v>
      </c>
      <c r="K154" s="26" t="str">
        <f>IFERROR(HOUR(Table2[[#This Row],[Start Time Steam]])+MINUTE(Table2[[#This Row],[Start Time Steam]])/60,"err")</f>
        <v>err</v>
      </c>
      <c r="L154" s="26">
        <f>IFERROR(HOUR(Table2[[#This Row],[End Time Steam]])+MINUTE(Table2[[#This Row],[End Time Steam]])/60,"err")</f>
        <v>10</v>
      </c>
      <c r="M154" s="26">
        <f>IFERROR(IF(Table2[[#This Row],[End time Hour Steam]]&lt;Table2[[#This Row],[Start Time hour Steam]],Table2[[#This Row],[End time Hour Steam]]+24,Table2[[#This Row],[End time Hour Steam]]),"err")</f>
        <v>34</v>
      </c>
      <c r="N154" s="26" t="str">
        <f>IFERROR((Table2[[#This Row],[End Time Steam]]-Table2[[#This Row],[Start Time Steam]])*24,"err")</f>
        <v>err</v>
      </c>
    </row>
    <row r="155" spans="1:14">
      <c r="A155" s="27">
        <f>Table1[[#This Row],[Day]]</f>
        <v>40868</v>
      </c>
      <c r="B155" s="29">
        <f>WEEKDAY(Table2[[#This Row],[Day]])</f>
        <v>2</v>
      </c>
      <c r="C155" s="28">
        <f>Table1[[#This Row],[Start Time Elec]]</f>
        <v>40868.208333333336</v>
      </c>
      <c r="D155" s="28">
        <f>Table1[[#This Row],[Stop Time Elec]]</f>
        <v>40869.020833333336</v>
      </c>
      <c r="E155" s="26">
        <f>IFERROR(HOUR(Table2[[#This Row],[Start time Elec]])+MINUTE(Table2[[#This Row],[Start time Elec]])/60,"err")</f>
        <v>5</v>
      </c>
      <c r="F155" s="26">
        <f>IFERROR(HOUR(Table2[[#This Row],[End Time Elec]])+MINUTE(Table2[[#This Row],[End Time Elec]])/60,"err")</f>
        <v>0.5</v>
      </c>
      <c r="G155" s="26">
        <f>IFERROR(IF(Table2[[#This Row],[End time Hour elec]]&lt;Table2[[#This Row],[Start Time hour elec]],Table2[[#This Row],[End time Hour elec]]+24,Table2[[#This Row],[End time Hour elec]]),"err")</f>
        <v>24.5</v>
      </c>
      <c r="H155" s="26">
        <f>IFERROR((Table2[[#This Row],[End Time Elec]]-Table2[[#This Row],[Start time Elec]])*24,"err")</f>
        <v>19.5</v>
      </c>
      <c r="I155" s="28" t="str">
        <f>Table1[[#This Row],[Start Time Steam]]</f>
        <v>N/A</v>
      </c>
      <c r="J155" s="28">
        <f>Table1[[#This Row],[Stop Time Steam]]</f>
        <v>40868.416666666664</v>
      </c>
      <c r="K155" s="26" t="str">
        <f>IFERROR(HOUR(Table2[[#This Row],[Start Time Steam]])+MINUTE(Table2[[#This Row],[Start Time Steam]])/60,"err")</f>
        <v>err</v>
      </c>
      <c r="L155" s="26">
        <f>IFERROR(HOUR(Table2[[#This Row],[End Time Steam]])+MINUTE(Table2[[#This Row],[End Time Steam]])/60,"err")</f>
        <v>10</v>
      </c>
      <c r="M155" s="26">
        <f>IFERROR(IF(Table2[[#This Row],[End time Hour Steam]]&lt;Table2[[#This Row],[Start Time hour Steam]],Table2[[#This Row],[End time Hour Steam]]+24,Table2[[#This Row],[End time Hour Steam]]),"err")</f>
        <v>34</v>
      </c>
      <c r="N155" s="26" t="str">
        <f>IFERROR((Table2[[#This Row],[End Time Steam]]-Table2[[#This Row],[Start Time Steam]])*24,"err")</f>
        <v>err</v>
      </c>
    </row>
    <row r="156" spans="1:14">
      <c r="A156" s="27">
        <f>Table1[[#This Row],[Day]]</f>
        <v>40869</v>
      </c>
      <c r="B156" s="29">
        <f>WEEKDAY(Table2[[#This Row],[Day]])</f>
        <v>3</v>
      </c>
      <c r="C156" s="28">
        <f>Table1[[#This Row],[Start Time Elec]]</f>
        <v>40869.208333333336</v>
      </c>
      <c r="D156" s="28">
        <f>Table1[[#This Row],[Stop Time Elec]]</f>
        <v>40870.020833333336</v>
      </c>
      <c r="E156" s="26">
        <f>IFERROR(HOUR(Table2[[#This Row],[Start time Elec]])+MINUTE(Table2[[#This Row],[Start time Elec]])/60,"err")</f>
        <v>5</v>
      </c>
      <c r="F156" s="26">
        <f>IFERROR(HOUR(Table2[[#This Row],[End Time Elec]])+MINUTE(Table2[[#This Row],[End Time Elec]])/60,"err")</f>
        <v>0.5</v>
      </c>
      <c r="G156" s="26">
        <f>IFERROR(IF(Table2[[#This Row],[End time Hour elec]]&lt;Table2[[#This Row],[Start Time hour elec]],Table2[[#This Row],[End time Hour elec]]+24,Table2[[#This Row],[End time Hour elec]]),"err")</f>
        <v>24.5</v>
      </c>
      <c r="H156" s="26">
        <f>IFERROR((Table2[[#This Row],[End Time Elec]]-Table2[[#This Row],[Start time Elec]])*24,"err")</f>
        <v>19.5</v>
      </c>
      <c r="I156" s="28">
        <f>Table1[[#This Row],[Start Time Steam]]</f>
        <v>40869.0625</v>
      </c>
      <c r="J156" s="28">
        <f>Table1[[#This Row],[Stop Time Steam]]</f>
        <v>40869.15625</v>
      </c>
      <c r="K156" s="26">
        <f>IFERROR(HOUR(Table2[[#This Row],[Start Time Steam]])+MINUTE(Table2[[#This Row],[Start Time Steam]])/60,"err")</f>
        <v>1.5</v>
      </c>
      <c r="L156" s="26">
        <f>IFERROR(HOUR(Table2[[#This Row],[End Time Steam]])+MINUTE(Table2[[#This Row],[End Time Steam]])/60,"err")</f>
        <v>3.75</v>
      </c>
      <c r="M156" s="26">
        <f>IFERROR(IF(Table2[[#This Row],[End time Hour Steam]]&lt;Table2[[#This Row],[Start Time hour Steam]],Table2[[#This Row],[End time Hour Steam]]+24,Table2[[#This Row],[End time Hour Steam]]),"err")</f>
        <v>3.75</v>
      </c>
      <c r="N156" s="26">
        <f>IFERROR((Table2[[#This Row],[End Time Steam]]-Table2[[#This Row],[Start Time Steam]])*24,"err")</f>
        <v>2.25</v>
      </c>
    </row>
    <row r="157" spans="1:14">
      <c r="A157" s="27">
        <f>Table1[[#This Row],[Day]]</f>
        <v>40870</v>
      </c>
      <c r="B157" s="29">
        <f>WEEKDAY(Table2[[#This Row],[Day]])</f>
        <v>4</v>
      </c>
      <c r="C157" s="28">
        <f>Table1[[#This Row],[Start Time Elec]]</f>
        <v>40870.208333333336</v>
      </c>
      <c r="D157" s="28">
        <f>Table1[[#This Row],[Stop Time Elec]]</f>
        <v>40870.96875</v>
      </c>
      <c r="E157" s="26">
        <f>IFERROR(HOUR(Table2[[#This Row],[Start time Elec]])+MINUTE(Table2[[#This Row],[Start time Elec]])/60,"err")</f>
        <v>5</v>
      </c>
      <c r="F157" s="26">
        <f>IFERROR(HOUR(Table2[[#This Row],[End Time Elec]])+MINUTE(Table2[[#This Row],[End Time Elec]])/60,"err")</f>
        <v>23.25</v>
      </c>
      <c r="G157" s="26">
        <f>IFERROR(IF(Table2[[#This Row],[End time Hour elec]]&lt;Table2[[#This Row],[Start Time hour elec]],Table2[[#This Row],[End time Hour elec]]+24,Table2[[#This Row],[End time Hour elec]]),"err")</f>
        <v>23.25</v>
      </c>
      <c r="H157" s="26">
        <f>IFERROR((Table2[[#This Row],[End Time Elec]]-Table2[[#This Row],[Start time Elec]])*24,"err")</f>
        <v>18.249999999941792</v>
      </c>
      <c r="I157" s="28">
        <f>Table1[[#This Row],[Start Time Steam]]</f>
        <v>40870.260416666664</v>
      </c>
      <c r="J157" s="28">
        <f>Table1[[#This Row],[Stop Time Steam]]</f>
        <v>40870.90625</v>
      </c>
      <c r="K157" s="26">
        <f>IFERROR(HOUR(Table2[[#This Row],[Start Time Steam]])+MINUTE(Table2[[#This Row],[Start Time Steam]])/60,"err")</f>
        <v>6.25</v>
      </c>
      <c r="L157" s="26">
        <f>IFERROR(HOUR(Table2[[#This Row],[End Time Steam]])+MINUTE(Table2[[#This Row],[End Time Steam]])/60,"err")</f>
        <v>21.75</v>
      </c>
      <c r="M157" s="26">
        <f>IFERROR(IF(Table2[[#This Row],[End time Hour Steam]]&lt;Table2[[#This Row],[Start Time hour Steam]],Table2[[#This Row],[End time Hour Steam]]+24,Table2[[#This Row],[End time Hour Steam]]),"err")</f>
        <v>21.75</v>
      </c>
      <c r="N157" s="26">
        <f>IFERROR((Table2[[#This Row],[End Time Steam]]-Table2[[#This Row],[Start Time Steam]])*24,"err")</f>
        <v>15.500000000058208</v>
      </c>
    </row>
    <row r="158" spans="1:14">
      <c r="A158" s="27">
        <f>Table1[[#This Row],[Day]]</f>
        <v>40871</v>
      </c>
      <c r="B158" s="29">
        <f>WEEKDAY(Table2[[#This Row],[Day]])</f>
        <v>5</v>
      </c>
      <c r="C158" s="28">
        <f>Table1[[#This Row],[Start Time Elec]]</f>
        <v>40871.25</v>
      </c>
      <c r="D158" s="28">
        <f>Table1[[#This Row],[Stop Time Elec]]</f>
        <v>40872.010416666664</v>
      </c>
      <c r="E158" s="26">
        <f>IFERROR(HOUR(Table2[[#This Row],[Start time Elec]])+MINUTE(Table2[[#This Row],[Start time Elec]])/60,"err")</f>
        <v>6</v>
      </c>
      <c r="F158" s="26">
        <f>IFERROR(HOUR(Table2[[#This Row],[End Time Elec]])+MINUTE(Table2[[#This Row],[End Time Elec]])/60,"err")</f>
        <v>0.25</v>
      </c>
      <c r="G158" s="26">
        <f>IFERROR(IF(Table2[[#This Row],[End time Hour elec]]&lt;Table2[[#This Row],[Start Time hour elec]],Table2[[#This Row],[End time Hour elec]]+24,Table2[[#This Row],[End time Hour elec]]),"err")</f>
        <v>24.25</v>
      </c>
      <c r="H158" s="26">
        <f>IFERROR((Table2[[#This Row],[End Time Elec]]-Table2[[#This Row],[Start time Elec]])*24,"err")</f>
        <v>18.249999999941792</v>
      </c>
      <c r="I158" s="28" t="str">
        <f>Table1[[#This Row],[Start Time Steam]]</f>
        <v>err</v>
      </c>
      <c r="J158" s="28">
        <f>Table1[[#This Row],[Stop Time Steam]]</f>
        <v>40871.416666666664</v>
      </c>
      <c r="K158" s="26" t="str">
        <f>IFERROR(HOUR(Table2[[#This Row],[Start Time Steam]])+MINUTE(Table2[[#This Row],[Start Time Steam]])/60,"err")</f>
        <v>err</v>
      </c>
      <c r="L158" s="26">
        <f>IFERROR(HOUR(Table2[[#This Row],[End Time Steam]])+MINUTE(Table2[[#This Row],[End Time Steam]])/60,"err")</f>
        <v>10</v>
      </c>
      <c r="M158" s="26">
        <f>IFERROR(IF(Table2[[#This Row],[End time Hour Steam]]&lt;Table2[[#This Row],[Start Time hour Steam]],Table2[[#This Row],[End time Hour Steam]]+24,Table2[[#This Row],[End time Hour Steam]]),"err")</f>
        <v>34</v>
      </c>
      <c r="N158" s="26" t="str">
        <f>IFERROR((Table2[[#This Row],[End Time Steam]]-Table2[[#This Row],[Start Time Steam]])*24,"err")</f>
        <v>err</v>
      </c>
    </row>
    <row r="159" spans="1:14">
      <c r="A159" s="27">
        <f>Table1[[#This Row],[Day]]</f>
        <v>40872</v>
      </c>
      <c r="B159" s="29">
        <f>WEEKDAY(Table2[[#This Row],[Day]])</f>
        <v>6</v>
      </c>
      <c r="C159" s="28">
        <f>Table1[[#This Row],[Start Time Elec]]</f>
        <v>40872.239583333336</v>
      </c>
      <c r="D159" s="28">
        <f>Table1[[#This Row],[Stop Time Elec]]</f>
        <v>40873.010416666664</v>
      </c>
      <c r="E159" s="26">
        <f>IFERROR(HOUR(Table2[[#This Row],[Start time Elec]])+MINUTE(Table2[[#This Row],[Start time Elec]])/60,"err")</f>
        <v>5.75</v>
      </c>
      <c r="F159" s="26">
        <f>IFERROR(HOUR(Table2[[#This Row],[End Time Elec]])+MINUTE(Table2[[#This Row],[End Time Elec]])/60,"err")</f>
        <v>0.25</v>
      </c>
      <c r="G159" s="26">
        <f>IFERROR(IF(Table2[[#This Row],[End time Hour elec]]&lt;Table2[[#This Row],[Start Time hour elec]],Table2[[#This Row],[End time Hour elec]]+24,Table2[[#This Row],[End time Hour elec]]),"err")</f>
        <v>24.25</v>
      </c>
      <c r="H159" s="26">
        <f>IFERROR((Table2[[#This Row],[End Time Elec]]-Table2[[#This Row],[Start time Elec]])*24,"err")</f>
        <v>18.499999999883585</v>
      </c>
      <c r="I159" s="28">
        <f>Table1[[#This Row],[Start Time Steam]]</f>
        <v>40872.260416666664</v>
      </c>
      <c r="J159" s="28">
        <f>Table1[[#This Row],[Stop Time Steam]]</f>
        <v>40873.03125</v>
      </c>
      <c r="K159" s="26">
        <f>IFERROR(HOUR(Table2[[#This Row],[Start Time Steam]])+MINUTE(Table2[[#This Row],[Start Time Steam]])/60,"err")</f>
        <v>6.25</v>
      </c>
      <c r="L159" s="26">
        <f>IFERROR(HOUR(Table2[[#This Row],[End Time Steam]])+MINUTE(Table2[[#This Row],[End Time Steam]])/60,"err")</f>
        <v>0.75</v>
      </c>
      <c r="M159" s="26">
        <f>IFERROR(IF(Table2[[#This Row],[End time Hour Steam]]&lt;Table2[[#This Row],[Start Time hour Steam]],Table2[[#This Row],[End time Hour Steam]]+24,Table2[[#This Row],[End time Hour Steam]]),"err")</f>
        <v>24.75</v>
      </c>
      <c r="N159" s="26">
        <f>IFERROR((Table2[[#This Row],[End Time Steam]]-Table2[[#This Row],[Start Time Steam]])*24,"err")</f>
        <v>18.500000000058208</v>
      </c>
    </row>
    <row r="160" spans="1:14" hidden="1">
      <c r="A160" s="27">
        <f>Table1[[#This Row],[Day]]</f>
        <v>40873</v>
      </c>
      <c r="B160" s="29">
        <f>WEEKDAY(Table2[[#This Row],[Day]])</f>
        <v>7</v>
      </c>
      <c r="C160" s="28">
        <f>Table1[[#This Row],[Start Time Elec]]</f>
        <v>40873.260416666664</v>
      </c>
      <c r="D160" s="28">
        <f>Table1[[#This Row],[Stop Time Elec]]</f>
        <v>40873.885416666664</v>
      </c>
      <c r="E160" s="26">
        <f>IFERROR(HOUR(Table2[[#This Row],[Start time Elec]])+MINUTE(Table2[[#This Row],[Start time Elec]])/60,"err")</f>
        <v>6.25</v>
      </c>
      <c r="F160" s="26">
        <f>IFERROR(HOUR(Table2[[#This Row],[End Time Elec]])+MINUTE(Table2[[#This Row],[End Time Elec]])/60,"err")</f>
        <v>21.25</v>
      </c>
      <c r="G160" s="26">
        <f>IFERROR(IF(Table2[[#This Row],[End time Hour elec]]&lt;Table2[[#This Row],[Start Time hour elec]],Table2[[#This Row],[End time Hour elec]]+24,Table2[[#This Row],[End time Hour elec]]),"err")</f>
        <v>21.25</v>
      </c>
      <c r="H160" s="26">
        <f>IFERROR((Table2[[#This Row],[End Time Elec]]-Table2[[#This Row],[Start time Elec]])*24,"err")</f>
        <v>15</v>
      </c>
      <c r="I160" s="28">
        <f>Table1[[#This Row],[Start Time Steam]]</f>
        <v>40873.260416666664</v>
      </c>
      <c r="J160" s="28">
        <f>Table1[[#This Row],[Stop Time Steam]]</f>
        <v>40873.90625</v>
      </c>
      <c r="K160" s="26">
        <f>IFERROR(HOUR(Table2[[#This Row],[Start Time Steam]])+MINUTE(Table2[[#This Row],[Start Time Steam]])/60,"err")</f>
        <v>6.25</v>
      </c>
      <c r="L160" s="26">
        <f>IFERROR(HOUR(Table2[[#This Row],[End Time Steam]])+MINUTE(Table2[[#This Row],[End Time Steam]])/60,"err")</f>
        <v>21.75</v>
      </c>
      <c r="M160" s="26">
        <f>IFERROR(IF(Table2[[#This Row],[End time Hour Steam]]&lt;Table2[[#This Row],[Start Time hour Steam]],Table2[[#This Row],[End time Hour Steam]]+24,Table2[[#This Row],[End time Hour Steam]]),"err")</f>
        <v>21.75</v>
      </c>
      <c r="N160" s="26">
        <f>IFERROR((Table2[[#This Row],[End Time Steam]]-Table2[[#This Row],[Start Time Steam]])*24,"err")</f>
        <v>15.500000000058208</v>
      </c>
    </row>
    <row r="161" spans="1:14" hidden="1">
      <c r="A161" s="27">
        <f>Table1[[#This Row],[Day]]</f>
        <v>40874</v>
      </c>
      <c r="B161" s="29">
        <f>WEEKDAY(Table2[[#This Row],[Day]])</f>
        <v>1</v>
      </c>
      <c r="C161" s="28">
        <f>Table1[[#This Row],[Start Time Elec]]</f>
        <v>40874.3125</v>
      </c>
      <c r="D161" s="28">
        <f>Table1[[#This Row],[Stop Time Elec]]</f>
        <v>40874.822916666664</v>
      </c>
      <c r="E161" s="26">
        <f>IFERROR(HOUR(Table2[[#This Row],[Start time Elec]])+MINUTE(Table2[[#This Row],[Start time Elec]])/60,"err")</f>
        <v>7.5</v>
      </c>
      <c r="F161" s="26">
        <f>IFERROR(HOUR(Table2[[#This Row],[End Time Elec]])+MINUTE(Table2[[#This Row],[End Time Elec]])/60,"err")</f>
        <v>19.75</v>
      </c>
      <c r="G161" s="26">
        <f>IFERROR(IF(Table2[[#This Row],[End time Hour elec]]&lt;Table2[[#This Row],[Start Time hour elec]],Table2[[#This Row],[End time Hour elec]]+24,Table2[[#This Row],[End time Hour elec]]),"err")</f>
        <v>19.75</v>
      </c>
      <c r="H161" s="26">
        <f>IFERROR((Table2[[#This Row],[End Time Elec]]-Table2[[#This Row],[Start time Elec]])*24,"err")</f>
        <v>12.249999999941792</v>
      </c>
      <c r="I161" s="28" t="str">
        <f>Table1[[#This Row],[Start Time Steam]]</f>
        <v>N/A</v>
      </c>
      <c r="J161" s="28">
        <f>Table1[[#This Row],[Stop Time Steam]]</f>
        <v>40874.416666666664</v>
      </c>
      <c r="K161" s="26" t="str">
        <f>IFERROR(HOUR(Table2[[#This Row],[Start Time Steam]])+MINUTE(Table2[[#This Row],[Start Time Steam]])/60,"err")</f>
        <v>err</v>
      </c>
      <c r="L161" s="26">
        <f>IFERROR(HOUR(Table2[[#This Row],[End Time Steam]])+MINUTE(Table2[[#This Row],[End Time Steam]])/60,"err")</f>
        <v>10</v>
      </c>
      <c r="M161" s="26">
        <f>IFERROR(IF(Table2[[#This Row],[End time Hour Steam]]&lt;Table2[[#This Row],[Start Time hour Steam]],Table2[[#This Row],[End time Hour Steam]]+24,Table2[[#This Row],[End time Hour Steam]]),"err")</f>
        <v>34</v>
      </c>
      <c r="N161" s="26" t="str">
        <f>IFERROR((Table2[[#This Row],[End Time Steam]]-Table2[[#This Row],[Start Time Steam]])*24,"err")</f>
        <v>err</v>
      </c>
    </row>
    <row r="162" spans="1:14">
      <c r="A162" s="27">
        <f>Table1[[#This Row],[Day]]</f>
        <v>40875</v>
      </c>
      <c r="B162" s="29">
        <f>WEEKDAY(Table2[[#This Row],[Day]])</f>
        <v>2</v>
      </c>
      <c r="C162" s="28">
        <f>Table1[[#This Row],[Start Time Elec]]</f>
        <v>40875.197916666664</v>
      </c>
      <c r="D162" s="28">
        <f>Table1[[#This Row],[Stop Time Elec]]</f>
        <v>40876.020833333336</v>
      </c>
      <c r="E162" s="26">
        <f>IFERROR(HOUR(Table2[[#This Row],[Start time Elec]])+MINUTE(Table2[[#This Row],[Start time Elec]])/60,"err")</f>
        <v>4.75</v>
      </c>
      <c r="F162" s="26">
        <f>IFERROR(HOUR(Table2[[#This Row],[End Time Elec]])+MINUTE(Table2[[#This Row],[End Time Elec]])/60,"err")</f>
        <v>0.5</v>
      </c>
      <c r="G162" s="26">
        <f>IFERROR(IF(Table2[[#This Row],[End time Hour elec]]&lt;Table2[[#This Row],[Start Time hour elec]],Table2[[#This Row],[End time Hour elec]]+24,Table2[[#This Row],[End time Hour elec]]),"err")</f>
        <v>24.5</v>
      </c>
      <c r="H162" s="26">
        <f>IFERROR((Table2[[#This Row],[End Time Elec]]-Table2[[#This Row],[Start time Elec]])*24,"err")</f>
        <v>19.750000000116415</v>
      </c>
      <c r="I162" s="28" t="str">
        <f>Table1[[#This Row],[Start Time Steam]]</f>
        <v>N/A</v>
      </c>
      <c r="J162" s="28">
        <f>Table1[[#This Row],[Stop Time Steam]]</f>
        <v>40875.416666666664</v>
      </c>
      <c r="K162" s="26" t="str">
        <f>IFERROR(HOUR(Table2[[#This Row],[Start Time Steam]])+MINUTE(Table2[[#This Row],[Start Time Steam]])/60,"err")</f>
        <v>err</v>
      </c>
      <c r="L162" s="26">
        <f>IFERROR(HOUR(Table2[[#This Row],[End Time Steam]])+MINUTE(Table2[[#This Row],[End Time Steam]])/60,"err")</f>
        <v>10</v>
      </c>
      <c r="M162" s="26">
        <f>IFERROR(IF(Table2[[#This Row],[End time Hour Steam]]&lt;Table2[[#This Row],[Start Time hour Steam]],Table2[[#This Row],[End time Hour Steam]]+24,Table2[[#This Row],[End time Hour Steam]]),"err")</f>
        <v>34</v>
      </c>
      <c r="N162" s="26" t="str">
        <f>IFERROR((Table2[[#This Row],[End Time Steam]]-Table2[[#This Row],[Start Time Steam]])*24,"err")</f>
        <v>err</v>
      </c>
    </row>
    <row r="163" spans="1:14">
      <c r="A163" s="27">
        <f>Table1[[#This Row],[Day]]</f>
        <v>40876</v>
      </c>
      <c r="B163" s="29">
        <f>WEEKDAY(Table2[[#This Row],[Day]])</f>
        <v>3</v>
      </c>
      <c r="C163" s="28">
        <f>Table1[[#This Row],[Start Time Elec]]</f>
        <v>40876.229166666664</v>
      </c>
      <c r="D163" s="28">
        <f>Table1[[#This Row],[Stop Time Elec]]</f>
        <v>40877.052083333336</v>
      </c>
      <c r="E163" s="26">
        <f>IFERROR(HOUR(Table2[[#This Row],[Start time Elec]])+MINUTE(Table2[[#This Row],[Start time Elec]])/60,"err")</f>
        <v>5.5</v>
      </c>
      <c r="F163" s="26">
        <f>IFERROR(HOUR(Table2[[#This Row],[End Time Elec]])+MINUTE(Table2[[#This Row],[End Time Elec]])/60,"err")</f>
        <v>1.25</v>
      </c>
      <c r="G163" s="26">
        <f>IFERROR(IF(Table2[[#This Row],[End time Hour elec]]&lt;Table2[[#This Row],[Start Time hour elec]],Table2[[#This Row],[End time Hour elec]]+24,Table2[[#This Row],[End time Hour elec]]),"err")</f>
        <v>25.25</v>
      </c>
      <c r="H163" s="26">
        <f>IFERROR((Table2[[#This Row],[End Time Elec]]-Table2[[#This Row],[Start time Elec]])*24,"err")</f>
        <v>19.750000000116415</v>
      </c>
      <c r="I163" s="28">
        <f>Table1[[#This Row],[Start Time Steam]]</f>
        <v>40876.083333333336</v>
      </c>
      <c r="J163" s="28">
        <f>Table1[[#This Row],[Stop Time Steam]]</f>
        <v>40876.25</v>
      </c>
      <c r="K163" s="26">
        <f>IFERROR(HOUR(Table2[[#This Row],[Start Time Steam]])+MINUTE(Table2[[#This Row],[Start Time Steam]])/60,"err")</f>
        <v>2</v>
      </c>
      <c r="L163" s="26">
        <f>IFERROR(HOUR(Table2[[#This Row],[End Time Steam]])+MINUTE(Table2[[#This Row],[End Time Steam]])/60,"err")</f>
        <v>6</v>
      </c>
      <c r="M163" s="26">
        <f>IFERROR(IF(Table2[[#This Row],[End time Hour Steam]]&lt;Table2[[#This Row],[Start Time hour Steam]],Table2[[#This Row],[End time Hour Steam]]+24,Table2[[#This Row],[End time Hour Steam]]),"err")</f>
        <v>6</v>
      </c>
      <c r="N163" s="26">
        <f>IFERROR((Table2[[#This Row],[End Time Steam]]-Table2[[#This Row],[Start Time Steam]])*24,"err")</f>
        <v>3.9999999999417923</v>
      </c>
    </row>
    <row r="164" spans="1:14">
      <c r="A164" s="27">
        <f>Table1[[#This Row],[Day]]</f>
        <v>40877</v>
      </c>
      <c r="B164" s="29">
        <f>WEEKDAY(Table2[[#This Row],[Day]])</f>
        <v>4</v>
      </c>
      <c r="C164" s="28">
        <f>Table1[[#This Row],[Start Time Elec]]</f>
        <v>40877.229166666664</v>
      </c>
      <c r="D164" s="28">
        <f>Table1[[#This Row],[Stop Time Elec]]</f>
        <v>40878.052083333336</v>
      </c>
      <c r="E164" s="26">
        <f>IFERROR(HOUR(Table2[[#This Row],[Start time Elec]])+MINUTE(Table2[[#This Row],[Start time Elec]])/60,"err")</f>
        <v>5.5</v>
      </c>
      <c r="F164" s="26">
        <f>IFERROR(HOUR(Table2[[#This Row],[End Time Elec]])+MINUTE(Table2[[#This Row],[End Time Elec]])/60,"err")</f>
        <v>1.25</v>
      </c>
      <c r="G164" s="26">
        <f>IFERROR(IF(Table2[[#This Row],[End time Hour elec]]&lt;Table2[[#This Row],[Start Time hour elec]],Table2[[#This Row],[End time Hour elec]]+24,Table2[[#This Row],[End time Hour elec]]),"err")</f>
        <v>25.25</v>
      </c>
      <c r="H164" s="26">
        <f>IFERROR((Table2[[#This Row],[End Time Elec]]-Table2[[#This Row],[Start time Elec]])*24,"err")</f>
        <v>19.750000000116415</v>
      </c>
      <c r="I164" s="28">
        <f>Table1[[#This Row],[Start Time Steam]]</f>
        <v>40877.989583333336</v>
      </c>
      <c r="J164" s="28">
        <f>Table1[[#This Row],[Stop Time Steam]]</f>
        <v>40878.083333333336</v>
      </c>
      <c r="K164" s="26">
        <f>IFERROR(HOUR(Table2[[#This Row],[Start Time Steam]])+MINUTE(Table2[[#This Row],[Start Time Steam]])/60,"err")</f>
        <v>23.75</v>
      </c>
      <c r="L164" s="26">
        <f>IFERROR(HOUR(Table2[[#This Row],[End Time Steam]])+MINUTE(Table2[[#This Row],[End Time Steam]])/60,"err")</f>
        <v>2</v>
      </c>
      <c r="M164" s="26">
        <f>IFERROR(IF(Table2[[#This Row],[End time Hour Steam]]&lt;Table2[[#This Row],[Start Time hour Steam]],Table2[[#This Row],[End time Hour Steam]]+24,Table2[[#This Row],[End time Hour Steam]]),"err")</f>
        <v>26</v>
      </c>
      <c r="N164" s="26">
        <f>IFERROR((Table2[[#This Row],[End Time Steam]]-Table2[[#This Row],[Start Time Steam]])*24,"err")</f>
        <v>2.25</v>
      </c>
    </row>
    <row r="165" spans="1:14">
      <c r="A165" s="27">
        <f>Table1[[#This Row],[Day]]</f>
        <v>40878</v>
      </c>
      <c r="B165" s="29">
        <f>WEEKDAY(Table2[[#This Row],[Day]])</f>
        <v>5</v>
      </c>
      <c r="C165" s="28">
        <f>Table1[[#This Row],[Start Time Elec]]</f>
        <v>40878.208333333336</v>
      </c>
      <c r="D165" s="28">
        <f>Table1[[#This Row],[Stop Time Elec]]</f>
        <v>40879.020833333336</v>
      </c>
      <c r="E165" s="26">
        <f>IFERROR(HOUR(Table2[[#This Row],[Start time Elec]])+MINUTE(Table2[[#This Row],[Start time Elec]])/60,"err")</f>
        <v>5</v>
      </c>
      <c r="F165" s="26">
        <f>IFERROR(HOUR(Table2[[#This Row],[End Time Elec]])+MINUTE(Table2[[#This Row],[End Time Elec]])/60,"err")</f>
        <v>0.5</v>
      </c>
      <c r="G165" s="26">
        <f>IFERROR(IF(Table2[[#This Row],[End time Hour elec]]&lt;Table2[[#This Row],[Start Time hour elec]],Table2[[#This Row],[End time Hour elec]]+24,Table2[[#This Row],[End time Hour elec]]),"err")</f>
        <v>24.5</v>
      </c>
      <c r="H165" s="26">
        <f>IFERROR((Table2[[#This Row],[End Time Elec]]-Table2[[#This Row],[Start time Elec]])*24,"err")</f>
        <v>19.5</v>
      </c>
      <c r="I165" s="28">
        <f>Table1[[#This Row],[Start Time Steam]]</f>
        <v>40878.989583333336</v>
      </c>
      <c r="J165" s="28">
        <f>Table1[[#This Row],[Stop Time Steam]]</f>
        <v>40879</v>
      </c>
      <c r="K165" s="26">
        <f>IFERROR(HOUR(Table2[[#This Row],[Start Time Steam]])+MINUTE(Table2[[#This Row],[Start Time Steam]])/60,"err")</f>
        <v>23.75</v>
      </c>
      <c r="L165" s="26">
        <f>IFERROR(HOUR(Table2[[#This Row],[End Time Steam]])+MINUTE(Table2[[#This Row],[End Time Steam]])/60,"err")</f>
        <v>0</v>
      </c>
      <c r="M165" s="26">
        <f>IFERROR(IF(Table2[[#This Row],[End time Hour Steam]]&lt;Table2[[#This Row],[Start Time hour Steam]],Table2[[#This Row],[End time Hour Steam]]+24,Table2[[#This Row],[End time Hour Steam]]),"err")</f>
        <v>24</v>
      </c>
      <c r="N165" s="26">
        <f>IFERROR((Table2[[#This Row],[End Time Steam]]-Table2[[#This Row],[Start Time Steam]])*24,"err")</f>
        <v>0.24999999994179234</v>
      </c>
    </row>
    <row r="166" spans="1:14">
      <c r="A166" s="27">
        <f>Table1[[#This Row],[Day]]</f>
        <v>40879</v>
      </c>
      <c r="B166" s="29">
        <f>WEEKDAY(Table2[[#This Row],[Day]])</f>
        <v>6</v>
      </c>
      <c r="C166" s="28">
        <f>Table1[[#This Row],[Start Time Elec]]</f>
        <v>40879.229166666664</v>
      </c>
      <c r="D166" s="28">
        <f>Table1[[#This Row],[Stop Time Elec]]</f>
        <v>40880.052083333336</v>
      </c>
      <c r="E166" s="26">
        <f>IFERROR(HOUR(Table2[[#This Row],[Start time Elec]])+MINUTE(Table2[[#This Row],[Start time Elec]])/60,"err")</f>
        <v>5.5</v>
      </c>
      <c r="F166" s="26">
        <f>IFERROR(HOUR(Table2[[#This Row],[End Time Elec]])+MINUTE(Table2[[#This Row],[End Time Elec]])/60,"err")</f>
        <v>1.25</v>
      </c>
      <c r="G166" s="26">
        <f>IFERROR(IF(Table2[[#This Row],[End time Hour elec]]&lt;Table2[[#This Row],[Start Time hour elec]],Table2[[#This Row],[End time Hour elec]]+24,Table2[[#This Row],[End time Hour elec]]),"err")</f>
        <v>25.25</v>
      </c>
      <c r="H166" s="26">
        <f>IFERROR((Table2[[#This Row],[End Time Elec]]-Table2[[#This Row],[Start time Elec]])*24,"err")</f>
        <v>19.750000000116415</v>
      </c>
      <c r="I166" s="28">
        <f>Table1[[#This Row],[Start Time Steam]]</f>
        <v>40879.260416666664</v>
      </c>
      <c r="J166" s="28">
        <f>Table1[[#This Row],[Stop Time Steam]]</f>
        <v>40880.010416666664</v>
      </c>
      <c r="K166" s="26">
        <f>IFERROR(HOUR(Table2[[#This Row],[Start Time Steam]])+MINUTE(Table2[[#This Row],[Start Time Steam]])/60,"err")</f>
        <v>6.25</v>
      </c>
      <c r="L166" s="26">
        <f>IFERROR(HOUR(Table2[[#This Row],[End Time Steam]])+MINUTE(Table2[[#This Row],[End Time Steam]])/60,"err")</f>
        <v>0.25</v>
      </c>
      <c r="M166" s="26">
        <f>IFERROR(IF(Table2[[#This Row],[End time Hour Steam]]&lt;Table2[[#This Row],[Start Time hour Steam]],Table2[[#This Row],[End time Hour Steam]]+24,Table2[[#This Row],[End time Hour Steam]]),"err")</f>
        <v>24.25</v>
      </c>
      <c r="N166" s="26">
        <f>IFERROR((Table2[[#This Row],[End Time Steam]]-Table2[[#This Row],[Start Time Steam]])*24,"err")</f>
        <v>18</v>
      </c>
    </row>
    <row r="167" spans="1:14" hidden="1">
      <c r="A167" s="27">
        <f>Table1[[#This Row],[Day]]</f>
        <v>40880</v>
      </c>
      <c r="B167" s="29">
        <f>WEEKDAY(Table2[[#This Row],[Day]])</f>
        <v>7</v>
      </c>
      <c r="C167" s="28">
        <f>Table1[[#This Row],[Start Time Elec]]</f>
        <v>40880.270833333336</v>
      </c>
      <c r="D167" s="28">
        <f>Table1[[#This Row],[Stop Time Elec]]</f>
        <v>40880.96875</v>
      </c>
      <c r="E167" s="26">
        <f>IFERROR(HOUR(Table2[[#This Row],[Start time Elec]])+MINUTE(Table2[[#This Row],[Start time Elec]])/60,"err")</f>
        <v>6.5</v>
      </c>
      <c r="F167" s="26">
        <f>IFERROR(HOUR(Table2[[#This Row],[End Time Elec]])+MINUTE(Table2[[#This Row],[End Time Elec]])/60,"err")</f>
        <v>23.25</v>
      </c>
      <c r="G167" s="26">
        <f>IFERROR(IF(Table2[[#This Row],[End time Hour elec]]&lt;Table2[[#This Row],[Start Time hour elec]],Table2[[#This Row],[End time Hour elec]]+24,Table2[[#This Row],[End time Hour elec]]),"err")</f>
        <v>23.25</v>
      </c>
      <c r="H167" s="26">
        <f>IFERROR((Table2[[#This Row],[End Time Elec]]-Table2[[#This Row],[Start time Elec]])*24,"err")</f>
        <v>16.749999999941792</v>
      </c>
      <c r="I167" s="28">
        <f>Table1[[#This Row],[Start Time Steam]]</f>
        <v>40880.1875</v>
      </c>
      <c r="J167" s="28">
        <f>Table1[[#This Row],[Stop Time Steam]]</f>
        <v>40880.625</v>
      </c>
      <c r="K167" s="26">
        <f>IFERROR(HOUR(Table2[[#This Row],[Start Time Steam]])+MINUTE(Table2[[#This Row],[Start Time Steam]])/60,"err")</f>
        <v>4.5</v>
      </c>
      <c r="L167" s="26">
        <f>IFERROR(HOUR(Table2[[#This Row],[End Time Steam]])+MINUTE(Table2[[#This Row],[End Time Steam]])/60,"err")</f>
        <v>15</v>
      </c>
      <c r="M167" s="26">
        <f>IFERROR(IF(Table2[[#This Row],[End time Hour Steam]]&lt;Table2[[#This Row],[Start Time hour Steam]],Table2[[#This Row],[End time Hour Steam]]+24,Table2[[#This Row],[End time Hour Steam]]),"err")</f>
        <v>15</v>
      </c>
      <c r="N167" s="26">
        <f>IFERROR((Table2[[#This Row],[End Time Steam]]-Table2[[#This Row],[Start Time Steam]])*24,"err")</f>
        <v>10.5</v>
      </c>
    </row>
    <row r="168" spans="1:14" hidden="1">
      <c r="A168" s="27">
        <f>Table1[[#This Row],[Day]]</f>
        <v>40881</v>
      </c>
      <c r="B168" s="29">
        <f>WEEKDAY(Table2[[#This Row],[Day]])</f>
        <v>1</v>
      </c>
      <c r="C168" s="28">
        <f>Table1[[#This Row],[Start Time Elec]]</f>
        <v>40881.395833333336</v>
      </c>
      <c r="D168" s="28">
        <f>Table1[[#This Row],[Stop Time Elec]]</f>
        <v>40881.875</v>
      </c>
      <c r="E168" s="26">
        <f>IFERROR(HOUR(Table2[[#This Row],[Start time Elec]])+MINUTE(Table2[[#This Row],[Start time Elec]])/60,"err")</f>
        <v>9.5</v>
      </c>
      <c r="F168" s="26">
        <f>IFERROR(HOUR(Table2[[#This Row],[End Time Elec]])+MINUTE(Table2[[#This Row],[End Time Elec]])/60,"err")</f>
        <v>21</v>
      </c>
      <c r="G168" s="26">
        <f>IFERROR(IF(Table2[[#This Row],[End time Hour elec]]&lt;Table2[[#This Row],[Start Time hour elec]],Table2[[#This Row],[End time Hour elec]]+24,Table2[[#This Row],[End time Hour elec]]),"err")</f>
        <v>21</v>
      </c>
      <c r="H168" s="26">
        <f>IFERROR((Table2[[#This Row],[End Time Elec]]-Table2[[#This Row],[Start time Elec]])*24,"err")</f>
        <v>11.499999999941792</v>
      </c>
      <c r="I168" s="28" t="str">
        <f>Table1[[#This Row],[Start Time Steam]]</f>
        <v>N/A</v>
      </c>
      <c r="J168" s="28">
        <f>Table1[[#This Row],[Stop Time Steam]]</f>
        <v>40881.416666666664</v>
      </c>
      <c r="K168" s="26" t="str">
        <f>IFERROR(HOUR(Table2[[#This Row],[Start Time Steam]])+MINUTE(Table2[[#This Row],[Start Time Steam]])/60,"err")</f>
        <v>err</v>
      </c>
      <c r="L168" s="26">
        <f>IFERROR(HOUR(Table2[[#This Row],[End Time Steam]])+MINUTE(Table2[[#This Row],[End Time Steam]])/60,"err")</f>
        <v>10</v>
      </c>
      <c r="M168" s="26">
        <f>IFERROR(IF(Table2[[#This Row],[End time Hour Steam]]&lt;Table2[[#This Row],[Start Time hour Steam]],Table2[[#This Row],[End time Hour Steam]]+24,Table2[[#This Row],[End time Hour Steam]]),"err")</f>
        <v>34</v>
      </c>
      <c r="N168" s="26" t="str">
        <f>IFERROR((Table2[[#This Row],[End Time Steam]]-Table2[[#This Row],[Start Time Steam]])*24,"err")</f>
        <v>err</v>
      </c>
    </row>
    <row r="169" spans="1:14">
      <c r="A169" s="27">
        <f>Table1[[#This Row],[Day]]</f>
        <v>40882</v>
      </c>
      <c r="B169" s="29">
        <f>WEEKDAY(Table2[[#This Row],[Day]])</f>
        <v>2</v>
      </c>
      <c r="C169" s="28">
        <f>Table1[[#This Row],[Start Time Elec]]</f>
        <v>40882.208333333336</v>
      </c>
      <c r="D169" s="28">
        <f>Table1[[#This Row],[Stop Time Elec]]</f>
        <v>40883.020833333336</v>
      </c>
      <c r="E169" s="26">
        <f>IFERROR(HOUR(Table2[[#This Row],[Start time Elec]])+MINUTE(Table2[[#This Row],[Start time Elec]])/60,"err")</f>
        <v>5</v>
      </c>
      <c r="F169" s="26">
        <f>IFERROR(HOUR(Table2[[#This Row],[End Time Elec]])+MINUTE(Table2[[#This Row],[End Time Elec]])/60,"err")</f>
        <v>0.5</v>
      </c>
      <c r="G169" s="26">
        <f>IFERROR(IF(Table2[[#This Row],[End time Hour elec]]&lt;Table2[[#This Row],[Start Time hour elec]],Table2[[#This Row],[End time Hour elec]]+24,Table2[[#This Row],[End time Hour elec]]),"err")</f>
        <v>24.5</v>
      </c>
      <c r="H169" s="26">
        <f>IFERROR((Table2[[#This Row],[End Time Elec]]-Table2[[#This Row],[Start time Elec]])*24,"err")</f>
        <v>19.5</v>
      </c>
      <c r="I169" s="28">
        <f>Table1[[#This Row],[Start Time Steam]]</f>
        <v>40882.25</v>
      </c>
      <c r="J169" s="28">
        <f>Table1[[#This Row],[Stop Time Steam]]</f>
        <v>40882.458333333336</v>
      </c>
      <c r="K169" s="26">
        <f>IFERROR(HOUR(Table2[[#This Row],[Start Time Steam]])+MINUTE(Table2[[#This Row],[Start Time Steam]])/60,"err")</f>
        <v>6</v>
      </c>
      <c r="L169" s="26">
        <f>IFERROR(HOUR(Table2[[#This Row],[End Time Steam]])+MINUTE(Table2[[#This Row],[End Time Steam]])/60,"err")</f>
        <v>11</v>
      </c>
      <c r="M169" s="26">
        <f>IFERROR(IF(Table2[[#This Row],[End time Hour Steam]]&lt;Table2[[#This Row],[Start Time hour Steam]],Table2[[#This Row],[End time Hour Steam]]+24,Table2[[#This Row],[End time Hour Steam]]),"err")</f>
        <v>11</v>
      </c>
      <c r="N169" s="26">
        <f>IFERROR((Table2[[#This Row],[End Time Steam]]-Table2[[#This Row],[Start Time Steam]])*24,"err")</f>
        <v>5.0000000000582077</v>
      </c>
    </row>
    <row r="170" spans="1:14">
      <c r="A170" s="27">
        <f>Table1[[#This Row],[Day]]</f>
        <v>40883</v>
      </c>
      <c r="B170" s="29">
        <f>WEEKDAY(Table2[[#This Row],[Day]])</f>
        <v>3</v>
      </c>
      <c r="C170" s="28">
        <f>Table1[[#This Row],[Start Time Elec]]</f>
        <v>40883.229166666664</v>
      </c>
      <c r="D170" s="28">
        <f>Table1[[#This Row],[Stop Time Elec]]</f>
        <v>40884.020833333336</v>
      </c>
      <c r="E170" s="26">
        <f>IFERROR(HOUR(Table2[[#This Row],[Start time Elec]])+MINUTE(Table2[[#This Row],[Start time Elec]])/60,"err")</f>
        <v>5.5</v>
      </c>
      <c r="F170" s="26">
        <f>IFERROR(HOUR(Table2[[#This Row],[End Time Elec]])+MINUTE(Table2[[#This Row],[End Time Elec]])/60,"err")</f>
        <v>0.5</v>
      </c>
      <c r="G170" s="26">
        <f>IFERROR(IF(Table2[[#This Row],[End time Hour elec]]&lt;Table2[[#This Row],[Start Time hour elec]],Table2[[#This Row],[End time Hour elec]]+24,Table2[[#This Row],[End time Hour elec]]),"err")</f>
        <v>24.5</v>
      </c>
      <c r="H170" s="26">
        <f>IFERROR((Table2[[#This Row],[End Time Elec]]-Table2[[#This Row],[Start time Elec]])*24,"err")</f>
        <v>19.000000000116415</v>
      </c>
      <c r="I170" s="28">
        <f>Table1[[#This Row],[Start Time Steam]]</f>
        <v>40883.989583333336</v>
      </c>
      <c r="J170" s="28">
        <f>Table1[[#This Row],[Stop Time Steam]]</f>
        <v>40884.083333333336</v>
      </c>
      <c r="K170" s="26">
        <f>IFERROR(HOUR(Table2[[#This Row],[Start Time Steam]])+MINUTE(Table2[[#This Row],[Start Time Steam]])/60,"err")</f>
        <v>23.75</v>
      </c>
      <c r="L170" s="26">
        <f>IFERROR(HOUR(Table2[[#This Row],[End Time Steam]])+MINUTE(Table2[[#This Row],[End Time Steam]])/60,"err")</f>
        <v>2</v>
      </c>
      <c r="M170" s="26">
        <f>IFERROR(IF(Table2[[#This Row],[End time Hour Steam]]&lt;Table2[[#This Row],[Start Time hour Steam]],Table2[[#This Row],[End time Hour Steam]]+24,Table2[[#This Row],[End time Hour Steam]]),"err")</f>
        <v>26</v>
      </c>
      <c r="N170" s="26">
        <f>IFERROR((Table2[[#This Row],[End Time Steam]]-Table2[[#This Row],[Start Time Steam]])*24,"err")</f>
        <v>2.25</v>
      </c>
    </row>
    <row r="171" spans="1:14">
      <c r="A171" s="27">
        <f>Table1[[#This Row],[Day]]</f>
        <v>40884</v>
      </c>
      <c r="B171" s="29">
        <f>WEEKDAY(Table2[[#This Row],[Day]])</f>
        <v>4</v>
      </c>
      <c r="C171" s="28">
        <f>Table1[[#This Row],[Start Time Elec]]</f>
        <v>40884.229166666664</v>
      </c>
      <c r="D171" s="28">
        <f>Table1[[#This Row],[Stop Time Elec]]</f>
        <v>40885.104166666664</v>
      </c>
      <c r="E171" s="26">
        <f>IFERROR(HOUR(Table2[[#This Row],[Start time Elec]])+MINUTE(Table2[[#This Row],[Start time Elec]])/60,"err")</f>
        <v>5.5</v>
      </c>
      <c r="F171" s="26">
        <f>IFERROR(HOUR(Table2[[#This Row],[End Time Elec]])+MINUTE(Table2[[#This Row],[End Time Elec]])/60,"err")</f>
        <v>2.5</v>
      </c>
      <c r="G171" s="26">
        <f>IFERROR(IF(Table2[[#This Row],[End time Hour elec]]&lt;Table2[[#This Row],[Start Time hour elec]],Table2[[#This Row],[End time Hour elec]]+24,Table2[[#This Row],[End time Hour elec]]),"err")</f>
        <v>26.5</v>
      </c>
      <c r="H171" s="26">
        <f>IFERROR((Table2[[#This Row],[End Time Elec]]-Table2[[#This Row],[Start time Elec]])*24,"err")</f>
        <v>21</v>
      </c>
      <c r="I171" s="28">
        <f>Table1[[#This Row],[Start Time Steam]]</f>
        <v>40884.989583333336</v>
      </c>
      <c r="J171" s="28">
        <f>Table1[[#This Row],[Stop Time Steam]]</f>
        <v>40885.052083333336</v>
      </c>
      <c r="K171" s="26">
        <f>IFERROR(HOUR(Table2[[#This Row],[Start Time Steam]])+MINUTE(Table2[[#This Row],[Start Time Steam]])/60,"err")</f>
        <v>23.75</v>
      </c>
      <c r="L171" s="26">
        <f>IFERROR(HOUR(Table2[[#This Row],[End Time Steam]])+MINUTE(Table2[[#This Row],[End Time Steam]])/60,"err")</f>
        <v>1.25</v>
      </c>
      <c r="M171" s="26">
        <f>IFERROR(IF(Table2[[#This Row],[End time Hour Steam]]&lt;Table2[[#This Row],[Start Time hour Steam]],Table2[[#This Row],[End time Hour Steam]]+24,Table2[[#This Row],[End time Hour Steam]]),"err")</f>
        <v>25.25</v>
      </c>
      <c r="N171" s="26">
        <f>IFERROR((Table2[[#This Row],[End Time Steam]]-Table2[[#This Row],[Start Time Steam]])*24,"err")</f>
        <v>1.5</v>
      </c>
    </row>
    <row r="172" spans="1:14">
      <c r="A172" s="27">
        <f>Table1[[#This Row],[Day]]</f>
        <v>40885</v>
      </c>
      <c r="B172" s="29">
        <f>WEEKDAY(Table2[[#This Row],[Day]])</f>
        <v>5</v>
      </c>
      <c r="C172" s="28">
        <f>Table1[[#This Row],[Start Time Elec]]</f>
        <v>40885.989583333336</v>
      </c>
      <c r="D172" s="28">
        <f>Table1[[#This Row],[Stop Time Elec]]</f>
        <v>40886.03125</v>
      </c>
      <c r="E172" s="26">
        <f>IFERROR(HOUR(Table2[[#This Row],[Start time Elec]])+MINUTE(Table2[[#This Row],[Start time Elec]])/60,"err")</f>
        <v>23.75</v>
      </c>
      <c r="F172" s="26">
        <f>IFERROR(HOUR(Table2[[#This Row],[End Time Elec]])+MINUTE(Table2[[#This Row],[End Time Elec]])/60,"err")</f>
        <v>0.75</v>
      </c>
      <c r="G172" s="26">
        <f>IFERROR(IF(Table2[[#This Row],[End time Hour elec]]&lt;Table2[[#This Row],[Start Time hour elec]],Table2[[#This Row],[End time Hour elec]]+24,Table2[[#This Row],[End time Hour elec]]),"err")</f>
        <v>24.75</v>
      </c>
      <c r="H172" s="26">
        <f>IFERROR((Table2[[#This Row],[End Time Elec]]-Table2[[#This Row],[Start time Elec]])*24,"err")</f>
        <v>0.99999999994179234</v>
      </c>
      <c r="I172" s="28">
        <f>Table1[[#This Row],[Start Time Steam]]</f>
        <v>40885.072916666664</v>
      </c>
      <c r="J172" s="28">
        <f>Table1[[#This Row],[Stop Time Steam]]</f>
        <v>40885.166666666664</v>
      </c>
      <c r="K172" s="26">
        <f>IFERROR(HOUR(Table2[[#This Row],[Start Time Steam]])+MINUTE(Table2[[#This Row],[Start Time Steam]])/60,"err")</f>
        <v>1.75</v>
      </c>
      <c r="L172" s="26">
        <f>IFERROR(HOUR(Table2[[#This Row],[End Time Steam]])+MINUTE(Table2[[#This Row],[End Time Steam]])/60,"err")</f>
        <v>4</v>
      </c>
      <c r="M172" s="26">
        <f>IFERROR(IF(Table2[[#This Row],[End time Hour Steam]]&lt;Table2[[#This Row],[Start Time hour Steam]],Table2[[#This Row],[End time Hour Steam]]+24,Table2[[#This Row],[End time Hour Steam]]),"err")</f>
        <v>4</v>
      </c>
      <c r="N172" s="26">
        <f>IFERROR((Table2[[#This Row],[End Time Steam]]-Table2[[#This Row],[Start Time Steam]])*24,"err")</f>
        <v>2.25</v>
      </c>
    </row>
    <row r="173" spans="1:14">
      <c r="A173" s="27">
        <f>Table1[[#This Row],[Day]]</f>
        <v>40886</v>
      </c>
      <c r="B173" s="29">
        <f>WEEKDAY(Table2[[#This Row],[Day]])</f>
        <v>6</v>
      </c>
      <c r="C173" s="28">
        <f>Table1[[#This Row],[Start Time Elec]]</f>
        <v>40886.229166666664</v>
      </c>
      <c r="D173" s="28">
        <f>Table1[[#This Row],[Stop Time Elec]]</f>
        <v>40887.072916666664</v>
      </c>
      <c r="E173" s="26">
        <f>IFERROR(HOUR(Table2[[#This Row],[Start time Elec]])+MINUTE(Table2[[#This Row],[Start time Elec]])/60,"err")</f>
        <v>5.5</v>
      </c>
      <c r="F173" s="26">
        <f>IFERROR(HOUR(Table2[[#This Row],[End Time Elec]])+MINUTE(Table2[[#This Row],[End Time Elec]])/60,"err")</f>
        <v>1.75</v>
      </c>
      <c r="G173" s="26">
        <f>IFERROR(IF(Table2[[#This Row],[End time Hour elec]]&lt;Table2[[#This Row],[Start Time hour elec]],Table2[[#This Row],[End time Hour elec]]+24,Table2[[#This Row],[End time Hour elec]]),"err")</f>
        <v>25.75</v>
      </c>
      <c r="H173" s="26">
        <f>IFERROR((Table2[[#This Row],[End Time Elec]]-Table2[[#This Row],[Start time Elec]])*24,"err")</f>
        <v>20.25</v>
      </c>
      <c r="I173" s="28">
        <f>Table1[[#This Row],[Start Time Steam]]</f>
        <v>40886.25</v>
      </c>
      <c r="J173" s="28">
        <f>Table1[[#This Row],[Stop Time Steam]]</f>
        <v>40886.78125</v>
      </c>
      <c r="K173" s="26">
        <f>IFERROR(HOUR(Table2[[#This Row],[Start Time Steam]])+MINUTE(Table2[[#This Row],[Start Time Steam]])/60,"err")</f>
        <v>6</v>
      </c>
      <c r="L173" s="26">
        <f>IFERROR(HOUR(Table2[[#This Row],[End Time Steam]])+MINUTE(Table2[[#This Row],[End Time Steam]])/60,"err")</f>
        <v>18.75</v>
      </c>
      <c r="M173" s="26">
        <f>IFERROR(IF(Table2[[#This Row],[End time Hour Steam]]&lt;Table2[[#This Row],[Start Time hour Steam]],Table2[[#This Row],[End time Hour Steam]]+24,Table2[[#This Row],[End time Hour Steam]]),"err")</f>
        <v>18.75</v>
      </c>
      <c r="N173" s="26">
        <f>IFERROR((Table2[[#This Row],[End Time Steam]]-Table2[[#This Row],[Start Time Steam]])*24,"err")</f>
        <v>12.75</v>
      </c>
    </row>
    <row r="174" spans="1:14" hidden="1">
      <c r="A174" s="27">
        <f>Table1[[#This Row],[Day]]</f>
        <v>40887</v>
      </c>
      <c r="B174" s="29">
        <f>WEEKDAY(Table2[[#This Row],[Day]])</f>
        <v>7</v>
      </c>
      <c r="C174" s="28">
        <f>Table1[[#This Row],[Start Time Elec]]</f>
        <v>40887.260416666664</v>
      </c>
      <c r="D174" s="28">
        <f>Table1[[#This Row],[Stop Time Elec]]</f>
        <v>40887.875</v>
      </c>
      <c r="E174" s="26">
        <f>IFERROR(HOUR(Table2[[#This Row],[Start time Elec]])+MINUTE(Table2[[#This Row],[Start time Elec]])/60,"err")</f>
        <v>6.25</v>
      </c>
      <c r="F174" s="26">
        <f>IFERROR(HOUR(Table2[[#This Row],[End Time Elec]])+MINUTE(Table2[[#This Row],[End Time Elec]])/60,"err")</f>
        <v>21</v>
      </c>
      <c r="G174" s="26">
        <f>IFERROR(IF(Table2[[#This Row],[End time Hour elec]]&lt;Table2[[#This Row],[Start Time hour elec]],Table2[[#This Row],[End time Hour elec]]+24,Table2[[#This Row],[End time Hour elec]]),"err")</f>
        <v>21</v>
      </c>
      <c r="H174" s="26">
        <f>IFERROR((Table2[[#This Row],[End Time Elec]]-Table2[[#This Row],[Start time Elec]])*24,"err")</f>
        <v>14.750000000058208</v>
      </c>
      <c r="I174" s="28">
        <f>Table1[[#This Row],[Start Time Steam]]</f>
        <v>40887.25</v>
      </c>
      <c r="J174" s="28">
        <f>Table1[[#This Row],[Stop Time Steam]]</f>
        <v>40888</v>
      </c>
      <c r="K174" s="26">
        <f>IFERROR(HOUR(Table2[[#This Row],[Start Time Steam]])+MINUTE(Table2[[#This Row],[Start Time Steam]])/60,"err")</f>
        <v>6</v>
      </c>
      <c r="L174" s="26">
        <f>IFERROR(HOUR(Table2[[#This Row],[End Time Steam]])+MINUTE(Table2[[#This Row],[End Time Steam]])/60,"err")</f>
        <v>0</v>
      </c>
      <c r="M174" s="26">
        <f>IFERROR(IF(Table2[[#This Row],[End time Hour Steam]]&lt;Table2[[#This Row],[Start Time hour Steam]],Table2[[#This Row],[End time Hour Steam]]+24,Table2[[#This Row],[End time Hour Steam]]),"err")</f>
        <v>24</v>
      </c>
      <c r="N174" s="26">
        <f>IFERROR((Table2[[#This Row],[End Time Steam]]-Table2[[#This Row],[Start Time Steam]])*24,"err")</f>
        <v>18</v>
      </c>
    </row>
    <row r="175" spans="1:14" hidden="1">
      <c r="A175" s="27">
        <f>Table1[[#This Row],[Day]]</f>
        <v>40888</v>
      </c>
      <c r="B175" s="29">
        <f>WEEKDAY(Table2[[#This Row],[Day]])</f>
        <v>1</v>
      </c>
      <c r="C175" s="28">
        <f>Table1[[#This Row],[Start Time Elec]]</f>
        <v>40888.322916666664</v>
      </c>
      <c r="D175" s="28">
        <f>Table1[[#This Row],[Stop Time Elec]]</f>
        <v>40888.875</v>
      </c>
      <c r="E175" s="26">
        <f>IFERROR(HOUR(Table2[[#This Row],[Start time Elec]])+MINUTE(Table2[[#This Row],[Start time Elec]])/60,"err")</f>
        <v>7.75</v>
      </c>
      <c r="F175" s="26">
        <f>IFERROR(HOUR(Table2[[#This Row],[End Time Elec]])+MINUTE(Table2[[#This Row],[End Time Elec]])/60,"err")</f>
        <v>21</v>
      </c>
      <c r="G175" s="26">
        <f>IFERROR(IF(Table2[[#This Row],[End time Hour elec]]&lt;Table2[[#This Row],[Start Time hour elec]],Table2[[#This Row],[End time Hour elec]]+24,Table2[[#This Row],[End time Hour elec]]),"err")</f>
        <v>21</v>
      </c>
      <c r="H175" s="26">
        <f>IFERROR((Table2[[#This Row],[End Time Elec]]-Table2[[#This Row],[Start time Elec]])*24,"err")</f>
        <v>13.250000000058208</v>
      </c>
      <c r="I175" s="28">
        <f>Table1[[#This Row],[Start Time Steam]]</f>
        <v>40888.291666666664</v>
      </c>
      <c r="J175" s="28">
        <f>Table1[[#This Row],[Stop Time Steam]]</f>
        <v>40888.520833333336</v>
      </c>
      <c r="K175" s="26">
        <f>IFERROR(HOUR(Table2[[#This Row],[Start Time Steam]])+MINUTE(Table2[[#This Row],[Start Time Steam]])/60,"err")</f>
        <v>7</v>
      </c>
      <c r="L175" s="26">
        <f>IFERROR(HOUR(Table2[[#This Row],[End Time Steam]])+MINUTE(Table2[[#This Row],[End Time Steam]])/60,"err")</f>
        <v>12.5</v>
      </c>
      <c r="M175" s="26">
        <f>IFERROR(IF(Table2[[#This Row],[End time Hour Steam]]&lt;Table2[[#This Row],[Start Time hour Steam]],Table2[[#This Row],[End time Hour Steam]]+24,Table2[[#This Row],[End time Hour Steam]]),"err")</f>
        <v>12.5</v>
      </c>
      <c r="N175" s="26">
        <f>IFERROR((Table2[[#This Row],[End Time Steam]]-Table2[[#This Row],[Start Time Steam]])*24,"err")</f>
        <v>5.5000000001164153</v>
      </c>
    </row>
    <row r="176" spans="1:14">
      <c r="A176" s="27">
        <f>Table1[[#This Row],[Day]]</f>
        <v>40889</v>
      </c>
      <c r="B176" s="29">
        <f>WEEKDAY(Table2[[#This Row],[Day]])</f>
        <v>2</v>
      </c>
      <c r="C176" s="28">
        <f>Table1[[#This Row],[Start Time Elec]]</f>
        <v>40889.208333333336</v>
      </c>
      <c r="D176" s="28">
        <f>Table1[[#This Row],[Stop Time Elec]]</f>
        <v>40890.020833333336</v>
      </c>
      <c r="E176" s="26">
        <f>IFERROR(HOUR(Table2[[#This Row],[Start time Elec]])+MINUTE(Table2[[#This Row],[Start time Elec]])/60,"err")</f>
        <v>5</v>
      </c>
      <c r="F176" s="26">
        <f>IFERROR(HOUR(Table2[[#This Row],[End Time Elec]])+MINUTE(Table2[[#This Row],[End Time Elec]])/60,"err")</f>
        <v>0.5</v>
      </c>
      <c r="G176" s="26">
        <f>IFERROR(IF(Table2[[#This Row],[End time Hour elec]]&lt;Table2[[#This Row],[Start Time hour elec]],Table2[[#This Row],[End time Hour elec]]+24,Table2[[#This Row],[End time Hour elec]]),"err")</f>
        <v>24.5</v>
      </c>
      <c r="H176" s="26">
        <f>IFERROR((Table2[[#This Row],[End Time Elec]]-Table2[[#This Row],[Start time Elec]])*24,"err")</f>
        <v>19.5</v>
      </c>
      <c r="I176" s="28">
        <f>Table1[[#This Row],[Start Time Steam]]</f>
        <v>40889.239583333336</v>
      </c>
      <c r="J176" s="28">
        <f>Table1[[#This Row],[Stop Time Steam]]</f>
        <v>40889.760416666664</v>
      </c>
      <c r="K176" s="26">
        <f>IFERROR(HOUR(Table2[[#This Row],[Start Time Steam]])+MINUTE(Table2[[#This Row],[Start Time Steam]])/60,"err")</f>
        <v>5.75</v>
      </c>
      <c r="L176" s="26">
        <f>IFERROR(HOUR(Table2[[#This Row],[End Time Steam]])+MINUTE(Table2[[#This Row],[End Time Steam]])/60,"err")</f>
        <v>18.25</v>
      </c>
      <c r="M176" s="26">
        <f>IFERROR(IF(Table2[[#This Row],[End time Hour Steam]]&lt;Table2[[#This Row],[Start Time hour Steam]],Table2[[#This Row],[End time Hour Steam]]+24,Table2[[#This Row],[End time Hour Steam]]),"err")</f>
        <v>18.25</v>
      </c>
      <c r="N176" s="26">
        <f>IFERROR((Table2[[#This Row],[End Time Steam]]-Table2[[#This Row],[Start Time Steam]])*24,"err")</f>
        <v>12.499999999883585</v>
      </c>
    </row>
    <row r="177" spans="1:14">
      <c r="A177" s="27">
        <f>Table1[[#This Row],[Day]]</f>
        <v>40890</v>
      </c>
      <c r="B177" s="29">
        <f>WEEKDAY(Table2[[#This Row],[Day]])</f>
        <v>3</v>
      </c>
      <c r="C177" s="28">
        <f>Table1[[#This Row],[Start Time Elec]]</f>
        <v>40890.229166666664</v>
      </c>
      <c r="D177" s="28">
        <f>Table1[[#This Row],[Stop Time Elec]]</f>
        <v>40891.010416666664</v>
      </c>
      <c r="E177" s="26">
        <f>IFERROR(HOUR(Table2[[#This Row],[Start time Elec]])+MINUTE(Table2[[#This Row],[Start time Elec]])/60,"err")</f>
        <v>5.5</v>
      </c>
      <c r="F177" s="26">
        <f>IFERROR(HOUR(Table2[[#This Row],[End Time Elec]])+MINUTE(Table2[[#This Row],[End Time Elec]])/60,"err")</f>
        <v>0.25</v>
      </c>
      <c r="G177" s="26">
        <f>IFERROR(IF(Table2[[#This Row],[End time Hour elec]]&lt;Table2[[#This Row],[Start Time hour elec]],Table2[[#This Row],[End time Hour elec]]+24,Table2[[#This Row],[End time Hour elec]]),"err")</f>
        <v>24.25</v>
      </c>
      <c r="H177" s="26">
        <f>IFERROR((Table2[[#This Row],[End Time Elec]]-Table2[[#This Row],[Start time Elec]])*24,"err")</f>
        <v>18.75</v>
      </c>
      <c r="I177" s="28">
        <f>Table1[[#This Row],[Start Time Steam]]</f>
        <v>40890.197916666664</v>
      </c>
      <c r="J177" s="28">
        <f>Table1[[#This Row],[Stop Time Steam]]</f>
        <v>40890.927083333336</v>
      </c>
      <c r="K177" s="26">
        <f>IFERROR(HOUR(Table2[[#This Row],[Start Time Steam]])+MINUTE(Table2[[#This Row],[Start Time Steam]])/60,"err")</f>
        <v>4.75</v>
      </c>
      <c r="L177" s="26">
        <f>IFERROR(HOUR(Table2[[#This Row],[End Time Steam]])+MINUTE(Table2[[#This Row],[End Time Steam]])/60,"err")</f>
        <v>22.25</v>
      </c>
      <c r="M177" s="26">
        <f>IFERROR(IF(Table2[[#This Row],[End time Hour Steam]]&lt;Table2[[#This Row],[Start Time hour Steam]],Table2[[#This Row],[End time Hour Steam]]+24,Table2[[#This Row],[End time Hour Steam]]),"err")</f>
        <v>22.25</v>
      </c>
      <c r="N177" s="26">
        <f>IFERROR((Table2[[#This Row],[End Time Steam]]-Table2[[#This Row],[Start Time Steam]])*24,"err")</f>
        <v>17.500000000116415</v>
      </c>
    </row>
    <row r="178" spans="1:14">
      <c r="A178" s="27">
        <f>Table1[[#This Row],[Day]]</f>
        <v>40891</v>
      </c>
      <c r="B178" s="29">
        <f>WEEKDAY(Table2[[#This Row],[Day]])</f>
        <v>4</v>
      </c>
      <c r="C178" s="28">
        <f>Table1[[#This Row],[Start Time Elec]]</f>
        <v>40891.208333333336</v>
      </c>
      <c r="D178" s="28">
        <f>Table1[[#This Row],[Stop Time Elec]]</f>
        <v>40892.020833333336</v>
      </c>
      <c r="E178" s="26">
        <f>IFERROR(HOUR(Table2[[#This Row],[Start time Elec]])+MINUTE(Table2[[#This Row],[Start time Elec]])/60,"err")</f>
        <v>5</v>
      </c>
      <c r="F178" s="26">
        <f>IFERROR(HOUR(Table2[[#This Row],[End Time Elec]])+MINUTE(Table2[[#This Row],[End Time Elec]])/60,"err")</f>
        <v>0.5</v>
      </c>
      <c r="G178" s="26">
        <f>IFERROR(IF(Table2[[#This Row],[End time Hour elec]]&lt;Table2[[#This Row],[Start Time hour elec]],Table2[[#This Row],[End time Hour elec]]+24,Table2[[#This Row],[End time Hour elec]]),"err")</f>
        <v>24.5</v>
      </c>
      <c r="H178" s="26">
        <f>IFERROR((Table2[[#This Row],[End Time Elec]]-Table2[[#This Row],[Start time Elec]])*24,"err")</f>
        <v>19.5</v>
      </c>
      <c r="I178" s="28">
        <f>Table1[[#This Row],[Start Time Steam]]</f>
        <v>40891.229166666664</v>
      </c>
      <c r="J178" s="28">
        <f>Table1[[#This Row],[Stop Time Steam]]</f>
        <v>40891.885416666664</v>
      </c>
      <c r="K178" s="26">
        <f>IFERROR(HOUR(Table2[[#This Row],[Start Time Steam]])+MINUTE(Table2[[#This Row],[Start Time Steam]])/60,"err")</f>
        <v>5.5</v>
      </c>
      <c r="L178" s="26">
        <f>IFERROR(HOUR(Table2[[#This Row],[End Time Steam]])+MINUTE(Table2[[#This Row],[End Time Steam]])/60,"err")</f>
        <v>21.25</v>
      </c>
      <c r="M178" s="26">
        <f>IFERROR(IF(Table2[[#This Row],[End time Hour Steam]]&lt;Table2[[#This Row],[Start Time hour Steam]],Table2[[#This Row],[End time Hour Steam]]+24,Table2[[#This Row],[End time Hour Steam]]),"err")</f>
        <v>21.25</v>
      </c>
      <c r="N178" s="26">
        <f>IFERROR((Table2[[#This Row],[End Time Steam]]-Table2[[#This Row],[Start Time Steam]])*24,"err")</f>
        <v>15.75</v>
      </c>
    </row>
    <row r="179" spans="1:14">
      <c r="A179" s="27">
        <f>Table1[[#This Row],[Day]]</f>
        <v>40892</v>
      </c>
      <c r="B179" s="29">
        <f>WEEKDAY(Table2[[#This Row],[Day]])</f>
        <v>5</v>
      </c>
      <c r="C179" s="28">
        <f>Table1[[#This Row],[Start Time Elec]]</f>
        <v>40892.229166666664</v>
      </c>
      <c r="D179" s="28">
        <f>Table1[[#This Row],[Stop Time Elec]]</f>
        <v>40893.03125</v>
      </c>
      <c r="E179" s="26">
        <f>IFERROR(HOUR(Table2[[#This Row],[Start time Elec]])+MINUTE(Table2[[#This Row],[Start time Elec]])/60,"err")</f>
        <v>5.5</v>
      </c>
      <c r="F179" s="26">
        <f>IFERROR(HOUR(Table2[[#This Row],[End Time Elec]])+MINUTE(Table2[[#This Row],[End Time Elec]])/60,"err")</f>
        <v>0.75</v>
      </c>
      <c r="G179" s="26">
        <f>IFERROR(IF(Table2[[#This Row],[End time Hour elec]]&lt;Table2[[#This Row],[Start Time hour elec]],Table2[[#This Row],[End time Hour elec]]+24,Table2[[#This Row],[End time Hour elec]]),"err")</f>
        <v>24.75</v>
      </c>
      <c r="H179" s="26">
        <f>IFERROR((Table2[[#This Row],[End Time Elec]]-Table2[[#This Row],[Start time Elec]])*24,"err")</f>
        <v>19.250000000058208</v>
      </c>
      <c r="I179" s="28">
        <f>Table1[[#This Row],[Start Time Steam]]</f>
        <v>40892.25</v>
      </c>
      <c r="J179" s="28">
        <f>Table1[[#This Row],[Stop Time Steam]]</f>
        <v>40892.6875</v>
      </c>
      <c r="K179" s="26">
        <f>IFERROR(HOUR(Table2[[#This Row],[Start Time Steam]])+MINUTE(Table2[[#This Row],[Start Time Steam]])/60,"err")</f>
        <v>6</v>
      </c>
      <c r="L179" s="26">
        <f>IFERROR(HOUR(Table2[[#This Row],[End Time Steam]])+MINUTE(Table2[[#This Row],[End Time Steam]])/60,"err")</f>
        <v>16.5</v>
      </c>
      <c r="M179" s="26">
        <f>IFERROR(IF(Table2[[#This Row],[End time Hour Steam]]&lt;Table2[[#This Row],[Start Time hour Steam]],Table2[[#This Row],[End time Hour Steam]]+24,Table2[[#This Row],[End time Hour Steam]]),"err")</f>
        <v>16.5</v>
      </c>
      <c r="N179" s="26">
        <f>IFERROR((Table2[[#This Row],[End Time Steam]]-Table2[[#This Row],[Start Time Steam]])*24,"err")</f>
        <v>10.5</v>
      </c>
    </row>
    <row r="180" spans="1:14">
      <c r="A180" s="27">
        <f>Table1[[#This Row],[Day]]</f>
        <v>40893</v>
      </c>
      <c r="B180" s="29">
        <f>WEEKDAY(Table2[[#This Row],[Day]])</f>
        <v>6</v>
      </c>
      <c r="C180" s="28">
        <f>Table1[[#This Row],[Start Time Elec]]</f>
        <v>40893.229166666664</v>
      </c>
      <c r="D180" s="28">
        <f>Table1[[#This Row],[Stop Time Elec]]</f>
        <v>40894.052083333336</v>
      </c>
      <c r="E180" s="26">
        <f>IFERROR(HOUR(Table2[[#This Row],[Start time Elec]])+MINUTE(Table2[[#This Row],[Start time Elec]])/60,"err")</f>
        <v>5.5</v>
      </c>
      <c r="F180" s="26">
        <f>IFERROR(HOUR(Table2[[#This Row],[End Time Elec]])+MINUTE(Table2[[#This Row],[End Time Elec]])/60,"err")</f>
        <v>1.25</v>
      </c>
      <c r="G180" s="26">
        <f>IFERROR(IF(Table2[[#This Row],[End time Hour elec]]&lt;Table2[[#This Row],[Start Time hour elec]],Table2[[#This Row],[End time Hour elec]]+24,Table2[[#This Row],[End time Hour elec]]),"err")</f>
        <v>25.25</v>
      </c>
      <c r="H180" s="26">
        <f>IFERROR((Table2[[#This Row],[End Time Elec]]-Table2[[#This Row],[Start time Elec]])*24,"err")</f>
        <v>19.750000000116415</v>
      </c>
      <c r="I180" s="28">
        <f>Table1[[#This Row],[Start Time Steam]]</f>
        <v>40893.239583333336</v>
      </c>
      <c r="J180" s="28">
        <f>Table1[[#This Row],[Stop Time Steam]]</f>
        <v>40894</v>
      </c>
      <c r="K180" s="26">
        <f>IFERROR(HOUR(Table2[[#This Row],[Start Time Steam]])+MINUTE(Table2[[#This Row],[Start Time Steam]])/60,"err")</f>
        <v>5.75</v>
      </c>
      <c r="L180" s="26">
        <f>IFERROR(HOUR(Table2[[#This Row],[End Time Steam]])+MINUTE(Table2[[#This Row],[End Time Steam]])/60,"err")</f>
        <v>0</v>
      </c>
      <c r="M180" s="26">
        <f>IFERROR(IF(Table2[[#This Row],[End time Hour Steam]]&lt;Table2[[#This Row],[Start Time hour Steam]],Table2[[#This Row],[End time Hour Steam]]+24,Table2[[#This Row],[End time Hour Steam]]),"err")</f>
        <v>24</v>
      </c>
      <c r="N180" s="26">
        <f>IFERROR((Table2[[#This Row],[End Time Steam]]-Table2[[#This Row],[Start Time Steam]])*24,"err")</f>
        <v>18.249999999941792</v>
      </c>
    </row>
    <row r="181" spans="1:14" hidden="1">
      <c r="A181" s="27">
        <f>Table1[[#This Row],[Day]]</f>
        <v>40894</v>
      </c>
      <c r="B181" s="29">
        <f>WEEKDAY(Table2[[#This Row],[Day]])</f>
        <v>7</v>
      </c>
      <c r="C181" s="28">
        <f>Table1[[#This Row],[Start Time Elec]]</f>
        <v>40894.270833333336</v>
      </c>
      <c r="D181" s="28">
        <f>Table1[[#This Row],[Stop Time Elec]]</f>
        <v>40894.885416666664</v>
      </c>
      <c r="E181" s="26">
        <f>IFERROR(HOUR(Table2[[#This Row],[Start time Elec]])+MINUTE(Table2[[#This Row],[Start time Elec]])/60,"err")</f>
        <v>6.5</v>
      </c>
      <c r="F181" s="26">
        <f>IFERROR(HOUR(Table2[[#This Row],[End Time Elec]])+MINUTE(Table2[[#This Row],[End Time Elec]])/60,"err")</f>
        <v>21.25</v>
      </c>
      <c r="G181" s="26">
        <f>IFERROR(IF(Table2[[#This Row],[End time Hour elec]]&lt;Table2[[#This Row],[Start Time hour elec]],Table2[[#This Row],[End time Hour elec]]+24,Table2[[#This Row],[End time Hour elec]]),"err")</f>
        <v>21.25</v>
      </c>
      <c r="H181" s="26">
        <f>IFERROR((Table2[[#This Row],[End Time Elec]]-Table2[[#This Row],[Start time Elec]])*24,"err")</f>
        <v>14.749999999883585</v>
      </c>
      <c r="I181" s="28">
        <f>Table1[[#This Row],[Start Time Steam]]</f>
        <v>40894.270833333336</v>
      </c>
      <c r="J181" s="28">
        <f>Table1[[#This Row],[Stop Time Steam]]</f>
        <v>40895</v>
      </c>
      <c r="K181" s="26">
        <f>IFERROR(HOUR(Table2[[#This Row],[Start Time Steam]])+MINUTE(Table2[[#This Row],[Start Time Steam]])/60,"err")</f>
        <v>6.5</v>
      </c>
      <c r="L181" s="26">
        <f>IFERROR(HOUR(Table2[[#This Row],[End Time Steam]])+MINUTE(Table2[[#This Row],[End Time Steam]])/60,"err")</f>
        <v>0</v>
      </c>
      <c r="M181" s="26">
        <f>IFERROR(IF(Table2[[#This Row],[End time Hour Steam]]&lt;Table2[[#This Row],[Start Time hour Steam]],Table2[[#This Row],[End time Hour Steam]]+24,Table2[[#This Row],[End time Hour Steam]]),"err")</f>
        <v>24</v>
      </c>
      <c r="N181" s="26">
        <f>IFERROR((Table2[[#This Row],[End Time Steam]]-Table2[[#This Row],[Start Time Steam]])*24,"err")</f>
        <v>17.499999999941792</v>
      </c>
    </row>
    <row r="182" spans="1:14" hidden="1">
      <c r="A182" s="27">
        <f>Table1[[#This Row],[Day]]</f>
        <v>40895</v>
      </c>
      <c r="B182" s="29">
        <f>WEEKDAY(Table2[[#This Row],[Day]])</f>
        <v>1</v>
      </c>
      <c r="C182" s="28">
        <f>Table1[[#This Row],[Start Time Elec]]</f>
        <v>40895.395833333336</v>
      </c>
      <c r="D182" s="28">
        <f>Table1[[#This Row],[Stop Time Elec]]</f>
        <v>40896</v>
      </c>
      <c r="E182" s="26">
        <f>IFERROR(HOUR(Table2[[#This Row],[Start time Elec]])+MINUTE(Table2[[#This Row],[Start time Elec]])/60,"err")</f>
        <v>9.5</v>
      </c>
      <c r="F182" s="26">
        <f>IFERROR(HOUR(Table2[[#This Row],[End Time Elec]])+MINUTE(Table2[[#This Row],[End Time Elec]])/60,"err")</f>
        <v>0</v>
      </c>
      <c r="G182" s="26">
        <f>IFERROR(IF(Table2[[#This Row],[End time Hour elec]]&lt;Table2[[#This Row],[Start Time hour elec]],Table2[[#This Row],[End time Hour elec]]+24,Table2[[#This Row],[End time Hour elec]]),"err")</f>
        <v>24</v>
      </c>
      <c r="H182" s="26">
        <f>IFERROR((Table2[[#This Row],[End Time Elec]]-Table2[[#This Row],[Start time Elec]])*24,"err")</f>
        <v>14.499999999941792</v>
      </c>
      <c r="I182" s="28">
        <f>Table1[[#This Row],[Start Time Steam]]</f>
        <v>40895.145833333336</v>
      </c>
      <c r="J182" s="28">
        <f>Table1[[#This Row],[Stop Time Steam]]</f>
        <v>40895.291666666664</v>
      </c>
      <c r="K182" s="26">
        <f>IFERROR(HOUR(Table2[[#This Row],[Start Time Steam]])+MINUTE(Table2[[#This Row],[Start Time Steam]])/60,"err")</f>
        <v>3.5</v>
      </c>
      <c r="L182" s="26">
        <f>IFERROR(HOUR(Table2[[#This Row],[End Time Steam]])+MINUTE(Table2[[#This Row],[End Time Steam]])/60,"err")</f>
        <v>7</v>
      </c>
      <c r="M182" s="26">
        <f>IFERROR(IF(Table2[[#This Row],[End time Hour Steam]]&lt;Table2[[#This Row],[Start Time hour Steam]],Table2[[#This Row],[End time Hour Steam]]+24,Table2[[#This Row],[End time Hour Steam]]),"err")</f>
        <v>7</v>
      </c>
      <c r="N182" s="26">
        <f>IFERROR((Table2[[#This Row],[End Time Steam]]-Table2[[#This Row],[Start Time Steam]])*24,"err")</f>
        <v>3.4999999998835847</v>
      </c>
    </row>
    <row r="183" spans="1:14">
      <c r="A183" s="27">
        <f>Table1[[#This Row],[Day]]</f>
        <v>40896</v>
      </c>
      <c r="B183" s="29">
        <f>WEEKDAY(Table2[[#This Row],[Day]])</f>
        <v>2</v>
      </c>
      <c r="C183" s="28">
        <f>Table1[[#This Row],[Start Time Elec]]</f>
        <v>40896.1875</v>
      </c>
      <c r="D183" s="28">
        <f>Table1[[#This Row],[Stop Time Elec]]</f>
        <v>40897.010416666664</v>
      </c>
      <c r="E183" s="26">
        <f>IFERROR(HOUR(Table2[[#This Row],[Start time Elec]])+MINUTE(Table2[[#This Row],[Start time Elec]])/60,"err")</f>
        <v>4.5</v>
      </c>
      <c r="F183" s="26">
        <f>IFERROR(HOUR(Table2[[#This Row],[End Time Elec]])+MINUTE(Table2[[#This Row],[End Time Elec]])/60,"err")</f>
        <v>0.25</v>
      </c>
      <c r="G183" s="26">
        <f>IFERROR(IF(Table2[[#This Row],[End time Hour elec]]&lt;Table2[[#This Row],[Start Time hour elec]],Table2[[#This Row],[End time Hour elec]]+24,Table2[[#This Row],[End time Hour elec]]),"err")</f>
        <v>24.25</v>
      </c>
      <c r="H183" s="26">
        <f>IFERROR((Table2[[#This Row],[End Time Elec]]-Table2[[#This Row],[Start time Elec]])*24,"err")</f>
        <v>19.749999999941792</v>
      </c>
      <c r="I183" s="28">
        <f>Table1[[#This Row],[Start Time Steam]]</f>
        <v>40896.239583333336</v>
      </c>
      <c r="J183" s="28">
        <f>Table1[[#This Row],[Stop Time Steam]]</f>
        <v>40896.75</v>
      </c>
      <c r="K183" s="26">
        <f>IFERROR(HOUR(Table2[[#This Row],[Start Time Steam]])+MINUTE(Table2[[#This Row],[Start Time Steam]])/60,"err")</f>
        <v>5.75</v>
      </c>
      <c r="L183" s="26">
        <f>IFERROR(HOUR(Table2[[#This Row],[End Time Steam]])+MINUTE(Table2[[#This Row],[End Time Steam]])/60,"err")</f>
        <v>18</v>
      </c>
      <c r="M183" s="26">
        <f>IFERROR(IF(Table2[[#This Row],[End time Hour Steam]]&lt;Table2[[#This Row],[Start Time hour Steam]],Table2[[#This Row],[End time Hour Steam]]+24,Table2[[#This Row],[End time Hour Steam]]),"err")</f>
        <v>18</v>
      </c>
      <c r="N183" s="26">
        <f>IFERROR((Table2[[#This Row],[End Time Steam]]-Table2[[#This Row],[Start Time Steam]])*24,"err")</f>
        <v>12.249999999941792</v>
      </c>
    </row>
    <row r="184" spans="1:14">
      <c r="A184" s="27">
        <f>Table1[[#This Row],[Day]]</f>
        <v>40897</v>
      </c>
      <c r="B184" s="29">
        <f>WEEKDAY(Table2[[#This Row],[Day]])</f>
        <v>3</v>
      </c>
      <c r="C184" s="28">
        <f>Table1[[#This Row],[Start Time Elec]]</f>
        <v>40897.229166666664</v>
      </c>
      <c r="D184" s="28">
        <f>Table1[[#This Row],[Stop Time Elec]]</f>
        <v>40898.041666666664</v>
      </c>
      <c r="E184" s="26">
        <f>IFERROR(HOUR(Table2[[#This Row],[Start time Elec]])+MINUTE(Table2[[#This Row],[Start time Elec]])/60,"err")</f>
        <v>5.5</v>
      </c>
      <c r="F184" s="26">
        <f>IFERROR(HOUR(Table2[[#This Row],[End Time Elec]])+MINUTE(Table2[[#This Row],[End Time Elec]])/60,"err")</f>
        <v>1</v>
      </c>
      <c r="G184" s="26">
        <f>IFERROR(IF(Table2[[#This Row],[End time Hour elec]]&lt;Table2[[#This Row],[Start Time hour elec]],Table2[[#This Row],[End time Hour elec]]+24,Table2[[#This Row],[End time Hour elec]]),"err")</f>
        <v>25</v>
      </c>
      <c r="H184" s="26">
        <f>IFERROR((Table2[[#This Row],[End Time Elec]]-Table2[[#This Row],[Start time Elec]])*24,"err")</f>
        <v>19.5</v>
      </c>
      <c r="I184" s="28">
        <f>Table1[[#This Row],[Start Time Steam]]</f>
        <v>40897.25</v>
      </c>
      <c r="J184" s="28">
        <f>Table1[[#This Row],[Stop Time Steam]]</f>
        <v>40897.78125</v>
      </c>
      <c r="K184" s="26">
        <f>IFERROR(HOUR(Table2[[#This Row],[Start Time Steam]])+MINUTE(Table2[[#This Row],[Start Time Steam]])/60,"err")</f>
        <v>6</v>
      </c>
      <c r="L184" s="26">
        <f>IFERROR(HOUR(Table2[[#This Row],[End Time Steam]])+MINUTE(Table2[[#This Row],[End Time Steam]])/60,"err")</f>
        <v>18.75</v>
      </c>
      <c r="M184" s="26">
        <f>IFERROR(IF(Table2[[#This Row],[End time Hour Steam]]&lt;Table2[[#This Row],[Start Time hour Steam]],Table2[[#This Row],[End time Hour Steam]]+24,Table2[[#This Row],[End time Hour Steam]]),"err")</f>
        <v>18.75</v>
      </c>
      <c r="N184" s="26">
        <f>IFERROR((Table2[[#This Row],[End Time Steam]]-Table2[[#This Row],[Start Time Steam]])*24,"err")</f>
        <v>12.75</v>
      </c>
    </row>
    <row r="185" spans="1:14">
      <c r="A185" s="27">
        <f>Table1[[#This Row],[Day]]</f>
        <v>40898</v>
      </c>
      <c r="B185" s="29">
        <f>WEEKDAY(Table2[[#This Row],[Day]])</f>
        <v>4</v>
      </c>
      <c r="C185" s="28">
        <f>Table1[[#This Row],[Start Time Elec]]</f>
        <v>40898.208333333336</v>
      </c>
      <c r="D185" s="28">
        <f>Table1[[#This Row],[Stop Time Elec]]</f>
        <v>40899.020833333336</v>
      </c>
      <c r="E185" s="26">
        <f>IFERROR(HOUR(Table2[[#This Row],[Start time Elec]])+MINUTE(Table2[[#This Row],[Start time Elec]])/60,"err")</f>
        <v>5</v>
      </c>
      <c r="F185" s="26">
        <f>IFERROR(HOUR(Table2[[#This Row],[End Time Elec]])+MINUTE(Table2[[#This Row],[End Time Elec]])/60,"err")</f>
        <v>0.5</v>
      </c>
      <c r="G185" s="26">
        <f>IFERROR(IF(Table2[[#This Row],[End time Hour elec]]&lt;Table2[[#This Row],[Start Time hour elec]],Table2[[#This Row],[End time Hour elec]]+24,Table2[[#This Row],[End time Hour elec]]),"err")</f>
        <v>24.5</v>
      </c>
      <c r="H185" s="26">
        <f>IFERROR((Table2[[#This Row],[End Time Elec]]-Table2[[#This Row],[Start time Elec]])*24,"err")</f>
        <v>19.5</v>
      </c>
      <c r="I185" s="28">
        <f>Table1[[#This Row],[Start Time Steam]]</f>
        <v>40898.21875</v>
      </c>
      <c r="J185" s="28">
        <f>Table1[[#This Row],[Stop Time Steam]]</f>
        <v>40899.010416666664</v>
      </c>
      <c r="K185" s="26">
        <f>IFERROR(HOUR(Table2[[#This Row],[Start Time Steam]])+MINUTE(Table2[[#This Row],[Start Time Steam]])/60,"err")</f>
        <v>5.25</v>
      </c>
      <c r="L185" s="26">
        <f>IFERROR(HOUR(Table2[[#This Row],[End Time Steam]])+MINUTE(Table2[[#This Row],[End Time Steam]])/60,"err")</f>
        <v>0.25</v>
      </c>
      <c r="M185" s="26">
        <f>IFERROR(IF(Table2[[#This Row],[End time Hour Steam]]&lt;Table2[[#This Row],[Start Time hour Steam]],Table2[[#This Row],[End time Hour Steam]]+24,Table2[[#This Row],[End time Hour Steam]]),"err")</f>
        <v>24.25</v>
      </c>
      <c r="N185" s="26">
        <f>IFERROR((Table2[[#This Row],[End Time Steam]]-Table2[[#This Row],[Start Time Steam]])*24,"err")</f>
        <v>18.999999999941792</v>
      </c>
    </row>
    <row r="186" spans="1:14">
      <c r="A186" s="27">
        <f>Table1[[#This Row],[Day]]</f>
        <v>40899</v>
      </c>
      <c r="B186" s="29">
        <f>WEEKDAY(Table2[[#This Row],[Day]])</f>
        <v>5</v>
      </c>
      <c r="C186" s="28">
        <f>Table1[[#This Row],[Start Time Elec]]</f>
        <v>40899.229166666664</v>
      </c>
      <c r="D186" s="28">
        <f>Table1[[#This Row],[Stop Time Elec]]</f>
        <v>40900.020833333336</v>
      </c>
      <c r="E186" s="26">
        <f>IFERROR(HOUR(Table2[[#This Row],[Start time Elec]])+MINUTE(Table2[[#This Row],[Start time Elec]])/60,"err")</f>
        <v>5.5</v>
      </c>
      <c r="F186" s="26">
        <f>IFERROR(HOUR(Table2[[#This Row],[End Time Elec]])+MINUTE(Table2[[#This Row],[End Time Elec]])/60,"err")</f>
        <v>0.5</v>
      </c>
      <c r="G186" s="26">
        <f>IFERROR(IF(Table2[[#This Row],[End time Hour elec]]&lt;Table2[[#This Row],[Start Time hour elec]],Table2[[#This Row],[End time Hour elec]]+24,Table2[[#This Row],[End time Hour elec]]),"err")</f>
        <v>24.5</v>
      </c>
      <c r="H186" s="26">
        <f>IFERROR((Table2[[#This Row],[End Time Elec]]-Table2[[#This Row],[Start time Elec]])*24,"err")</f>
        <v>19.000000000116415</v>
      </c>
      <c r="I186" s="28">
        <f>Table1[[#This Row],[Start Time Steam]]</f>
        <v>40899.25</v>
      </c>
      <c r="J186" s="28">
        <f>Table1[[#This Row],[Stop Time Steam]]</f>
        <v>40899.958333333336</v>
      </c>
      <c r="K186" s="26">
        <f>IFERROR(HOUR(Table2[[#This Row],[Start Time Steam]])+MINUTE(Table2[[#This Row],[Start Time Steam]])/60,"err")</f>
        <v>6</v>
      </c>
      <c r="L186" s="26">
        <f>IFERROR(HOUR(Table2[[#This Row],[End Time Steam]])+MINUTE(Table2[[#This Row],[End Time Steam]])/60,"err")</f>
        <v>23</v>
      </c>
      <c r="M186" s="26">
        <f>IFERROR(IF(Table2[[#This Row],[End time Hour Steam]]&lt;Table2[[#This Row],[Start Time hour Steam]],Table2[[#This Row],[End time Hour Steam]]+24,Table2[[#This Row],[End time Hour Steam]]),"err")</f>
        <v>23</v>
      </c>
      <c r="N186" s="26">
        <f>IFERROR((Table2[[#This Row],[End Time Steam]]-Table2[[#This Row],[Start Time Steam]])*24,"err")</f>
        <v>17.000000000058208</v>
      </c>
    </row>
    <row r="187" spans="1:14">
      <c r="A187" s="27">
        <f>Table1[[#This Row],[Day]]</f>
        <v>40900</v>
      </c>
      <c r="B187" s="29">
        <f>WEEKDAY(Table2[[#This Row],[Day]])</f>
        <v>6</v>
      </c>
      <c r="C187" s="28">
        <f>Table1[[#This Row],[Start Time Elec]]</f>
        <v>40900.229166666664</v>
      </c>
      <c r="D187" s="28">
        <f>Table1[[#This Row],[Stop Time Elec]]</f>
        <v>40900.979166666664</v>
      </c>
      <c r="E187" s="26">
        <f>IFERROR(HOUR(Table2[[#This Row],[Start time Elec]])+MINUTE(Table2[[#This Row],[Start time Elec]])/60,"err")</f>
        <v>5.5</v>
      </c>
      <c r="F187" s="26">
        <f>IFERROR(HOUR(Table2[[#This Row],[End Time Elec]])+MINUTE(Table2[[#This Row],[End Time Elec]])/60,"err")</f>
        <v>23.5</v>
      </c>
      <c r="G187" s="26">
        <f>IFERROR(IF(Table2[[#This Row],[End time Hour elec]]&lt;Table2[[#This Row],[Start Time hour elec]],Table2[[#This Row],[End time Hour elec]]+24,Table2[[#This Row],[End time Hour elec]]),"err")</f>
        <v>23.5</v>
      </c>
      <c r="H187" s="26">
        <f>IFERROR((Table2[[#This Row],[End Time Elec]]-Table2[[#This Row],[Start time Elec]])*24,"err")</f>
        <v>18</v>
      </c>
      <c r="I187" s="28">
        <f>Table1[[#This Row],[Start Time Steam]]</f>
        <v>40900.21875</v>
      </c>
      <c r="J187" s="28">
        <f>Table1[[#This Row],[Stop Time Steam]]</f>
        <v>40900.979166666664</v>
      </c>
      <c r="K187" s="26">
        <f>IFERROR(HOUR(Table2[[#This Row],[Start Time Steam]])+MINUTE(Table2[[#This Row],[Start Time Steam]])/60,"err")</f>
        <v>5.25</v>
      </c>
      <c r="L187" s="26">
        <f>IFERROR(HOUR(Table2[[#This Row],[End Time Steam]])+MINUTE(Table2[[#This Row],[End Time Steam]])/60,"err")</f>
        <v>23.5</v>
      </c>
      <c r="M187" s="26">
        <f>IFERROR(IF(Table2[[#This Row],[End time Hour Steam]]&lt;Table2[[#This Row],[Start Time hour Steam]],Table2[[#This Row],[End time Hour Steam]]+24,Table2[[#This Row],[End time Hour Steam]]),"err")</f>
        <v>23.5</v>
      </c>
      <c r="N187" s="26">
        <f>IFERROR((Table2[[#This Row],[End Time Steam]]-Table2[[#This Row],[Start Time Steam]])*24,"err")</f>
        <v>18.249999999941792</v>
      </c>
    </row>
    <row r="188" spans="1:14" hidden="1">
      <c r="A188" s="27">
        <f>Table1[[#This Row],[Day]]</f>
        <v>40901</v>
      </c>
      <c r="B188" s="29">
        <f>WEEKDAY(Table2[[#This Row],[Day]])</f>
        <v>7</v>
      </c>
      <c r="C188" s="28">
        <f>Table1[[#This Row],[Start Time Elec]]</f>
        <v>40901.28125</v>
      </c>
      <c r="D188" s="28">
        <f>Table1[[#This Row],[Stop Time Elec]]</f>
        <v>40901.833333333336</v>
      </c>
      <c r="E188" s="26">
        <f>IFERROR(HOUR(Table2[[#This Row],[Start time Elec]])+MINUTE(Table2[[#This Row],[Start time Elec]])/60,"err")</f>
        <v>6.75</v>
      </c>
      <c r="F188" s="26">
        <f>IFERROR(HOUR(Table2[[#This Row],[End Time Elec]])+MINUTE(Table2[[#This Row],[End Time Elec]])/60,"err")</f>
        <v>20</v>
      </c>
      <c r="G188" s="26">
        <f>IFERROR(IF(Table2[[#This Row],[End time Hour elec]]&lt;Table2[[#This Row],[Start Time hour elec]],Table2[[#This Row],[End time Hour elec]]+24,Table2[[#This Row],[End time Hour elec]]),"err")</f>
        <v>20</v>
      </c>
      <c r="H188" s="26">
        <f>IFERROR((Table2[[#This Row],[End Time Elec]]-Table2[[#This Row],[Start time Elec]])*24,"err")</f>
        <v>13.250000000058208</v>
      </c>
      <c r="I188" s="28">
        <f>Table1[[#This Row],[Start Time Steam]]</f>
        <v>40901.197916666664</v>
      </c>
      <c r="J188" s="28">
        <f>Table1[[#This Row],[Stop Time Steam]]</f>
        <v>40902</v>
      </c>
      <c r="K188" s="26">
        <f>IFERROR(HOUR(Table2[[#This Row],[Start Time Steam]])+MINUTE(Table2[[#This Row],[Start Time Steam]])/60,"err")</f>
        <v>4.75</v>
      </c>
      <c r="L188" s="26">
        <f>IFERROR(HOUR(Table2[[#This Row],[End Time Steam]])+MINUTE(Table2[[#This Row],[End Time Steam]])/60,"err")</f>
        <v>0</v>
      </c>
      <c r="M188" s="26">
        <f>IFERROR(IF(Table2[[#This Row],[End time Hour Steam]]&lt;Table2[[#This Row],[Start Time hour Steam]],Table2[[#This Row],[End time Hour Steam]]+24,Table2[[#This Row],[End time Hour Steam]]),"err")</f>
        <v>24</v>
      </c>
      <c r="N188" s="26">
        <f>IFERROR((Table2[[#This Row],[End Time Steam]]-Table2[[#This Row],[Start Time Steam]])*24,"err")</f>
        <v>19.250000000058208</v>
      </c>
    </row>
    <row r="189" spans="1:14" hidden="1">
      <c r="A189" s="27">
        <f>Table1[[#This Row],[Day]]</f>
        <v>40902</v>
      </c>
      <c r="B189" s="29">
        <f>WEEKDAY(Table2[[#This Row],[Day]])</f>
        <v>1</v>
      </c>
      <c r="C189" s="28">
        <f>Table1[[#This Row],[Start Time Elec]]</f>
        <v>40902.489583333336</v>
      </c>
      <c r="D189" s="28">
        <f>Table1[[#This Row],[Stop Time Elec]]</f>
        <v>40902.833333333336</v>
      </c>
      <c r="E189" s="26">
        <f>IFERROR(HOUR(Table2[[#This Row],[Start time Elec]])+MINUTE(Table2[[#This Row],[Start time Elec]])/60,"err")</f>
        <v>11.75</v>
      </c>
      <c r="F189" s="26">
        <f>IFERROR(HOUR(Table2[[#This Row],[End Time Elec]])+MINUTE(Table2[[#This Row],[End Time Elec]])/60,"err")</f>
        <v>20</v>
      </c>
      <c r="G189" s="26">
        <f>IFERROR(IF(Table2[[#This Row],[End time Hour elec]]&lt;Table2[[#This Row],[Start Time hour elec]],Table2[[#This Row],[End time Hour elec]]+24,Table2[[#This Row],[End time Hour elec]]),"err")</f>
        <v>20</v>
      </c>
      <c r="H189" s="26">
        <f>IFERROR((Table2[[#This Row],[End Time Elec]]-Table2[[#This Row],[Start time Elec]])*24,"err")</f>
        <v>8.25</v>
      </c>
      <c r="I189" s="28" t="str">
        <f>Table1[[#This Row],[Start Time Steam]]</f>
        <v>N/A</v>
      </c>
      <c r="J189" s="28">
        <f>Table1[[#This Row],[Stop Time Steam]]</f>
        <v>40902.416666666664</v>
      </c>
      <c r="K189" s="26" t="str">
        <f>IFERROR(HOUR(Table2[[#This Row],[Start Time Steam]])+MINUTE(Table2[[#This Row],[Start Time Steam]])/60,"err")</f>
        <v>err</v>
      </c>
      <c r="L189" s="26">
        <f>IFERROR(HOUR(Table2[[#This Row],[End Time Steam]])+MINUTE(Table2[[#This Row],[End Time Steam]])/60,"err")</f>
        <v>10</v>
      </c>
      <c r="M189" s="26">
        <f>IFERROR(IF(Table2[[#This Row],[End time Hour Steam]]&lt;Table2[[#This Row],[Start Time hour Steam]],Table2[[#This Row],[End time Hour Steam]]+24,Table2[[#This Row],[End time Hour Steam]]),"err")</f>
        <v>34</v>
      </c>
      <c r="N189" s="26" t="str">
        <f>IFERROR((Table2[[#This Row],[End Time Steam]]-Table2[[#This Row],[Start Time Steam]])*24,"err")</f>
        <v>err</v>
      </c>
    </row>
    <row r="190" spans="1:14">
      <c r="A190" s="27">
        <f>Table1[[#This Row],[Day]]</f>
        <v>40903</v>
      </c>
      <c r="B190" s="29">
        <f>WEEKDAY(Table2[[#This Row],[Day]])</f>
        <v>2</v>
      </c>
      <c r="C190" s="28">
        <f>Table1[[#This Row],[Start Time Elec]]</f>
        <v>40903.1875</v>
      </c>
      <c r="D190" s="28">
        <f>Table1[[#This Row],[Stop Time Elec]]</f>
        <v>40904.010416666664</v>
      </c>
      <c r="E190" s="26">
        <f>IFERROR(HOUR(Table2[[#This Row],[Start time Elec]])+MINUTE(Table2[[#This Row],[Start time Elec]])/60,"err")</f>
        <v>4.5</v>
      </c>
      <c r="F190" s="26">
        <f>IFERROR(HOUR(Table2[[#This Row],[End Time Elec]])+MINUTE(Table2[[#This Row],[End Time Elec]])/60,"err")</f>
        <v>0.25</v>
      </c>
      <c r="G190" s="26">
        <f>IFERROR(IF(Table2[[#This Row],[End time Hour elec]]&lt;Table2[[#This Row],[Start Time hour elec]],Table2[[#This Row],[End time Hour elec]]+24,Table2[[#This Row],[End time Hour elec]]),"err")</f>
        <v>24.25</v>
      </c>
      <c r="H190" s="26">
        <f>IFERROR((Table2[[#This Row],[End Time Elec]]-Table2[[#This Row],[Start time Elec]])*24,"err")</f>
        <v>19.749999999941792</v>
      </c>
      <c r="I190" s="28">
        <f>Table1[[#This Row],[Start Time Steam]]</f>
        <v>40903.34375</v>
      </c>
      <c r="J190" s="28">
        <f>Table1[[#This Row],[Stop Time Steam]]</f>
        <v>40903.708333333336</v>
      </c>
      <c r="K190" s="26">
        <f>IFERROR(HOUR(Table2[[#This Row],[Start Time Steam]])+MINUTE(Table2[[#This Row],[Start Time Steam]])/60,"err")</f>
        <v>8.25</v>
      </c>
      <c r="L190" s="26">
        <f>IFERROR(HOUR(Table2[[#This Row],[End Time Steam]])+MINUTE(Table2[[#This Row],[End Time Steam]])/60,"err")</f>
        <v>17</v>
      </c>
      <c r="M190" s="26">
        <f>IFERROR(IF(Table2[[#This Row],[End time Hour Steam]]&lt;Table2[[#This Row],[Start Time hour Steam]],Table2[[#This Row],[End time Hour Steam]]+24,Table2[[#This Row],[End time Hour Steam]]),"err")</f>
        <v>17</v>
      </c>
      <c r="N190" s="26">
        <f>IFERROR((Table2[[#This Row],[End Time Steam]]-Table2[[#This Row],[Start Time Steam]])*24,"err")</f>
        <v>8.7500000000582077</v>
      </c>
    </row>
    <row r="191" spans="1:14">
      <c r="A191" s="27">
        <f>Table1[[#This Row],[Day]]</f>
        <v>40904</v>
      </c>
      <c r="B191" s="29">
        <f>WEEKDAY(Table2[[#This Row],[Day]])</f>
        <v>3</v>
      </c>
      <c r="C191" s="28">
        <f>Table1[[#This Row],[Start Time Elec]]</f>
        <v>40904.208333333336</v>
      </c>
      <c r="D191" s="28">
        <f>Table1[[#This Row],[Stop Time Elec]]</f>
        <v>40905.020833333336</v>
      </c>
      <c r="E191" s="26">
        <f>IFERROR(HOUR(Table2[[#This Row],[Start time Elec]])+MINUTE(Table2[[#This Row],[Start time Elec]])/60,"err")</f>
        <v>5</v>
      </c>
      <c r="F191" s="26">
        <f>IFERROR(HOUR(Table2[[#This Row],[End Time Elec]])+MINUTE(Table2[[#This Row],[End Time Elec]])/60,"err")</f>
        <v>0.5</v>
      </c>
      <c r="G191" s="26">
        <f>IFERROR(IF(Table2[[#This Row],[End time Hour elec]]&lt;Table2[[#This Row],[Start Time hour elec]],Table2[[#This Row],[End time Hour elec]]+24,Table2[[#This Row],[End time Hour elec]]),"err")</f>
        <v>24.5</v>
      </c>
      <c r="H191" s="26">
        <f>IFERROR((Table2[[#This Row],[End Time Elec]]-Table2[[#This Row],[Start time Elec]])*24,"err")</f>
        <v>19.5</v>
      </c>
      <c r="I191" s="28">
        <f>Table1[[#This Row],[Start Time Steam]]</f>
        <v>40904.25</v>
      </c>
      <c r="J191" s="28">
        <f>Table1[[#This Row],[Stop Time Steam]]</f>
        <v>40904.75</v>
      </c>
      <c r="K191" s="26">
        <f>IFERROR(HOUR(Table2[[#This Row],[Start Time Steam]])+MINUTE(Table2[[#This Row],[Start Time Steam]])/60,"err")</f>
        <v>6</v>
      </c>
      <c r="L191" s="26">
        <f>IFERROR(HOUR(Table2[[#This Row],[End Time Steam]])+MINUTE(Table2[[#This Row],[End Time Steam]])/60,"err")</f>
        <v>18</v>
      </c>
      <c r="M191" s="26">
        <f>IFERROR(IF(Table2[[#This Row],[End time Hour Steam]]&lt;Table2[[#This Row],[Start Time hour Steam]],Table2[[#This Row],[End time Hour Steam]]+24,Table2[[#This Row],[End time Hour Steam]]),"err")</f>
        <v>18</v>
      </c>
      <c r="N191" s="26">
        <f>IFERROR((Table2[[#This Row],[End Time Steam]]-Table2[[#This Row],[Start Time Steam]])*24,"err")</f>
        <v>12</v>
      </c>
    </row>
    <row r="192" spans="1:14">
      <c r="A192" s="27">
        <f>Table1[[#This Row],[Day]]</f>
        <v>40905</v>
      </c>
      <c r="B192" s="29">
        <f>WEEKDAY(Table2[[#This Row],[Day]])</f>
        <v>4</v>
      </c>
      <c r="C192" s="28">
        <f>Table1[[#This Row],[Start Time Elec]]</f>
        <v>40905.21875</v>
      </c>
      <c r="D192" s="28">
        <f>Table1[[#This Row],[Stop Time Elec]]</f>
        <v>40906.020833333336</v>
      </c>
      <c r="E192" s="26">
        <f>IFERROR(HOUR(Table2[[#This Row],[Start time Elec]])+MINUTE(Table2[[#This Row],[Start time Elec]])/60,"err")</f>
        <v>5.25</v>
      </c>
      <c r="F192" s="26">
        <f>IFERROR(HOUR(Table2[[#This Row],[End Time Elec]])+MINUTE(Table2[[#This Row],[End Time Elec]])/60,"err")</f>
        <v>0.5</v>
      </c>
      <c r="G192" s="26">
        <f>IFERROR(IF(Table2[[#This Row],[End time Hour elec]]&lt;Table2[[#This Row],[Start Time hour elec]],Table2[[#This Row],[End time Hour elec]]+24,Table2[[#This Row],[End time Hour elec]]),"err")</f>
        <v>24.5</v>
      </c>
      <c r="H192" s="26">
        <f>IFERROR((Table2[[#This Row],[End Time Elec]]-Table2[[#This Row],[Start time Elec]])*24,"err")</f>
        <v>19.250000000058208</v>
      </c>
      <c r="I192" s="28">
        <f>Table1[[#This Row],[Start Time Steam]]</f>
        <v>40905.072916666664</v>
      </c>
      <c r="J192" s="28">
        <f>Table1[[#This Row],[Stop Time Steam]]</f>
        <v>40905.166666666664</v>
      </c>
      <c r="K192" s="26">
        <f>IFERROR(HOUR(Table2[[#This Row],[Start Time Steam]])+MINUTE(Table2[[#This Row],[Start Time Steam]])/60,"err")</f>
        <v>1.75</v>
      </c>
      <c r="L192" s="26">
        <f>IFERROR(HOUR(Table2[[#This Row],[End Time Steam]])+MINUTE(Table2[[#This Row],[End Time Steam]])/60,"err")</f>
        <v>4</v>
      </c>
      <c r="M192" s="26">
        <f>IFERROR(IF(Table2[[#This Row],[End time Hour Steam]]&lt;Table2[[#This Row],[Start Time hour Steam]],Table2[[#This Row],[End time Hour Steam]]+24,Table2[[#This Row],[End time Hour Steam]]),"err")</f>
        <v>4</v>
      </c>
      <c r="N192" s="26">
        <f>IFERROR((Table2[[#This Row],[End Time Steam]]-Table2[[#This Row],[Start Time Steam]])*24,"err")</f>
        <v>2.25</v>
      </c>
    </row>
    <row r="193" spans="1:14">
      <c r="A193" s="27">
        <f>Table1[[#This Row],[Day]]</f>
        <v>40906</v>
      </c>
      <c r="B193" s="29">
        <f>WEEKDAY(Table2[[#This Row],[Day]])</f>
        <v>5</v>
      </c>
      <c r="C193" s="28">
        <f>Table1[[#This Row],[Start Time Elec]]</f>
        <v>40906.208333333336</v>
      </c>
      <c r="D193" s="28">
        <f>Table1[[#This Row],[Stop Time Elec]]</f>
        <v>40907.010416666664</v>
      </c>
      <c r="E193" s="26">
        <f>IFERROR(HOUR(Table2[[#This Row],[Start time Elec]])+MINUTE(Table2[[#This Row],[Start time Elec]])/60,"err")</f>
        <v>5</v>
      </c>
      <c r="F193" s="26">
        <f>IFERROR(HOUR(Table2[[#This Row],[End Time Elec]])+MINUTE(Table2[[#This Row],[End Time Elec]])/60,"err")</f>
        <v>0.25</v>
      </c>
      <c r="G193" s="26">
        <f>IFERROR(IF(Table2[[#This Row],[End time Hour elec]]&lt;Table2[[#This Row],[Start Time hour elec]],Table2[[#This Row],[End time Hour elec]]+24,Table2[[#This Row],[End time Hour elec]]),"err")</f>
        <v>24.25</v>
      </c>
      <c r="H193" s="26">
        <f>IFERROR((Table2[[#This Row],[End Time Elec]]-Table2[[#This Row],[Start time Elec]])*24,"err")</f>
        <v>19.249999999883585</v>
      </c>
      <c r="I193" s="28">
        <f>Table1[[#This Row],[Start Time Steam]]</f>
        <v>40906.15625</v>
      </c>
      <c r="J193" s="28">
        <f>Table1[[#This Row],[Stop Time Steam]]</f>
        <v>40906.760416666664</v>
      </c>
      <c r="K193" s="26">
        <f>IFERROR(HOUR(Table2[[#This Row],[Start Time Steam]])+MINUTE(Table2[[#This Row],[Start Time Steam]])/60,"err")</f>
        <v>3.75</v>
      </c>
      <c r="L193" s="26">
        <f>IFERROR(HOUR(Table2[[#This Row],[End Time Steam]])+MINUTE(Table2[[#This Row],[End Time Steam]])/60,"err")</f>
        <v>18.25</v>
      </c>
      <c r="M193" s="26">
        <f>IFERROR(IF(Table2[[#This Row],[End time Hour Steam]]&lt;Table2[[#This Row],[Start Time hour Steam]],Table2[[#This Row],[End time Hour Steam]]+24,Table2[[#This Row],[End time Hour Steam]]),"err")</f>
        <v>18.25</v>
      </c>
      <c r="N193" s="26">
        <f>IFERROR((Table2[[#This Row],[End Time Steam]]-Table2[[#This Row],[Start Time Steam]])*24,"err")</f>
        <v>14.499999999941792</v>
      </c>
    </row>
    <row r="194" spans="1:14">
      <c r="A194" s="27">
        <f>Table1[[#This Row],[Day]]</f>
        <v>40907</v>
      </c>
      <c r="B194" s="29">
        <f>WEEKDAY(Table2[[#This Row],[Day]])</f>
        <v>6</v>
      </c>
      <c r="C194" s="28">
        <f>Table1[[#This Row],[Start Time Elec]]</f>
        <v>40907.229166666664</v>
      </c>
      <c r="D194" s="28">
        <f>Table1[[#This Row],[Stop Time Elec]]</f>
        <v>40908.010416666664</v>
      </c>
      <c r="E194" s="26">
        <f>IFERROR(HOUR(Table2[[#This Row],[Start time Elec]])+MINUTE(Table2[[#This Row],[Start time Elec]])/60,"err")</f>
        <v>5.5</v>
      </c>
      <c r="F194" s="26">
        <f>IFERROR(HOUR(Table2[[#This Row],[End Time Elec]])+MINUTE(Table2[[#This Row],[End Time Elec]])/60,"err")</f>
        <v>0.25</v>
      </c>
      <c r="G194" s="26">
        <f>IFERROR(IF(Table2[[#This Row],[End time Hour elec]]&lt;Table2[[#This Row],[Start Time hour elec]],Table2[[#This Row],[End time Hour elec]]+24,Table2[[#This Row],[End time Hour elec]]),"err")</f>
        <v>24.25</v>
      </c>
      <c r="H194" s="26">
        <f>IFERROR((Table2[[#This Row],[End Time Elec]]-Table2[[#This Row],[Start time Elec]])*24,"err")</f>
        <v>18.75</v>
      </c>
      <c r="I194" s="28">
        <f>Table1[[#This Row],[Start Time Steam]]</f>
        <v>40907.239583333336</v>
      </c>
      <c r="J194" s="28">
        <f>Table1[[#This Row],[Stop Time Steam]]</f>
        <v>40907.96875</v>
      </c>
      <c r="K194" s="26">
        <f>IFERROR(HOUR(Table2[[#This Row],[Start Time Steam]])+MINUTE(Table2[[#This Row],[Start Time Steam]])/60,"err")</f>
        <v>5.75</v>
      </c>
      <c r="L194" s="26">
        <f>IFERROR(HOUR(Table2[[#This Row],[End Time Steam]])+MINUTE(Table2[[#This Row],[End Time Steam]])/60,"err")</f>
        <v>23.25</v>
      </c>
      <c r="M194" s="26">
        <f>IFERROR(IF(Table2[[#This Row],[End time Hour Steam]]&lt;Table2[[#This Row],[Start Time hour Steam]],Table2[[#This Row],[End time Hour Steam]]+24,Table2[[#This Row],[End time Hour Steam]]),"err")</f>
        <v>23.25</v>
      </c>
      <c r="N194" s="26">
        <f>IFERROR((Table2[[#This Row],[End Time Steam]]-Table2[[#This Row],[Start Time Steam]])*24,"err")</f>
        <v>17.499999999941792</v>
      </c>
    </row>
    <row r="195" spans="1:14" hidden="1">
      <c r="A195" s="27">
        <f>Table1[[#This Row],[Day]]</f>
        <v>40908</v>
      </c>
      <c r="B195" s="29">
        <f>WEEKDAY(Table2[[#This Row],[Day]])</f>
        <v>7</v>
      </c>
      <c r="C195" s="28">
        <f>Table1[[#This Row],[Start Time Elec]]</f>
        <v>40908.260416666664</v>
      </c>
      <c r="D195" s="28">
        <f>Table1[[#This Row],[Stop Time Elec]]</f>
        <v>40908.90625</v>
      </c>
      <c r="E195" s="26">
        <f>IFERROR(HOUR(Table2[[#This Row],[Start time Elec]])+MINUTE(Table2[[#This Row],[Start time Elec]])/60,"err")</f>
        <v>6.25</v>
      </c>
      <c r="F195" s="26">
        <f>IFERROR(HOUR(Table2[[#This Row],[End Time Elec]])+MINUTE(Table2[[#This Row],[End Time Elec]])/60,"err")</f>
        <v>21.75</v>
      </c>
      <c r="G195" s="26">
        <f>IFERROR(IF(Table2[[#This Row],[End time Hour elec]]&lt;Table2[[#This Row],[Start Time hour elec]],Table2[[#This Row],[End time Hour elec]]+24,Table2[[#This Row],[End time Hour elec]]),"err")</f>
        <v>21.75</v>
      </c>
      <c r="H195" s="26">
        <f>IFERROR((Table2[[#This Row],[End Time Elec]]-Table2[[#This Row],[Start time Elec]])*24,"err")</f>
        <v>15.500000000058208</v>
      </c>
      <c r="I195" s="28">
        <f>Table1[[#This Row],[Start Time Steam]]</f>
        <v>40908.25</v>
      </c>
      <c r="J195" s="28">
        <f>Table1[[#This Row],[Stop Time Steam]]</f>
        <v>40908.552083333336</v>
      </c>
      <c r="K195" s="26">
        <f>IFERROR(HOUR(Table2[[#This Row],[Start Time Steam]])+MINUTE(Table2[[#This Row],[Start Time Steam]])/60,"err")</f>
        <v>6</v>
      </c>
      <c r="L195" s="26">
        <f>IFERROR(HOUR(Table2[[#This Row],[End Time Steam]])+MINUTE(Table2[[#This Row],[End Time Steam]])/60,"err")</f>
        <v>13.25</v>
      </c>
      <c r="M195" s="26">
        <f>IFERROR(IF(Table2[[#This Row],[End time Hour Steam]]&lt;Table2[[#This Row],[Start Time hour Steam]],Table2[[#This Row],[End time Hour Steam]]+24,Table2[[#This Row],[End time Hour Steam]]),"err")</f>
        <v>13.25</v>
      </c>
      <c r="N195" s="26">
        <f>IFERROR((Table2[[#This Row],[End Time Steam]]-Table2[[#This Row],[Start Time Steam]])*24,"err")</f>
        <v>7.2500000000582077</v>
      </c>
    </row>
    <row r="196" spans="1:14" hidden="1">
      <c r="A196" s="27">
        <f>Table1[[#This Row],[Day]]</f>
        <v>40909</v>
      </c>
      <c r="B196" s="29">
        <f>WEEKDAY(Table2[[#This Row],[Day]])</f>
        <v>1</v>
      </c>
      <c r="C196" s="28" t="str">
        <f>Table1[[#This Row],[Start Time Elec]]</f>
        <v>N/A</v>
      </c>
      <c r="D196" s="28">
        <f>Table1[[#This Row],[Stop Time Elec]]</f>
        <v>40909.416666666664</v>
      </c>
      <c r="E196" s="26" t="str">
        <f>IFERROR(HOUR(Table2[[#This Row],[Start time Elec]])+MINUTE(Table2[[#This Row],[Start time Elec]])/60,"err")</f>
        <v>err</v>
      </c>
      <c r="F196" s="26">
        <f>IFERROR(HOUR(Table2[[#This Row],[End Time Elec]])+MINUTE(Table2[[#This Row],[End Time Elec]])/60,"err")</f>
        <v>10</v>
      </c>
      <c r="G196" s="26">
        <f>IFERROR(IF(Table2[[#This Row],[End time Hour elec]]&lt;Table2[[#This Row],[Start Time hour elec]],Table2[[#This Row],[End time Hour elec]]+24,Table2[[#This Row],[End time Hour elec]]),"err")</f>
        <v>34</v>
      </c>
      <c r="H196" s="26" t="str">
        <f>IFERROR((Table2[[#This Row],[End Time Elec]]-Table2[[#This Row],[Start time Elec]])*24,"err")</f>
        <v>err</v>
      </c>
      <c r="I196" s="28">
        <f>Table1[[#This Row],[Start Time Steam]]</f>
        <v>40909.395833333336</v>
      </c>
      <c r="J196" s="28">
        <f>Table1[[#This Row],[Stop Time Steam]]</f>
        <v>40909.53125</v>
      </c>
      <c r="K196" s="26">
        <f>IFERROR(HOUR(Table2[[#This Row],[Start Time Steam]])+MINUTE(Table2[[#This Row],[Start Time Steam]])/60,"err")</f>
        <v>9.5</v>
      </c>
      <c r="L196" s="26">
        <f>IFERROR(HOUR(Table2[[#This Row],[End Time Steam]])+MINUTE(Table2[[#This Row],[End Time Steam]])/60,"err")</f>
        <v>12.75</v>
      </c>
      <c r="M196" s="26">
        <f>IFERROR(IF(Table2[[#This Row],[End time Hour Steam]]&lt;Table2[[#This Row],[Start Time hour Steam]],Table2[[#This Row],[End time Hour Steam]]+24,Table2[[#This Row],[End time Hour Steam]]),"err")</f>
        <v>12.75</v>
      </c>
      <c r="N196" s="26">
        <f>IFERROR((Table2[[#This Row],[End Time Steam]]-Table2[[#This Row],[Start Time Steam]])*24,"err")</f>
        <v>3.2499999999417923</v>
      </c>
    </row>
    <row r="197" spans="1:14">
      <c r="A197" s="27">
        <f>Table1[[#This Row],[Day]]</f>
        <v>40910</v>
      </c>
      <c r="B197" s="29">
        <f>WEEKDAY(Table2[[#This Row],[Day]])</f>
        <v>2</v>
      </c>
      <c r="C197" s="28">
        <f>Table1[[#This Row],[Start Time Elec]]</f>
        <v>40910.1875</v>
      </c>
      <c r="D197" s="28">
        <f>Table1[[#This Row],[Stop Time Elec]]</f>
        <v>40911.010416666664</v>
      </c>
      <c r="E197" s="26">
        <f>IFERROR(HOUR(Table2[[#This Row],[Start time Elec]])+MINUTE(Table2[[#This Row],[Start time Elec]])/60,"err")</f>
        <v>4.5</v>
      </c>
      <c r="F197" s="26">
        <f>IFERROR(HOUR(Table2[[#This Row],[End Time Elec]])+MINUTE(Table2[[#This Row],[End Time Elec]])/60,"err")</f>
        <v>0.25</v>
      </c>
      <c r="G197" s="26">
        <f>IFERROR(IF(Table2[[#This Row],[End time Hour elec]]&lt;Table2[[#This Row],[Start Time hour elec]],Table2[[#This Row],[End time Hour elec]]+24,Table2[[#This Row],[End time Hour elec]]),"err")</f>
        <v>24.25</v>
      </c>
      <c r="H197" s="26">
        <f>IFERROR((Table2[[#This Row],[End Time Elec]]-Table2[[#This Row],[Start time Elec]])*24,"err")</f>
        <v>19.749999999941792</v>
      </c>
      <c r="I197" s="28">
        <f>Table1[[#This Row],[Start Time Steam]]</f>
        <v>40910.208333333336</v>
      </c>
      <c r="J197" s="28">
        <f>Table1[[#This Row],[Stop Time Steam]]</f>
        <v>40911</v>
      </c>
      <c r="K197" s="26">
        <f>IFERROR(HOUR(Table2[[#This Row],[Start Time Steam]])+MINUTE(Table2[[#This Row],[Start Time Steam]])/60,"err")</f>
        <v>5</v>
      </c>
      <c r="L197" s="26">
        <f>IFERROR(HOUR(Table2[[#This Row],[End Time Steam]])+MINUTE(Table2[[#This Row],[End Time Steam]])/60,"err")</f>
        <v>0</v>
      </c>
      <c r="M197" s="26">
        <f>IFERROR(IF(Table2[[#This Row],[End time Hour Steam]]&lt;Table2[[#This Row],[Start Time hour Steam]],Table2[[#This Row],[End time Hour Steam]]+24,Table2[[#This Row],[End time Hour Steam]]),"err")</f>
        <v>24</v>
      </c>
      <c r="N197" s="26">
        <f>IFERROR((Table2[[#This Row],[End Time Steam]]-Table2[[#This Row],[Start Time Steam]])*24,"err")</f>
        <v>18.999999999941792</v>
      </c>
    </row>
    <row r="198" spans="1:14">
      <c r="A198" s="27">
        <f>Table1[[#This Row],[Day]]</f>
        <v>40911</v>
      </c>
      <c r="B198" s="29">
        <f>WEEKDAY(Table2[[#This Row],[Day]])</f>
        <v>3</v>
      </c>
      <c r="C198" s="28">
        <f>Table1[[#This Row],[Start Time Elec]]</f>
        <v>40911.229166666664</v>
      </c>
      <c r="D198" s="28">
        <f>Table1[[#This Row],[Stop Time Elec]]</f>
        <v>40912.010416666664</v>
      </c>
      <c r="E198" s="26">
        <f>IFERROR(HOUR(Table2[[#This Row],[Start time Elec]])+MINUTE(Table2[[#This Row],[Start time Elec]])/60,"err")</f>
        <v>5.5</v>
      </c>
      <c r="F198" s="26">
        <f>IFERROR(HOUR(Table2[[#This Row],[End Time Elec]])+MINUTE(Table2[[#This Row],[End Time Elec]])/60,"err")</f>
        <v>0.25</v>
      </c>
      <c r="G198" s="26">
        <f>IFERROR(IF(Table2[[#This Row],[End time Hour elec]]&lt;Table2[[#This Row],[Start Time hour elec]],Table2[[#This Row],[End time Hour elec]]+24,Table2[[#This Row],[End time Hour elec]]),"err")</f>
        <v>24.25</v>
      </c>
      <c r="H198" s="26">
        <f>IFERROR((Table2[[#This Row],[End Time Elec]]-Table2[[#This Row],[Start time Elec]])*24,"err")</f>
        <v>18.75</v>
      </c>
      <c r="I198" s="28">
        <f>Table1[[#This Row],[Start Time Steam]]</f>
        <v>40911.145833333336</v>
      </c>
      <c r="J198" s="28">
        <f>Table1[[#This Row],[Stop Time Steam]]</f>
        <v>40912</v>
      </c>
      <c r="K198" s="26">
        <f>IFERROR(HOUR(Table2[[#This Row],[Start Time Steam]])+MINUTE(Table2[[#This Row],[Start Time Steam]])/60,"err")</f>
        <v>3.5</v>
      </c>
      <c r="L198" s="26">
        <f>IFERROR(HOUR(Table2[[#This Row],[End Time Steam]])+MINUTE(Table2[[#This Row],[End Time Steam]])/60,"err")</f>
        <v>0</v>
      </c>
      <c r="M198" s="26">
        <f>IFERROR(IF(Table2[[#This Row],[End time Hour Steam]]&lt;Table2[[#This Row],[Start Time hour Steam]],Table2[[#This Row],[End time Hour Steam]]+24,Table2[[#This Row],[End time Hour Steam]]),"err")</f>
        <v>24</v>
      </c>
      <c r="N198" s="26">
        <f>IFERROR((Table2[[#This Row],[End Time Steam]]-Table2[[#This Row],[Start Time Steam]])*24,"err")</f>
        <v>20.499999999941792</v>
      </c>
    </row>
    <row r="199" spans="1:14">
      <c r="A199" s="27">
        <f>Table1[[#This Row],[Day]]</f>
        <v>40912</v>
      </c>
      <c r="B199" s="29">
        <f>WEEKDAY(Table2[[#This Row],[Day]])</f>
        <v>4</v>
      </c>
      <c r="C199" s="28">
        <f>Table1[[#This Row],[Start Time Elec]]</f>
        <v>40912.1875</v>
      </c>
      <c r="D199" s="28">
        <f>Table1[[#This Row],[Stop Time Elec]]</f>
        <v>40912.958333333336</v>
      </c>
      <c r="E199" s="26">
        <f>IFERROR(HOUR(Table2[[#This Row],[Start time Elec]])+MINUTE(Table2[[#This Row],[Start time Elec]])/60,"err")</f>
        <v>4.5</v>
      </c>
      <c r="F199" s="26">
        <f>IFERROR(HOUR(Table2[[#This Row],[End Time Elec]])+MINUTE(Table2[[#This Row],[End Time Elec]])/60,"err")</f>
        <v>23</v>
      </c>
      <c r="G199" s="26">
        <f>IFERROR(IF(Table2[[#This Row],[End time Hour elec]]&lt;Table2[[#This Row],[Start Time hour elec]],Table2[[#This Row],[End time Hour elec]]+24,Table2[[#This Row],[End time Hour elec]]),"err")</f>
        <v>23</v>
      </c>
      <c r="H199" s="26">
        <f>IFERROR((Table2[[#This Row],[End Time Elec]]-Table2[[#This Row],[Start time Elec]])*24,"err")</f>
        <v>18.500000000058208</v>
      </c>
      <c r="I199" s="28" t="str">
        <f>Table1[[#This Row],[Start Time Steam]]</f>
        <v>err</v>
      </c>
      <c r="J199" s="28">
        <f>Table1[[#This Row],[Stop Time Steam]]</f>
        <v>40912.729166666664</v>
      </c>
      <c r="K199" s="26" t="str">
        <f>IFERROR(HOUR(Table2[[#This Row],[Start Time Steam]])+MINUTE(Table2[[#This Row],[Start Time Steam]])/60,"err")</f>
        <v>err</v>
      </c>
      <c r="L199" s="26">
        <f>IFERROR(HOUR(Table2[[#This Row],[End Time Steam]])+MINUTE(Table2[[#This Row],[End Time Steam]])/60,"err")</f>
        <v>17.5</v>
      </c>
      <c r="M199" s="26">
        <f>IFERROR(IF(Table2[[#This Row],[End time Hour Steam]]&lt;Table2[[#This Row],[Start Time hour Steam]],Table2[[#This Row],[End time Hour Steam]]+24,Table2[[#This Row],[End time Hour Steam]]),"err")</f>
        <v>41.5</v>
      </c>
      <c r="N199" s="26" t="str">
        <f>IFERROR((Table2[[#This Row],[End Time Steam]]-Table2[[#This Row],[Start Time Steam]])*24,"err")</f>
        <v>err</v>
      </c>
    </row>
    <row r="200" spans="1:14">
      <c r="A200" s="27">
        <f>Table1[[#This Row],[Day]]</f>
        <v>40913</v>
      </c>
      <c r="B200" s="29">
        <f>WEEKDAY(Table2[[#This Row],[Day]])</f>
        <v>5</v>
      </c>
      <c r="C200" s="28">
        <f>Table1[[#This Row],[Start Time Elec]]</f>
        <v>40913.125</v>
      </c>
      <c r="D200" s="28">
        <f>Table1[[#This Row],[Stop Time Elec]]</f>
        <v>40914.03125</v>
      </c>
      <c r="E200" s="26">
        <f>IFERROR(HOUR(Table2[[#This Row],[Start time Elec]])+MINUTE(Table2[[#This Row],[Start time Elec]])/60,"err")</f>
        <v>3</v>
      </c>
      <c r="F200" s="26">
        <f>IFERROR(HOUR(Table2[[#This Row],[End Time Elec]])+MINUTE(Table2[[#This Row],[End Time Elec]])/60,"err")</f>
        <v>0.75</v>
      </c>
      <c r="G200" s="26">
        <f>IFERROR(IF(Table2[[#This Row],[End time Hour elec]]&lt;Table2[[#This Row],[Start Time hour elec]],Table2[[#This Row],[End time Hour elec]]+24,Table2[[#This Row],[End time Hour elec]]),"err")</f>
        <v>24.75</v>
      </c>
      <c r="H200" s="26">
        <f>IFERROR((Table2[[#This Row],[End Time Elec]]-Table2[[#This Row],[Start time Elec]])*24,"err")</f>
        <v>21.75</v>
      </c>
      <c r="I200" s="28">
        <f>Table1[[#This Row],[Start Time Steam]]</f>
        <v>40913.041666666664</v>
      </c>
      <c r="J200" s="28">
        <f>Table1[[#This Row],[Stop Time Steam]]</f>
        <v>40913.75</v>
      </c>
      <c r="K200" s="26">
        <f>IFERROR(HOUR(Table2[[#This Row],[Start Time Steam]])+MINUTE(Table2[[#This Row],[Start Time Steam]])/60,"err")</f>
        <v>1</v>
      </c>
      <c r="L200" s="26">
        <f>IFERROR(HOUR(Table2[[#This Row],[End Time Steam]])+MINUTE(Table2[[#This Row],[End Time Steam]])/60,"err")</f>
        <v>18</v>
      </c>
      <c r="M200" s="26">
        <f>IFERROR(IF(Table2[[#This Row],[End time Hour Steam]]&lt;Table2[[#This Row],[Start Time hour Steam]],Table2[[#This Row],[End time Hour Steam]]+24,Table2[[#This Row],[End time Hour Steam]]),"err")</f>
        <v>18</v>
      </c>
      <c r="N200" s="26">
        <f>IFERROR((Table2[[#This Row],[End Time Steam]]-Table2[[#This Row],[Start Time Steam]])*24,"err")</f>
        <v>17.000000000058208</v>
      </c>
    </row>
    <row r="201" spans="1:14">
      <c r="A201" s="27">
        <f>Table1[[#This Row],[Day]]</f>
        <v>40914</v>
      </c>
      <c r="B201" s="29">
        <f>WEEKDAY(Table2[[#This Row],[Day]])</f>
        <v>6</v>
      </c>
      <c r="C201" s="28">
        <f>Table1[[#This Row],[Start Time Elec]]</f>
        <v>40914.208333333336</v>
      </c>
      <c r="D201" s="28">
        <f>Table1[[#This Row],[Stop Time Elec]]</f>
        <v>40915.010416666664</v>
      </c>
      <c r="E201" s="26">
        <f>IFERROR(HOUR(Table2[[#This Row],[Start time Elec]])+MINUTE(Table2[[#This Row],[Start time Elec]])/60,"err")</f>
        <v>5</v>
      </c>
      <c r="F201" s="26">
        <f>IFERROR(HOUR(Table2[[#This Row],[End Time Elec]])+MINUTE(Table2[[#This Row],[End Time Elec]])/60,"err")</f>
        <v>0.25</v>
      </c>
      <c r="G201" s="26">
        <f>IFERROR(IF(Table2[[#This Row],[End time Hour elec]]&lt;Table2[[#This Row],[Start Time hour elec]],Table2[[#This Row],[End time Hour elec]]+24,Table2[[#This Row],[End time Hour elec]]),"err")</f>
        <v>24.25</v>
      </c>
      <c r="H201" s="26">
        <f>IFERROR((Table2[[#This Row],[End Time Elec]]-Table2[[#This Row],[Start time Elec]])*24,"err")</f>
        <v>19.249999999883585</v>
      </c>
      <c r="I201" s="28">
        <f>Table1[[#This Row],[Start Time Steam]]</f>
        <v>40914.25</v>
      </c>
      <c r="J201" s="28">
        <f>Table1[[#This Row],[Stop Time Steam]]</f>
        <v>40914.770833333336</v>
      </c>
      <c r="K201" s="26">
        <f>IFERROR(HOUR(Table2[[#This Row],[Start Time Steam]])+MINUTE(Table2[[#This Row],[Start Time Steam]])/60,"err")</f>
        <v>6</v>
      </c>
      <c r="L201" s="26">
        <f>IFERROR(HOUR(Table2[[#This Row],[End Time Steam]])+MINUTE(Table2[[#This Row],[End Time Steam]])/60,"err")</f>
        <v>18.5</v>
      </c>
      <c r="M201" s="26">
        <f>IFERROR(IF(Table2[[#This Row],[End time Hour Steam]]&lt;Table2[[#This Row],[Start Time hour Steam]],Table2[[#This Row],[End time Hour Steam]]+24,Table2[[#This Row],[End time Hour Steam]]),"err")</f>
        <v>18.5</v>
      </c>
      <c r="N201" s="26">
        <f>IFERROR((Table2[[#This Row],[End Time Steam]]-Table2[[#This Row],[Start Time Steam]])*24,"err")</f>
        <v>12.500000000058208</v>
      </c>
    </row>
    <row r="202" spans="1:14" hidden="1">
      <c r="A202" s="27">
        <f>Table1[[#This Row],[Day]]</f>
        <v>40915</v>
      </c>
      <c r="B202" s="29">
        <f>WEEKDAY(Table2[[#This Row],[Day]])</f>
        <v>7</v>
      </c>
      <c r="C202" s="28">
        <f>Table1[[#This Row],[Start Time Elec]]</f>
        <v>40915.28125</v>
      </c>
      <c r="D202" s="28">
        <f>Table1[[#This Row],[Stop Time Elec]]</f>
        <v>40915.927083333336</v>
      </c>
      <c r="E202" s="26">
        <f>IFERROR(HOUR(Table2[[#This Row],[Start time Elec]])+MINUTE(Table2[[#This Row],[Start time Elec]])/60,"err")</f>
        <v>6.75</v>
      </c>
      <c r="F202" s="26">
        <f>IFERROR(HOUR(Table2[[#This Row],[End Time Elec]])+MINUTE(Table2[[#This Row],[End Time Elec]])/60,"err")</f>
        <v>22.25</v>
      </c>
      <c r="G202" s="26">
        <f>IFERROR(IF(Table2[[#This Row],[End time Hour elec]]&lt;Table2[[#This Row],[Start Time hour elec]],Table2[[#This Row],[End time Hour elec]]+24,Table2[[#This Row],[End time Hour elec]]),"err")</f>
        <v>22.25</v>
      </c>
      <c r="H202" s="26">
        <f>IFERROR((Table2[[#This Row],[End Time Elec]]-Table2[[#This Row],[Start time Elec]])*24,"err")</f>
        <v>15.500000000058208</v>
      </c>
      <c r="I202" s="28">
        <f>Table1[[#This Row],[Start Time Steam]]</f>
        <v>40915.302083333336</v>
      </c>
      <c r="J202" s="28">
        <f>Table1[[#This Row],[Stop Time Steam]]</f>
        <v>40915.552083333336</v>
      </c>
      <c r="K202" s="26">
        <f>IFERROR(HOUR(Table2[[#This Row],[Start Time Steam]])+MINUTE(Table2[[#This Row],[Start Time Steam]])/60,"err")</f>
        <v>7.25</v>
      </c>
      <c r="L202" s="26">
        <f>IFERROR(HOUR(Table2[[#This Row],[End Time Steam]])+MINUTE(Table2[[#This Row],[End Time Steam]])/60,"err")</f>
        <v>13.25</v>
      </c>
      <c r="M202" s="26">
        <f>IFERROR(IF(Table2[[#This Row],[End time Hour Steam]]&lt;Table2[[#This Row],[Start Time hour Steam]],Table2[[#This Row],[End time Hour Steam]]+24,Table2[[#This Row],[End time Hour Steam]]),"err")</f>
        <v>13.25</v>
      </c>
      <c r="N202" s="26">
        <f>IFERROR((Table2[[#This Row],[End Time Steam]]-Table2[[#This Row],[Start Time Steam]])*24,"err")</f>
        <v>6</v>
      </c>
    </row>
    <row r="203" spans="1:14" hidden="1">
      <c r="A203" s="27">
        <f>Table1[[#This Row],[Day]]</f>
        <v>40916</v>
      </c>
      <c r="B203" s="29">
        <f>WEEKDAY(Table2[[#This Row],[Day]])</f>
        <v>1</v>
      </c>
      <c r="C203" s="28">
        <f>Table1[[#This Row],[Start Time Elec]]</f>
        <v>40916.375</v>
      </c>
      <c r="D203" s="28">
        <f>Table1[[#This Row],[Stop Time Elec]]</f>
        <v>40916.822916666664</v>
      </c>
      <c r="E203" s="26">
        <f>IFERROR(HOUR(Table2[[#This Row],[Start time Elec]])+MINUTE(Table2[[#This Row],[Start time Elec]])/60,"err")</f>
        <v>9</v>
      </c>
      <c r="F203" s="26">
        <f>IFERROR(HOUR(Table2[[#This Row],[End Time Elec]])+MINUTE(Table2[[#This Row],[End Time Elec]])/60,"err")</f>
        <v>19.75</v>
      </c>
      <c r="G203" s="26">
        <f>IFERROR(IF(Table2[[#This Row],[End time Hour elec]]&lt;Table2[[#This Row],[Start Time hour elec]],Table2[[#This Row],[End time Hour elec]]+24,Table2[[#This Row],[End time Hour elec]]),"err")</f>
        <v>19.75</v>
      </c>
      <c r="H203" s="26">
        <f>IFERROR((Table2[[#This Row],[End Time Elec]]-Table2[[#This Row],[Start time Elec]])*24,"err")</f>
        <v>10.749999999941792</v>
      </c>
      <c r="I203" s="28">
        <f>Table1[[#This Row],[Start Time Steam]]</f>
        <v>40916.364583333336</v>
      </c>
      <c r="J203" s="28">
        <f>Table1[[#This Row],[Stop Time Steam]]</f>
        <v>40916.489583333336</v>
      </c>
      <c r="K203" s="26">
        <f>IFERROR(HOUR(Table2[[#This Row],[Start Time Steam]])+MINUTE(Table2[[#This Row],[Start Time Steam]])/60,"err")</f>
        <v>8.75</v>
      </c>
      <c r="L203" s="26">
        <f>IFERROR(HOUR(Table2[[#This Row],[End Time Steam]])+MINUTE(Table2[[#This Row],[End Time Steam]])/60,"err")</f>
        <v>11.75</v>
      </c>
      <c r="M203" s="26">
        <f>IFERROR(IF(Table2[[#This Row],[End time Hour Steam]]&lt;Table2[[#This Row],[Start Time hour Steam]],Table2[[#This Row],[End time Hour Steam]]+24,Table2[[#This Row],[End time Hour Steam]]),"err")</f>
        <v>11.75</v>
      </c>
      <c r="N203" s="26">
        <f>IFERROR((Table2[[#This Row],[End Time Steam]]-Table2[[#This Row],[Start Time Steam]])*24,"err")</f>
        <v>3</v>
      </c>
    </row>
    <row r="204" spans="1:14">
      <c r="A204" s="27">
        <f>Table1[[#This Row],[Day]]</f>
        <v>40917</v>
      </c>
      <c r="B204" s="29">
        <f>WEEKDAY(Table2[[#This Row],[Day]])</f>
        <v>2</v>
      </c>
      <c r="C204" s="28">
        <f>Table1[[#This Row],[Start Time Elec]]</f>
        <v>40917.197916666664</v>
      </c>
      <c r="D204" s="28">
        <f>Table1[[#This Row],[Stop Time Elec]]</f>
        <v>40918.010416666664</v>
      </c>
      <c r="E204" s="26">
        <f>IFERROR(HOUR(Table2[[#This Row],[Start time Elec]])+MINUTE(Table2[[#This Row],[Start time Elec]])/60,"err")</f>
        <v>4.75</v>
      </c>
      <c r="F204" s="26">
        <f>IFERROR(HOUR(Table2[[#This Row],[End Time Elec]])+MINUTE(Table2[[#This Row],[End Time Elec]])/60,"err")</f>
        <v>0.25</v>
      </c>
      <c r="G204" s="26">
        <f>IFERROR(IF(Table2[[#This Row],[End time Hour elec]]&lt;Table2[[#This Row],[Start Time hour elec]],Table2[[#This Row],[End time Hour elec]]+24,Table2[[#This Row],[End time Hour elec]]),"err")</f>
        <v>24.25</v>
      </c>
      <c r="H204" s="26">
        <f>IFERROR((Table2[[#This Row],[End Time Elec]]-Table2[[#This Row],[Start time Elec]])*24,"err")</f>
        <v>19.5</v>
      </c>
      <c r="I204" s="28">
        <f>Table1[[#This Row],[Start Time Steam]]</f>
        <v>40917.177083333336</v>
      </c>
      <c r="J204" s="28">
        <f>Table1[[#This Row],[Stop Time Steam]]</f>
        <v>40917.854166666664</v>
      </c>
      <c r="K204" s="26">
        <f>IFERROR(HOUR(Table2[[#This Row],[Start Time Steam]])+MINUTE(Table2[[#This Row],[Start Time Steam]])/60,"err")</f>
        <v>4.25</v>
      </c>
      <c r="L204" s="26">
        <f>IFERROR(HOUR(Table2[[#This Row],[End Time Steam]])+MINUTE(Table2[[#This Row],[End Time Steam]])/60,"err")</f>
        <v>20.5</v>
      </c>
      <c r="M204" s="26">
        <f>IFERROR(IF(Table2[[#This Row],[End time Hour Steam]]&lt;Table2[[#This Row],[Start Time hour Steam]],Table2[[#This Row],[End time Hour Steam]]+24,Table2[[#This Row],[End time Hour Steam]]),"err")</f>
        <v>20.5</v>
      </c>
      <c r="N204" s="26">
        <f>IFERROR((Table2[[#This Row],[End Time Steam]]-Table2[[#This Row],[Start Time Steam]])*24,"err")</f>
        <v>16.249999999883585</v>
      </c>
    </row>
    <row r="205" spans="1:14">
      <c r="A205" s="27">
        <f>Table1[[#This Row],[Day]]</f>
        <v>40918</v>
      </c>
      <c r="B205" s="29">
        <f>WEEKDAY(Table2[[#This Row],[Day]])</f>
        <v>3</v>
      </c>
      <c r="C205" s="28">
        <f>Table1[[#This Row],[Start Time Elec]]</f>
        <v>40918.21875</v>
      </c>
      <c r="D205" s="28">
        <f>Table1[[#This Row],[Stop Time Elec]]</f>
        <v>40919.020833333336</v>
      </c>
      <c r="E205" s="26">
        <f>IFERROR(HOUR(Table2[[#This Row],[Start time Elec]])+MINUTE(Table2[[#This Row],[Start time Elec]])/60,"err")</f>
        <v>5.25</v>
      </c>
      <c r="F205" s="26">
        <f>IFERROR(HOUR(Table2[[#This Row],[End Time Elec]])+MINUTE(Table2[[#This Row],[End Time Elec]])/60,"err")</f>
        <v>0.5</v>
      </c>
      <c r="G205" s="26">
        <f>IFERROR(IF(Table2[[#This Row],[End time Hour elec]]&lt;Table2[[#This Row],[Start Time hour elec]],Table2[[#This Row],[End time Hour elec]]+24,Table2[[#This Row],[End time Hour elec]]),"err")</f>
        <v>24.5</v>
      </c>
      <c r="H205" s="26">
        <f>IFERROR((Table2[[#This Row],[End Time Elec]]-Table2[[#This Row],[Start time Elec]])*24,"err")</f>
        <v>19.250000000058208</v>
      </c>
      <c r="I205" s="28">
        <f>Table1[[#This Row],[Start Time Steam]]</f>
        <v>40918.177083333336</v>
      </c>
      <c r="J205" s="28">
        <f>Table1[[#This Row],[Stop Time Steam]]</f>
        <v>40919</v>
      </c>
      <c r="K205" s="26">
        <f>IFERROR(HOUR(Table2[[#This Row],[Start Time Steam]])+MINUTE(Table2[[#This Row],[Start Time Steam]])/60,"err")</f>
        <v>4.25</v>
      </c>
      <c r="L205" s="26">
        <f>IFERROR(HOUR(Table2[[#This Row],[End Time Steam]])+MINUTE(Table2[[#This Row],[End Time Steam]])/60,"err")</f>
        <v>0</v>
      </c>
      <c r="M205" s="26">
        <f>IFERROR(IF(Table2[[#This Row],[End time Hour Steam]]&lt;Table2[[#This Row],[Start Time hour Steam]],Table2[[#This Row],[End time Hour Steam]]+24,Table2[[#This Row],[End time Hour Steam]]),"err")</f>
        <v>24</v>
      </c>
      <c r="N205" s="26">
        <f>IFERROR((Table2[[#This Row],[End Time Steam]]-Table2[[#This Row],[Start Time Steam]])*24,"err")</f>
        <v>19.749999999941792</v>
      </c>
    </row>
    <row r="206" spans="1:14">
      <c r="A206" s="27">
        <f>Table1[[#This Row],[Day]]</f>
        <v>40919</v>
      </c>
      <c r="B206" s="29">
        <f>WEEKDAY(Table2[[#This Row],[Day]])</f>
        <v>4</v>
      </c>
      <c r="C206" s="28">
        <f>Table1[[#This Row],[Start Time Elec]]</f>
        <v>40919.208333333336</v>
      </c>
      <c r="D206" s="28">
        <f>Table1[[#This Row],[Stop Time Elec]]</f>
        <v>40920.020833333336</v>
      </c>
      <c r="E206" s="26">
        <f>IFERROR(HOUR(Table2[[#This Row],[Start time Elec]])+MINUTE(Table2[[#This Row],[Start time Elec]])/60,"err")</f>
        <v>5</v>
      </c>
      <c r="F206" s="26">
        <f>IFERROR(HOUR(Table2[[#This Row],[End Time Elec]])+MINUTE(Table2[[#This Row],[End Time Elec]])/60,"err")</f>
        <v>0.5</v>
      </c>
      <c r="G206" s="26">
        <f>IFERROR(IF(Table2[[#This Row],[End time Hour elec]]&lt;Table2[[#This Row],[Start Time hour elec]],Table2[[#This Row],[End time Hour elec]]+24,Table2[[#This Row],[End time Hour elec]]),"err")</f>
        <v>24.5</v>
      </c>
      <c r="H206" s="26">
        <f>IFERROR((Table2[[#This Row],[End Time Elec]]-Table2[[#This Row],[Start time Elec]])*24,"err")</f>
        <v>19.5</v>
      </c>
      <c r="I206" s="28">
        <f>Table1[[#This Row],[Start Time Steam]]</f>
        <v>40919.239583333336</v>
      </c>
      <c r="J206" s="28">
        <f>Table1[[#This Row],[Stop Time Steam]]</f>
        <v>40919.760416666664</v>
      </c>
      <c r="K206" s="26">
        <f>IFERROR(HOUR(Table2[[#This Row],[Start Time Steam]])+MINUTE(Table2[[#This Row],[Start Time Steam]])/60,"err")</f>
        <v>5.75</v>
      </c>
      <c r="L206" s="26">
        <f>IFERROR(HOUR(Table2[[#This Row],[End Time Steam]])+MINUTE(Table2[[#This Row],[End Time Steam]])/60,"err")</f>
        <v>18.25</v>
      </c>
      <c r="M206" s="26">
        <f>IFERROR(IF(Table2[[#This Row],[End time Hour Steam]]&lt;Table2[[#This Row],[Start Time hour Steam]],Table2[[#This Row],[End time Hour Steam]]+24,Table2[[#This Row],[End time Hour Steam]]),"err")</f>
        <v>18.25</v>
      </c>
      <c r="N206" s="26">
        <f>IFERROR((Table2[[#This Row],[End Time Steam]]-Table2[[#This Row],[Start Time Steam]])*24,"err")</f>
        <v>12.499999999883585</v>
      </c>
    </row>
    <row r="207" spans="1:14">
      <c r="A207" s="27">
        <f>Table1[[#This Row],[Day]]</f>
        <v>40920</v>
      </c>
      <c r="B207" s="29">
        <f>WEEKDAY(Table2[[#This Row],[Day]])</f>
        <v>5</v>
      </c>
      <c r="C207" s="28">
        <f>Table1[[#This Row],[Start Time Elec]]</f>
        <v>40920.229166666664</v>
      </c>
      <c r="D207" s="28">
        <f>Table1[[#This Row],[Stop Time Elec]]</f>
        <v>40921.010416666664</v>
      </c>
      <c r="E207" s="26">
        <f>IFERROR(HOUR(Table2[[#This Row],[Start time Elec]])+MINUTE(Table2[[#This Row],[Start time Elec]])/60,"err")</f>
        <v>5.5</v>
      </c>
      <c r="F207" s="26">
        <f>IFERROR(HOUR(Table2[[#This Row],[End Time Elec]])+MINUTE(Table2[[#This Row],[End Time Elec]])/60,"err")</f>
        <v>0.25</v>
      </c>
      <c r="G207" s="26">
        <f>IFERROR(IF(Table2[[#This Row],[End time Hour elec]]&lt;Table2[[#This Row],[Start Time hour elec]],Table2[[#This Row],[End time Hour elec]]+24,Table2[[#This Row],[End time Hour elec]]),"err")</f>
        <v>24.25</v>
      </c>
      <c r="H207" s="26">
        <f>IFERROR((Table2[[#This Row],[End Time Elec]]-Table2[[#This Row],[Start time Elec]])*24,"err")</f>
        <v>18.75</v>
      </c>
      <c r="I207" s="28">
        <f>Table1[[#This Row],[Start Time Steam]]</f>
        <v>40920.229166666664</v>
      </c>
      <c r="J207" s="28">
        <f>Table1[[#This Row],[Stop Time Steam]]</f>
        <v>40920.75</v>
      </c>
      <c r="K207" s="26">
        <f>IFERROR(HOUR(Table2[[#This Row],[Start Time Steam]])+MINUTE(Table2[[#This Row],[Start Time Steam]])/60,"err")</f>
        <v>5.5</v>
      </c>
      <c r="L207" s="26">
        <f>IFERROR(HOUR(Table2[[#This Row],[End Time Steam]])+MINUTE(Table2[[#This Row],[End Time Steam]])/60,"err")</f>
        <v>18</v>
      </c>
      <c r="M207" s="26">
        <f>IFERROR(IF(Table2[[#This Row],[End time Hour Steam]]&lt;Table2[[#This Row],[Start Time hour Steam]],Table2[[#This Row],[End time Hour Steam]]+24,Table2[[#This Row],[End time Hour Steam]]),"err")</f>
        <v>18</v>
      </c>
      <c r="N207" s="26">
        <f>IFERROR((Table2[[#This Row],[End Time Steam]]-Table2[[#This Row],[Start Time Steam]])*24,"err")</f>
        <v>12.500000000058208</v>
      </c>
    </row>
    <row r="208" spans="1:14">
      <c r="A208" s="27">
        <f>Table1[[#This Row],[Day]]</f>
        <v>40921</v>
      </c>
      <c r="B208" s="29">
        <f>WEEKDAY(Table2[[#This Row],[Day]])</f>
        <v>6</v>
      </c>
      <c r="C208" s="28">
        <f>Table1[[#This Row],[Start Time Elec]]</f>
        <v>40921.21875</v>
      </c>
      <c r="D208" s="28">
        <f>Table1[[#This Row],[Stop Time Elec]]</f>
        <v>40922.041666666664</v>
      </c>
      <c r="E208" s="26">
        <f>IFERROR(HOUR(Table2[[#This Row],[Start time Elec]])+MINUTE(Table2[[#This Row],[Start time Elec]])/60,"err")</f>
        <v>5.25</v>
      </c>
      <c r="F208" s="26">
        <f>IFERROR(HOUR(Table2[[#This Row],[End Time Elec]])+MINUTE(Table2[[#This Row],[End Time Elec]])/60,"err")</f>
        <v>1</v>
      </c>
      <c r="G208" s="26">
        <f>IFERROR(IF(Table2[[#This Row],[End time Hour elec]]&lt;Table2[[#This Row],[Start Time hour elec]],Table2[[#This Row],[End time Hour elec]]+24,Table2[[#This Row],[End time Hour elec]]),"err")</f>
        <v>25</v>
      </c>
      <c r="H208" s="26">
        <f>IFERROR((Table2[[#This Row],[End Time Elec]]-Table2[[#This Row],[Start time Elec]])*24,"err")</f>
        <v>19.749999999941792</v>
      </c>
      <c r="I208" s="28">
        <f>Table1[[#This Row],[Start Time Steam]]</f>
        <v>40921.25</v>
      </c>
      <c r="J208" s="28">
        <f>Table1[[#This Row],[Stop Time Steam]]</f>
        <v>40922</v>
      </c>
      <c r="K208" s="26">
        <f>IFERROR(HOUR(Table2[[#This Row],[Start Time Steam]])+MINUTE(Table2[[#This Row],[Start Time Steam]])/60,"err")</f>
        <v>6</v>
      </c>
      <c r="L208" s="26">
        <f>IFERROR(HOUR(Table2[[#This Row],[End Time Steam]])+MINUTE(Table2[[#This Row],[End Time Steam]])/60,"err")</f>
        <v>0</v>
      </c>
      <c r="M208" s="26">
        <f>IFERROR(IF(Table2[[#This Row],[End time Hour Steam]]&lt;Table2[[#This Row],[Start Time hour Steam]],Table2[[#This Row],[End time Hour Steam]]+24,Table2[[#This Row],[End time Hour Steam]]),"err")</f>
        <v>24</v>
      </c>
      <c r="N208" s="26">
        <f>IFERROR((Table2[[#This Row],[End Time Steam]]-Table2[[#This Row],[Start Time Steam]])*24,"err")</f>
        <v>18</v>
      </c>
    </row>
    <row r="209" spans="1:14" hidden="1">
      <c r="A209" s="27">
        <f>Table1[[#This Row],[Day]]</f>
        <v>40922</v>
      </c>
      <c r="B209" s="29">
        <f>WEEKDAY(Table2[[#This Row],[Day]])</f>
        <v>7</v>
      </c>
      <c r="C209" s="28">
        <f>Table1[[#This Row],[Start Time Elec]]</f>
        <v>40922.28125</v>
      </c>
      <c r="D209" s="28">
        <f>Table1[[#This Row],[Stop Time Elec]]</f>
        <v>40922.875</v>
      </c>
      <c r="E209" s="26">
        <f>IFERROR(HOUR(Table2[[#This Row],[Start time Elec]])+MINUTE(Table2[[#This Row],[Start time Elec]])/60,"err")</f>
        <v>6.75</v>
      </c>
      <c r="F209" s="26">
        <f>IFERROR(HOUR(Table2[[#This Row],[End Time Elec]])+MINUTE(Table2[[#This Row],[End Time Elec]])/60,"err")</f>
        <v>21</v>
      </c>
      <c r="G209" s="26">
        <f>IFERROR(IF(Table2[[#This Row],[End time Hour elec]]&lt;Table2[[#This Row],[Start Time hour elec]],Table2[[#This Row],[End time Hour elec]]+24,Table2[[#This Row],[End time Hour elec]]),"err")</f>
        <v>21</v>
      </c>
      <c r="H209" s="26">
        <f>IFERROR((Table2[[#This Row],[End Time Elec]]-Table2[[#This Row],[Start time Elec]])*24,"err")</f>
        <v>14.25</v>
      </c>
      <c r="I209" s="28">
        <f>Table1[[#This Row],[Start Time Steam]]</f>
        <v>40922.302083333336</v>
      </c>
      <c r="J209" s="28">
        <f>Table1[[#This Row],[Stop Time Steam]]</f>
        <v>40922.541666666664</v>
      </c>
      <c r="K209" s="26">
        <f>IFERROR(HOUR(Table2[[#This Row],[Start Time Steam]])+MINUTE(Table2[[#This Row],[Start Time Steam]])/60,"err")</f>
        <v>7.25</v>
      </c>
      <c r="L209" s="26">
        <f>IFERROR(HOUR(Table2[[#This Row],[End Time Steam]])+MINUTE(Table2[[#This Row],[End Time Steam]])/60,"err")</f>
        <v>13</v>
      </c>
      <c r="M209" s="26">
        <f>IFERROR(IF(Table2[[#This Row],[End time Hour Steam]]&lt;Table2[[#This Row],[Start Time hour Steam]],Table2[[#This Row],[End time Hour Steam]]+24,Table2[[#This Row],[End time Hour Steam]]),"err")</f>
        <v>13</v>
      </c>
      <c r="N209" s="26">
        <f>IFERROR((Table2[[#This Row],[End Time Steam]]-Table2[[#This Row],[Start Time Steam]])*24,"err")</f>
        <v>5.7499999998835847</v>
      </c>
    </row>
    <row r="210" spans="1:14" hidden="1">
      <c r="A210" s="27">
        <f>Table1[[#This Row],[Day]]</f>
        <v>40923</v>
      </c>
      <c r="B210" s="29">
        <f>WEEKDAY(Table2[[#This Row],[Day]])</f>
        <v>1</v>
      </c>
      <c r="C210" s="28">
        <f>Table1[[#This Row],[Start Time Elec]]</f>
        <v>40923.4375</v>
      </c>
      <c r="D210" s="28">
        <f>Table1[[#This Row],[Stop Time Elec]]</f>
        <v>40923.791666666664</v>
      </c>
      <c r="E210" s="26">
        <f>IFERROR(HOUR(Table2[[#This Row],[Start time Elec]])+MINUTE(Table2[[#This Row],[Start time Elec]])/60,"err")</f>
        <v>10.5</v>
      </c>
      <c r="F210" s="26">
        <f>IFERROR(HOUR(Table2[[#This Row],[End Time Elec]])+MINUTE(Table2[[#This Row],[End Time Elec]])/60,"err")</f>
        <v>19</v>
      </c>
      <c r="G210" s="26">
        <f>IFERROR(IF(Table2[[#This Row],[End time Hour elec]]&lt;Table2[[#This Row],[Start Time hour elec]],Table2[[#This Row],[End time Hour elec]]+24,Table2[[#This Row],[End time Hour elec]]),"err")</f>
        <v>19</v>
      </c>
      <c r="H210" s="26">
        <f>IFERROR((Table2[[#This Row],[End Time Elec]]-Table2[[#This Row],[Start time Elec]])*24,"err")</f>
        <v>8.4999999999417923</v>
      </c>
      <c r="I210" s="28" t="str">
        <f>Table1[[#This Row],[Start Time Steam]]</f>
        <v>err</v>
      </c>
      <c r="J210" s="28">
        <f>Table1[[#This Row],[Stop Time Steam]]</f>
        <v>40923.71875</v>
      </c>
      <c r="K210" s="26" t="str">
        <f>IFERROR(HOUR(Table2[[#This Row],[Start Time Steam]])+MINUTE(Table2[[#This Row],[Start Time Steam]])/60,"err")</f>
        <v>err</v>
      </c>
      <c r="L210" s="26">
        <f>IFERROR(HOUR(Table2[[#This Row],[End Time Steam]])+MINUTE(Table2[[#This Row],[End Time Steam]])/60,"err")</f>
        <v>17.25</v>
      </c>
      <c r="M210" s="26">
        <f>IFERROR(IF(Table2[[#This Row],[End time Hour Steam]]&lt;Table2[[#This Row],[Start Time hour Steam]],Table2[[#This Row],[End time Hour Steam]]+24,Table2[[#This Row],[End time Hour Steam]]),"err")</f>
        <v>41.25</v>
      </c>
      <c r="N210" s="26" t="str">
        <f>IFERROR((Table2[[#This Row],[End Time Steam]]-Table2[[#This Row],[Start Time Steam]])*24,"err")</f>
        <v>err</v>
      </c>
    </row>
    <row r="211" spans="1:14">
      <c r="A211" s="27">
        <f>Table1[[#This Row],[Day]]</f>
        <v>40924</v>
      </c>
      <c r="B211" s="29">
        <f>WEEKDAY(Table2[[#This Row],[Day]])</f>
        <v>2</v>
      </c>
      <c r="C211" s="28">
        <f>Table1[[#This Row],[Start Time Elec]]</f>
        <v>40924.197916666664</v>
      </c>
      <c r="D211" s="28">
        <f>Table1[[#This Row],[Stop Time Elec]]</f>
        <v>40924.875</v>
      </c>
      <c r="E211" s="26">
        <f>IFERROR(HOUR(Table2[[#This Row],[Start time Elec]])+MINUTE(Table2[[#This Row],[Start time Elec]])/60,"err")</f>
        <v>4.75</v>
      </c>
      <c r="F211" s="26">
        <f>IFERROR(HOUR(Table2[[#This Row],[End Time Elec]])+MINUTE(Table2[[#This Row],[End Time Elec]])/60,"err")</f>
        <v>21</v>
      </c>
      <c r="G211" s="26">
        <f>IFERROR(IF(Table2[[#This Row],[End time Hour elec]]&lt;Table2[[#This Row],[Start Time hour elec]],Table2[[#This Row],[End time Hour elec]]+24,Table2[[#This Row],[End time Hour elec]]),"err")</f>
        <v>21</v>
      </c>
      <c r="H211" s="26">
        <f>IFERROR((Table2[[#This Row],[End Time Elec]]-Table2[[#This Row],[Start time Elec]])*24,"err")</f>
        <v>16.250000000058208</v>
      </c>
      <c r="I211" s="28">
        <f>Table1[[#This Row],[Start Time Steam]]</f>
        <v>40924.322916666664</v>
      </c>
      <c r="J211" s="28">
        <f>Table1[[#This Row],[Stop Time Steam]]</f>
        <v>40924.552083333336</v>
      </c>
      <c r="K211" s="26">
        <f>IFERROR(HOUR(Table2[[#This Row],[Start Time Steam]])+MINUTE(Table2[[#This Row],[Start Time Steam]])/60,"err")</f>
        <v>7.75</v>
      </c>
      <c r="L211" s="26">
        <f>IFERROR(HOUR(Table2[[#This Row],[End Time Steam]])+MINUTE(Table2[[#This Row],[End Time Steam]])/60,"err")</f>
        <v>13.25</v>
      </c>
      <c r="M211" s="26">
        <f>IFERROR(IF(Table2[[#This Row],[End time Hour Steam]]&lt;Table2[[#This Row],[Start Time hour Steam]],Table2[[#This Row],[End time Hour Steam]]+24,Table2[[#This Row],[End time Hour Steam]]),"err")</f>
        <v>13.25</v>
      </c>
      <c r="N211" s="26">
        <f>IFERROR((Table2[[#This Row],[End Time Steam]]-Table2[[#This Row],[Start Time Steam]])*24,"err")</f>
        <v>5.5000000001164153</v>
      </c>
    </row>
    <row r="212" spans="1:14">
      <c r="A212" s="27">
        <f>Table1[[#This Row],[Day]]</f>
        <v>40925</v>
      </c>
      <c r="B212" s="29">
        <f>WEEKDAY(Table2[[#This Row],[Day]])</f>
        <v>3</v>
      </c>
      <c r="C212" s="28">
        <f>Table1[[#This Row],[Start Time Elec]]</f>
        <v>40925.197916666664</v>
      </c>
      <c r="D212" s="28">
        <f>Table1[[#This Row],[Stop Time Elec]]</f>
        <v>40926.020833333336</v>
      </c>
      <c r="E212" s="26">
        <f>IFERROR(HOUR(Table2[[#This Row],[Start time Elec]])+MINUTE(Table2[[#This Row],[Start time Elec]])/60,"err")</f>
        <v>4.75</v>
      </c>
      <c r="F212" s="26">
        <f>IFERROR(HOUR(Table2[[#This Row],[End Time Elec]])+MINUTE(Table2[[#This Row],[End Time Elec]])/60,"err")</f>
        <v>0.5</v>
      </c>
      <c r="G212" s="26">
        <f>IFERROR(IF(Table2[[#This Row],[End time Hour elec]]&lt;Table2[[#This Row],[Start Time hour elec]],Table2[[#This Row],[End time Hour elec]]+24,Table2[[#This Row],[End time Hour elec]]),"err")</f>
        <v>24.5</v>
      </c>
      <c r="H212" s="26">
        <f>IFERROR((Table2[[#This Row],[End Time Elec]]-Table2[[#This Row],[Start time Elec]])*24,"err")</f>
        <v>19.750000000116415</v>
      </c>
      <c r="I212" s="28">
        <f>Table1[[#This Row],[Start Time Steam]]</f>
        <v>40925.239583333336</v>
      </c>
      <c r="J212" s="28">
        <f>Table1[[#This Row],[Stop Time Steam]]</f>
        <v>40925.760416666664</v>
      </c>
      <c r="K212" s="26">
        <f>IFERROR(HOUR(Table2[[#This Row],[Start Time Steam]])+MINUTE(Table2[[#This Row],[Start Time Steam]])/60,"err")</f>
        <v>5.75</v>
      </c>
      <c r="L212" s="26">
        <f>IFERROR(HOUR(Table2[[#This Row],[End Time Steam]])+MINUTE(Table2[[#This Row],[End Time Steam]])/60,"err")</f>
        <v>18.25</v>
      </c>
      <c r="M212" s="26">
        <f>IFERROR(IF(Table2[[#This Row],[End time Hour Steam]]&lt;Table2[[#This Row],[Start Time hour Steam]],Table2[[#This Row],[End time Hour Steam]]+24,Table2[[#This Row],[End time Hour Steam]]),"err")</f>
        <v>18.25</v>
      </c>
      <c r="N212" s="26">
        <f>IFERROR((Table2[[#This Row],[End Time Steam]]-Table2[[#This Row],[Start Time Steam]])*24,"err")</f>
        <v>12.499999999883585</v>
      </c>
    </row>
    <row r="213" spans="1:14">
      <c r="A213" s="27">
        <f>Table1[[#This Row],[Day]]</f>
        <v>40926</v>
      </c>
      <c r="B213" s="29">
        <f>WEEKDAY(Table2[[#This Row],[Day]])</f>
        <v>4</v>
      </c>
      <c r="C213" s="28">
        <f>Table1[[#This Row],[Start Time Elec]]</f>
        <v>40926.21875</v>
      </c>
      <c r="D213" s="28">
        <f>Table1[[#This Row],[Stop Time Elec]]</f>
        <v>40927</v>
      </c>
      <c r="E213" s="26">
        <f>IFERROR(HOUR(Table2[[#This Row],[Start time Elec]])+MINUTE(Table2[[#This Row],[Start time Elec]])/60,"err")</f>
        <v>5.25</v>
      </c>
      <c r="F213" s="26">
        <f>IFERROR(HOUR(Table2[[#This Row],[End Time Elec]])+MINUTE(Table2[[#This Row],[End Time Elec]])/60,"err")</f>
        <v>0</v>
      </c>
      <c r="G213" s="26">
        <f>IFERROR(IF(Table2[[#This Row],[End time Hour elec]]&lt;Table2[[#This Row],[Start Time hour elec]],Table2[[#This Row],[End time Hour elec]]+24,Table2[[#This Row],[End time Hour elec]]),"err")</f>
        <v>24</v>
      </c>
      <c r="H213" s="26">
        <f>IFERROR((Table2[[#This Row],[End Time Elec]]-Table2[[#This Row],[Start time Elec]])*24,"err")</f>
        <v>18.75</v>
      </c>
      <c r="I213" s="28">
        <f>Table1[[#This Row],[Start Time Steam]]</f>
        <v>40926.260416666664</v>
      </c>
      <c r="J213" s="28">
        <f>Table1[[#This Row],[Stop Time Steam]]</f>
        <v>40927</v>
      </c>
      <c r="K213" s="26">
        <f>IFERROR(HOUR(Table2[[#This Row],[Start Time Steam]])+MINUTE(Table2[[#This Row],[Start Time Steam]])/60,"err")</f>
        <v>6.25</v>
      </c>
      <c r="L213" s="26">
        <f>IFERROR(HOUR(Table2[[#This Row],[End Time Steam]])+MINUTE(Table2[[#This Row],[End Time Steam]])/60,"err")</f>
        <v>0</v>
      </c>
      <c r="M213" s="26">
        <f>IFERROR(IF(Table2[[#This Row],[End time Hour Steam]]&lt;Table2[[#This Row],[Start Time hour Steam]],Table2[[#This Row],[End time Hour Steam]]+24,Table2[[#This Row],[End time Hour Steam]]),"err")</f>
        <v>24</v>
      </c>
      <c r="N213" s="26">
        <f>IFERROR((Table2[[#This Row],[End Time Steam]]-Table2[[#This Row],[Start Time Steam]])*24,"err")</f>
        <v>17.750000000058208</v>
      </c>
    </row>
    <row r="214" spans="1:14">
      <c r="A214" s="27">
        <f>Table1[[#This Row],[Day]]</f>
        <v>40927</v>
      </c>
      <c r="B214" s="29">
        <f>WEEKDAY(Table2[[#This Row],[Day]])</f>
        <v>5</v>
      </c>
      <c r="C214" s="28">
        <f>Table1[[#This Row],[Start Time Elec]]</f>
        <v>40927.21875</v>
      </c>
      <c r="D214" s="28">
        <f>Table1[[#This Row],[Stop Time Elec]]</f>
        <v>40927.947916666664</v>
      </c>
      <c r="E214" s="26">
        <f>IFERROR(HOUR(Table2[[#This Row],[Start time Elec]])+MINUTE(Table2[[#This Row],[Start time Elec]])/60,"err")</f>
        <v>5.25</v>
      </c>
      <c r="F214" s="26">
        <f>IFERROR(HOUR(Table2[[#This Row],[End Time Elec]])+MINUTE(Table2[[#This Row],[End Time Elec]])/60,"err")</f>
        <v>22.75</v>
      </c>
      <c r="G214" s="26">
        <f>IFERROR(IF(Table2[[#This Row],[End time Hour elec]]&lt;Table2[[#This Row],[Start Time hour elec]],Table2[[#This Row],[End time Hour elec]]+24,Table2[[#This Row],[End time Hour elec]]),"err")</f>
        <v>22.75</v>
      </c>
      <c r="H214" s="26">
        <f>IFERROR((Table2[[#This Row],[End Time Elec]]-Table2[[#This Row],[Start time Elec]])*24,"err")</f>
        <v>17.499999999941792</v>
      </c>
      <c r="I214" s="28" t="str">
        <f>Table1[[#This Row],[Start Time Steam]]</f>
        <v>err</v>
      </c>
      <c r="J214" s="28">
        <f>Table1[[#This Row],[Stop Time Steam]]</f>
        <v>40927.729166666664</v>
      </c>
      <c r="K214" s="26" t="str">
        <f>IFERROR(HOUR(Table2[[#This Row],[Start Time Steam]])+MINUTE(Table2[[#This Row],[Start Time Steam]])/60,"err")</f>
        <v>err</v>
      </c>
      <c r="L214" s="26">
        <f>IFERROR(HOUR(Table2[[#This Row],[End Time Steam]])+MINUTE(Table2[[#This Row],[End Time Steam]])/60,"err")</f>
        <v>17.5</v>
      </c>
      <c r="M214" s="26">
        <f>IFERROR(IF(Table2[[#This Row],[End time Hour Steam]]&lt;Table2[[#This Row],[Start Time hour Steam]],Table2[[#This Row],[End time Hour Steam]]+24,Table2[[#This Row],[End time Hour Steam]]),"err")</f>
        <v>41.5</v>
      </c>
      <c r="N214" s="26" t="str">
        <f>IFERROR((Table2[[#This Row],[End Time Steam]]-Table2[[#This Row],[Start Time Steam]])*24,"err")</f>
        <v>err</v>
      </c>
    </row>
    <row r="215" spans="1:14">
      <c r="A215" s="27">
        <f>Table1[[#This Row],[Day]]</f>
        <v>40928</v>
      </c>
      <c r="B215" s="29">
        <f>WEEKDAY(Table2[[#This Row],[Day]])</f>
        <v>6</v>
      </c>
      <c r="C215" s="28">
        <f>Table1[[#This Row],[Start Time Elec]]</f>
        <v>40928.208333333336</v>
      </c>
      <c r="D215" s="28">
        <f>Table1[[#This Row],[Stop Time Elec]]</f>
        <v>40929.041666666664</v>
      </c>
      <c r="E215" s="26">
        <f>IFERROR(HOUR(Table2[[#This Row],[Start time Elec]])+MINUTE(Table2[[#This Row],[Start time Elec]])/60,"err")</f>
        <v>5</v>
      </c>
      <c r="F215" s="26">
        <f>IFERROR(HOUR(Table2[[#This Row],[End Time Elec]])+MINUTE(Table2[[#This Row],[End Time Elec]])/60,"err")</f>
        <v>1</v>
      </c>
      <c r="G215" s="26">
        <f>IFERROR(IF(Table2[[#This Row],[End time Hour elec]]&lt;Table2[[#This Row],[Start Time hour elec]],Table2[[#This Row],[End time Hour elec]]+24,Table2[[#This Row],[End time Hour elec]]),"err")</f>
        <v>25</v>
      </c>
      <c r="H215" s="26">
        <f>IFERROR((Table2[[#This Row],[End Time Elec]]-Table2[[#This Row],[Start time Elec]])*24,"err")</f>
        <v>19.999999999883585</v>
      </c>
      <c r="I215" s="28">
        <f>Table1[[#This Row],[Start Time Steam]]</f>
        <v>40928.145833333336</v>
      </c>
      <c r="J215" s="28">
        <f>Table1[[#This Row],[Stop Time Steam]]</f>
        <v>40929</v>
      </c>
      <c r="K215" s="26">
        <f>IFERROR(HOUR(Table2[[#This Row],[Start Time Steam]])+MINUTE(Table2[[#This Row],[Start Time Steam]])/60,"err")</f>
        <v>3.5</v>
      </c>
      <c r="L215" s="26">
        <f>IFERROR(HOUR(Table2[[#This Row],[End Time Steam]])+MINUTE(Table2[[#This Row],[End Time Steam]])/60,"err")</f>
        <v>0</v>
      </c>
      <c r="M215" s="26">
        <f>IFERROR(IF(Table2[[#This Row],[End time Hour Steam]]&lt;Table2[[#This Row],[Start Time hour Steam]],Table2[[#This Row],[End time Hour Steam]]+24,Table2[[#This Row],[End time Hour Steam]]),"err")</f>
        <v>24</v>
      </c>
      <c r="N215" s="26">
        <f>IFERROR((Table2[[#This Row],[End Time Steam]]-Table2[[#This Row],[Start Time Steam]])*24,"err")</f>
        <v>20.499999999941792</v>
      </c>
    </row>
    <row r="216" spans="1:14" hidden="1">
      <c r="A216" s="27">
        <f>Table1[[#This Row],[Day]]</f>
        <v>40929</v>
      </c>
      <c r="B216" s="29">
        <f>WEEKDAY(Table2[[#This Row],[Day]])</f>
        <v>7</v>
      </c>
      <c r="C216" s="28">
        <f>Table1[[#This Row],[Start Time Elec]]</f>
        <v>40929.270833333336</v>
      </c>
      <c r="D216" s="28">
        <f>Table1[[#This Row],[Stop Time Elec]]</f>
        <v>40929.84375</v>
      </c>
      <c r="E216" s="26">
        <f>IFERROR(HOUR(Table2[[#This Row],[Start time Elec]])+MINUTE(Table2[[#This Row],[Start time Elec]])/60,"err")</f>
        <v>6.5</v>
      </c>
      <c r="F216" s="26">
        <f>IFERROR(HOUR(Table2[[#This Row],[End Time Elec]])+MINUTE(Table2[[#This Row],[End Time Elec]])/60,"err")</f>
        <v>20.25</v>
      </c>
      <c r="G216" s="26">
        <f>IFERROR(IF(Table2[[#This Row],[End time Hour elec]]&lt;Table2[[#This Row],[Start Time hour elec]],Table2[[#This Row],[End time Hour elec]]+24,Table2[[#This Row],[End time Hour elec]]),"err")</f>
        <v>20.25</v>
      </c>
      <c r="H216" s="26">
        <f>IFERROR((Table2[[#This Row],[End Time Elec]]-Table2[[#This Row],[Start time Elec]])*24,"err")</f>
        <v>13.749999999941792</v>
      </c>
      <c r="I216" s="28">
        <f>Table1[[#This Row],[Start Time Steam]]</f>
        <v>40929.135416666664</v>
      </c>
      <c r="J216" s="28">
        <f>Table1[[#This Row],[Stop Time Steam]]</f>
        <v>40929.229166666664</v>
      </c>
      <c r="K216" s="26">
        <f>IFERROR(HOUR(Table2[[#This Row],[Start Time Steam]])+MINUTE(Table2[[#This Row],[Start Time Steam]])/60,"err")</f>
        <v>3.25</v>
      </c>
      <c r="L216" s="26">
        <f>IFERROR(HOUR(Table2[[#This Row],[End Time Steam]])+MINUTE(Table2[[#This Row],[End Time Steam]])/60,"err")</f>
        <v>5.5</v>
      </c>
      <c r="M216" s="26">
        <f>IFERROR(IF(Table2[[#This Row],[End time Hour Steam]]&lt;Table2[[#This Row],[Start Time hour Steam]],Table2[[#This Row],[End time Hour Steam]]+24,Table2[[#This Row],[End time Hour Steam]]),"err")</f>
        <v>5.5</v>
      </c>
      <c r="N216" s="26">
        <f>IFERROR((Table2[[#This Row],[End Time Steam]]-Table2[[#This Row],[Start Time Steam]])*24,"err")</f>
        <v>2.25</v>
      </c>
    </row>
    <row r="217" spans="1:14" hidden="1">
      <c r="A217" s="27">
        <f>Table1[[#This Row],[Day]]</f>
        <v>40930</v>
      </c>
      <c r="B217" s="29">
        <f>WEEKDAY(Table2[[#This Row],[Day]])</f>
        <v>1</v>
      </c>
      <c r="C217" s="28" t="str">
        <f>Table1[[#This Row],[Start Time Elec]]</f>
        <v>N/A</v>
      </c>
      <c r="D217" s="28">
        <f>Table1[[#This Row],[Stop Time Elec]]</f>
        <v>40930.4375</v>
      </c>
      <c r="E217" s="26" t="str">
        <f>IFERROR(HOUR(Table2[[#This Row],[Start time Elec]])+MINUTE(Table2[[#This Row],[Start time Elec]])/60,"err")</f>
        <v>err</v>
      </c>
      <c r="F217" s="26">
        <f>IFERROR(HOUR(Table2[[#This Row],[End Time Elec]])+MINUTE(Table2[[#This Row],[End Time Elec]])/60,"err")</f>
        <v>10.5</v>
      </c>
      <c r="G217" s="26">
        <f>IFERROR(IF(Table2[[#This Row],[End time Hour elec]]&lt;Table2[[#This Row],[Start Time hour elec]],Table2[[#This Row],[End time Hour elec]]+24,Table2[[#This Row],[End time Hour elec]]),"err")</f>
        <v>34.5</v>
      </c>
      <c r="H217" s="26" t="str">
        <f>IFERROR((Table2[[#This Row],[End Time Elec]]-Table2[[#This Row],[Start time Elec]])*24,"err")</f>
        <v>err</v>
      </c>
      <c r="I217" s="28">
        <f>Table1[[#This Row],[Start Time Steam]]</f>
        <v>40930.1875</v>
      </c>
      <c r="J217" s="28">
        <f>Table1[[#This Row],[Stop Time Steam]]</f>
        <v>40930.385416666664</v>
      </c>
      <c r="K217" s="26">
        <f>IFERROR(HOUR(Table2[[#This Row],[Start Time Steam]])+MINUTE(Table2[[#This Row],[Start Time Steam]])/60,"err")</f>
        <v>4.5</v>
      </c>
      <c r="L217" s="26">
        <f>IFERROR(HOUR(Table2[[#This Row],[End Time Steam]])+MINUTE(Table2[[#This Row],[End Time Steam]])/60,"err")</f>
        <v>9.25</v>
      </c>
      <c r="M217" s="26">
        <f>IFERROR(IF(Table2[[#This Row],[End time Hour Steam]]&lt;Table2[[#This Row],[Start Time hour Steam]],Table2[[#This Row],[End time Hour Steam]]+24,Table2[[#This Row],[End time Hour Steam]]),"err")</f>
        <v>9.25</v>
      </c>
      <c r="N217" s="26">
        <f>IFERROR((Table2[[#This Row],[End Time Steam]]-Table2[[#This Row],[Start Time Steam]])*24,"err")</f>
        <v>4.7499999999417923</v>
      </c>
    </row>
    <row r="218" spans="1:14">
      <c r="A218" s="27">
        <f>Table1[[#This Row],[Day]]</f>
        <v>40931</v>
      </c>
      <c r="B218" s="29">
        <f>WEEKDAY(Table2[[#This Row],[Day]])</f>
        <v>2</v>
      </c>
      <c r="C218" s="28">
        <f>Table1[[#This Row],[Start Time Elec]]</f>
        <v>40931.1875</v>
      </c>
      <c r="D218" s="28">
        <f>Table1[[#This Row],[Stop Time Elec]]</f>
        <v>40932.020833333336</v>
      </c>
      <c r="E218" s="26">
        <f>IFERROR(HOUR(Table2[[#This Row],[Start time Elec]])+MINUTE(Table2[[#This Row],[Start time Elec]])/60,"err")</f>
        <v>4.5</v>
      </c>
      <c r="F218" s="26">
        <f>IFERROR(HOUR(Table2[[#This Row],[End Time Elec]])+MINUTE(Table2[[#This Row],[End Time Elec]])/60,"err")</f>
        <v>0.5</v>
      </c>
      <c r="G218" s="26">
        <f>IFERROR(IF(Table2[[#This Row],[End time Hour elec]]&lt;Table2[[#This Row],[Start Time hour elec]],Table2[[#This Row],[End time Hour elec]]+24,Table2[[#This Row],[End time Hour elec]]),"err")</f>
        <v>24.5</v>
      </c>
      <c r="H218" s="26">
        <f>IFERROR((Table2[[#This Row],[End Time Elec]]-Table2[[#This Row],[Start time Elec]])*24,"err")</f>
        <v>20.000000000058208</v>
      </c>
      <c r="I218" s="28">
        <f>Table1[[#This Row],[Start Time Steam]]</f>
        <v>40931.21875</v>
      </c>
      <c r="J218" s="28">
        <f>Table1[[#This Row],[Stop Time Steam]]</f>
        <v>40931.739583333336</v>
      </c>
      <c r="K218" s="26">
        <f>IFERROR(HOUR(Table2[[#This Row],[Start Time Steam]])+MINUTE(Table2[[#This Row],[Start Time Steam]])/60,"err")</f>
        <v>5.25</v>
      </c>
      <c r="L218" s="26">
        <f>IFERROR(HOUR(Table2[[#This Row],[End Time Steam]])+MINUTE(Table2[[#This Row],[End Time Steam]])/60,"err")</f>
        <v>17.75</v>
      </c>
      <c r="M218" s="26">
        <f>IFERROR(IF(Table2[[#This Row],[End time Hour Steam]]&lt;Table2[[#This Row],[Start Time hour Steam]],Table2[[#This Row],[End time Hour Steam]]+24,Table2[[#This Row],[End time Hour Steam]]),"err")</f>
        <v>17.75</v>
      </c>
      <c r="N218" s="26">
        <f>IFERROR((Table2[[#This Row],[End Time Steam]]-Table2[[#This Row],[Start Time Steam]])*24,"err")</f>
        <v>12.500000000058208</v>
      </c>
    </row>
    <row r="219" spans="1:14">
      <c r="A219" s="27">
        <f>Table1[[#This Row],[Day]]</f>
        <v>40932</v>
      </c>
      <c r="B219" s="29">
        <f>WEEKDAY(Table2[[#This Row],[Day]])</f>
        <v>3</v>
      </c>
      <c r="C219" s="28">
        <f>Table1[[#This Row],[Start Time Elec]]</f>
        <v>40932.229166666664</v>
      </c>
      <c r="D219" s="28">
        <f>Table1[[#This Row],[Stop Time Elec]]</f>
        <v>40933.03125</v>
      </c>
      <c r="E219" s="26">
        <f>IFERROR(HOUR(Table2[[#This Row],[Start time Elec]])+MINUTE(Table2[[#This Row],[Start time Elec]])/60,"err")</f>
        <v>5.5</v>
      </c>
      <c r="F219" s="26">
        <f>IFERROR(HOUR(Table2[[#This Row],[End Time Elec]])+MINUTE(Table2[[#This Row],[End Time Elec]])/60,"err")</f>
        <v>0.75</v>
      </c>
      <c r="G219" s="26">
        <f>IFERROR(IF(Table2[[#This Row],[End time Hour elec]]&lt;Table2[[#This Row],[Start Time hour elec]],Table2[[#This Row],[End time Hour elec]]+24,Table2[[#This Row],[End time Hour elec]]),"err")</f>
        <v>24.75</v>
      </c>
      <c r="H219" s="26">
        <f>IFERROR((Table2[[#This Row],[End Time Elec]]-Table2[[#This Row],[Start time Elec]])*24,"err")</f>
        <v>19.250000000058208</v>
      </c>
      <c r="I219" s="28">
        <f>Table1[[#This Row],[Start Time Steam]]</f>
        <v>40932.25</v>
      </c>
      <c r="J219" s="28">
        <f>Table1[[#This Row],[Stop Time Steam]]</f>
        <v>40932.9375</v>
      </c>
      <c r="K219" s="26">
        <f>IFERROR(HOUR(Table2[[#This Row],[Start Time Steam]])+MINUTE(Table2[[#This Row],[Start Time Steam]])/60,"err")</f>
        <v>6</v>
      </c>
      <c r="L219" s="26">
        <f>IFERROR(HOUR(Table2[[#This Row],[End Time Steam]])+MINUTE(Table2[[#This Row],[End Time Steam]])/60,"err")</f>
        <v>22.5</v>
      </c>
      <c r="M219" s="26">
        <f>IFERROR(IF(Table2[[#This Row],[End time Hour Steam]]&lt;Table2[[#This Row],[Start Time hour Steam]],Table2[[#This Row],[End time Hour Steam]]+24,Table2[[#This Row],[End time Hour Steam]]),"err")</f>
        <v>22.5</v>
      </c>
      <c r="N219" s="26">
        <f>IFERROR((Table2[[#This Row],[End Time Steam]]-Table2[[#This Row],[Start Time Steam]])*24,"err")</f>
        <v>16.5</v>
      </c>
    </row>
    <row r="220" spans="1:14">
      <c r="A220" s="27">
        <f>Table1[[#This Row],[Day]]</f>
        <v>40933</v>
      </c>
      <c r="B220" s="29">
        <f>WEEKDAY(Table2[[#This Row],[Day]])</f>
        <v>4</v>
      </c>
      <c r="C220" s="28">
        <f>Table1[[#This Row],[Start Time Elec]]</f>
        <v>40933.208333333336</v>
      </c>
      <c r="D220" s="28">
        <f>Table1[[#This Row],[Stop Time Elec]]</f>
        <v>40934.020833333336</v>
      </c>
      <c r="E220" s="26">
        <f>IFERROR(HOUR(Table2[[#This Row],[Start time Elec]])+MINUTE(Table2[[#This Row],[Start time Elec]])/60,"err")</f>
        <v>5</v>
      </c>
      <c r="F220" s="26">
        <f>IFERROR(HOUR(Table2[[#This Row],[End Time Elec]])+MINUTE(Table2[[#This Row],[End Time Elec]])/60,"err")</f>
        <v>0.5</v>
      </c>
      <c r="G220" s="26">
        <f>IFERROR(IF(Table2[[#This Row],[End time Hour elec]]&lt;Table2[[#This Row],[Start Time hour elec]],Table2[[#This Row],[End time Hour elec]]+24,Table2[[#This Row],[End time Hour elec]]),"err")</f>
        <v>24.5</v>
      </c>
      <c r="H220" s="26">
        <f>IFERROR((Table2[[#This Row],[End Time Elec]]-Table2[[#This Row],[Start time Elec]])*24,"err")</f>
        <v>19.5</v>
      </c>
      <c r="I220" s="28">
        <f>Table1[[#This Row],[Start Time Steam]]</f>
        <v>40933.25</v>
      </c>
      <c r="J220" s="28">
        <f>Table1[[#This Row],[Stop Time Steam]]</f>
        <v>40933.96875</v>
      </c>
      <c r="K220" s="26">
        <f>IFERROR(HOUR(Table2[[#This Row],[Start Time Steam]])+MINUTE(Table2[[#This Row],[Start Time Steam]])/60,"err")</f>
        <v>6</v>
      </c>
      <c r="L220" s="26">
        <f>IFERROR(HOUR(Table2[[#This Row],[End Time Steam]])+MINUTE(Table2[[#This Row],[End Time Steam]])/60,"err")</f>
        <v>23.25</v>
      </c>
      <c r="M220" s="26">
        <f>IFERROR(IF(Table2[[#This Row],[End time Hour Steam]]&lt;Table2[[#This Row],[Start Time hour Steam]],Table2[[#This Row],[End time Hour Steam]]+24,Table2[[#This Row],[End time Hour Steam]]),"err")</f>
        <v>23.25</v>
      </c>
      <c r="N220" s="26">
        <f>IFERROR((Table2[[#This Row],[End Time Steam]]-Table2[[#This Row],[Start Time Steam]])*24,"err")</f>
        <v>17.25</v>
      </c>
    </row>
    <row r="221" spans="1:14">
      <c r="A221" s="27">
        <f>Table1[[#This Row],[Day]]</f>
        <v>40934</v>
      </c>
      <c r="B221" s="29">
        <f>WEEKDAY(Table2[[#This Row],[Day]])</f>
        <v>5</v>
      </c>
      <c r="C221" s="28">
        <f>Table1[[#This Row],[Start Time Elec]]</f>
        <v>40934.229166666664</v>
      </c>
      <c r="D221" s="28">
        <f>Table1[[#This Row],[Stop Time Elec]]</f>
        <v>40935.010416666664</v>
      </c>
      <c r="E221" s="26">
        <f>IFERROR(HOUR(Table2[[#This Row],[Start time Elec]])+MINUTE(Table2[[#This Row],[Start time Elec]])/60,"err")</f>
        <v>5.5</v>
      </c>
      <c r="F221" s="26">
        <f>IFERROR(HOUR(Table2[[#This Row],[End Time Elec]])+MINUTE(Table2[[#This Row],[End Time Elec]])/60,"err")</f>
        <v>0.25</v>
      </c>
      <c r="G221" s="26">
        <f>IFERROR(IF(Table2[[#This Row],[End time Hour elec]]&lt;Table2[[#This Row],[Start Time hour elec]],Table2[[#This Row],[End time Hour elec]]+24,Table2[[#This Row],[End time Hour elec]]),"err")</f>
        <v>24.25</v>
      </c>
      <c r="H221" s="26">
        <f>IFERROR((Table2[[#This Row],[End Time Elec]]-Table2[[#This Row],[Start time Elec]])*24,"err")</f>
        <v>18.75</v>
      </c>
      <c r="I221" s="28">
        <f>Table1[[#This Row],[Start Time Steam]]</f>
        <v>40934.125</v>
      </c>
      <c r="J221" s="28">
        <f>Table1[[#This Row],[Stop Time Steam]]</f>
        <v>40934.770833333336</v>
      </c>
      <c r="K221" s="26">
        <f>IFERROR(HOUR(Table2[[#This Row],[Start Time Steam]])+MINUTE(Table2[[#This Row],[Start Time Steam]])/60,"err")</f>
        <v>3</v>
      </c>
      <c r="L221" s="26">
        <f>IFERROR(HOUR(Table2[[#This Row],[End Time Steam]])+MINUTE(Table2[[#This Row],[End Time Steam]])/60,"err")</f>
        <v>18.5</v>
      </c>
      <c r="M221" s="26">
        <f>IFERROR(IF(Table2[[#This Row],[End time Hour Steam]]&lt;Table2[[#This Row],[Start Time hour Steam]],Table2[[#This Row],[End time Hour Steam]]+24,Table2[[#This Row],[End time Hour Steam]]),"err")</f>
        <v>18.5</v>
      </c>
      <c r="N221" s="26">
        <f>IFERROR((Table2[[#This Row],[End Time Steam]]-Table2[[#This Row],[Start Time Steam]])*24,"err")</f>
        <v>15.500000000058208</v>
      </c>
    </row>
    <row r="222" spans="1:14">
      <c r="A222" s="27">
        <f>Table1[[#This Row],[Day]]</f>
        <v>40935</v>
      </c>
      <c r="B222" s="29">
        <f>WEEKDAY(Table2[[#This Row],[Day]])</f>
        <v>6</v>
      </c>
      <c r="C222" s="28">
        <f>Table1[[#This Row],[Start Time Elec]]</f>
        <v>40935.239583333336</v>
      </c>
      <c r="D222" s="28">
        <f>Table1[[#This Row],[Stop Time Elec]]</f>
        <v>40936.041666666664</v>
      </c>
      <c r="E222" s="26">
        <f>IFERROR(HOUR(Table2[[#This Row],[Start time Elec]])+MINUTE(Table2[[#This Row],[Start time Elec]])/60,"err")</f>
        <v>5.75</v>
      </c>
      <c r="F222" s="26">
        <f>IFERROR(HOUR(Table2[[#This Row],[End Time Elec]])+MINUTE(Table2[[#This Row],[End Time Elec]])/60,"err")</f>
        <v>1</v>
      </c>
      <c r="G222" s="26">
        <f>IFERROR(IF(Table2[[#This Row],[End time Hour elec]]&lt;Table2[[#This Row],[Start Time hour elec]],Table2[[#This Row],[End time Hour elec]]+24,Table2[[#This Row],[End time Hour elec]]),"err")</f>
        <v>25</v>
      </c>
      <c r="H222" s="26">
        <f>IFERROR((Table2[[#This Row],[End Time Elec]]-Table2[[#This Row],[Start time Elec]])*24,"err")</f>
        <v>19.249999999883585</v>
      </c>
      <c r="I222" s="28">
        <f>Table1[[#This Row],[Start Time Steam]]</f>
        <v>40935.25</v>
      </c>
      <c r="J222" s="28">
        <f>Table1[[#This Row],[Stop Time Steam]]</f>
        <v>40935.510416666664</v>
      </c>
      <c r="K222" s="26">
        <f>IFERROR(HOUR(Table2[[#This Row],[Start Time Steam]])+MINUTE(Table2[[#This Row],[Start Time Steam]])/60,"err")</f>
        <v>6</v>
      </c>
      <c r="L222" s="26">
        <f>IFERROR(HOUR(Table2[[#This Row],[End Time Steam]])+MINUTE(Table2[[#This Row],[End Time Steam]])/60,"err")</f>
        <v>12.25</v>
      </c>
      <c r="M222" s="26">
        <f>IFERROR(IF(Table2[[#This Row],[End time Hour Steam]]&lt;Table2[[#This Row],[Start Time hour Steam]],Table2[[#This Row],[End time Hour Steam]]+24,Table2[[#This Row],[End time Hour Steam]]),"err")</f>
        <v>12.25</v>
      </c>
      <c r="N222" s="26">
        <f>IFERROR((Table2[[#This Row],[End Time Steam]]-Table2[[#This Row],[Start Time Steam]])*24,"err")</f>
        <v>6.2499999999417923</v>
      </c>
    </row>
    <row r="223" spans="1:14" hidden="1">
      <c r="A223" s="27">
        <f>Table1[[#This Row],[Day]]</f>
        <v>40936</v>
      </c>
      <c r="B223" s="29">
        <f>WEEKDAY(Table2[[#This Row],[Day]])</f>
        <v>7</v>
      </c>
      <c r="C223" s="28">
        <f>Table1[[#This Row],[Start Time Elec]]</f>
        <v>40936.270833333336</v>
      </c>
      <c r="D223" s="28">
        <f>Table1[[#This Row],[Stop Time Elec]]</f>
        <v>40936.958333333336</v>
      </c>
      <c r="E223" s="26">
        <f>IFERROR(HOUR(Table2[[#This Row],[Start time Elec]])+MINUTE(Table2[[#This Row],[Start time Elec]])/60,"err")</f>
        <v>6.5</v>
      </c>
      <c r="F223" s="26">
        <f>IFERROR(HOUR(Table2[[#This Row],[End Time Elec]])+MINUTE(Table2[[#This Row],[End Time Elec]])/60,"err")</f>
        <v>23</v>
      </c>
      <c r="G223" s="26">
        <f>IFERROR(IF(Table2[[#This Row],[End time Hour elec]]&lt;Table2[[#This Row],[Start Time hour elec]],Table2[[#This Row],[End time Hour elec]]+24,Table2[[#This Row],[End time Hour elec]]),"err")</f>
        <v>23</v>
      </c>
      <c r="H223" s="26">
        <f>IFERROR((Table2[[#This Row],[End Time Elec]]-Table2[[#This Row],[Start time Elec]])*24,"err")</f>
        <v>16.5</v>
      </c>
      <c r="I223" s="28">
        <f>Table1[[#This Row],[Start Time Steam]]</f>
        <v>40936.260416666664</v>
      </c>
      <c r="J223" s="28">
        <f>Table1[[#This Row],[Stop Time Steam]]</f>
        <v>40937</v>
      </c>
      <c r="K223" s="26">
        <f>IFERROR(HOUR(Table2[[#This Row],[Start Time Steam]])+MINUTE(Table2[[#This Row],[Start Time Steam]])/60,"err")</f>
        <v>6.25</v>
      </c>
      <c r="L223" s="26">
        <f>IFERROR(HOUR(Table2[[#This Row],[End Time Steam]])+MINUTE(Table2[[#This Row],[End Time Steam]])/60,"err")</f>
        <v>0</v>
      </c>
      <c r="M223" s="26">
        <f>IFERROR(IF(Table2[[#This Row],[End time Hour Steam]]&lt;Table2[[#This Row],[Start Time hour Steam]],Table2[[#This Row],[End time Hour Steam]]+24,Table2[[#This Row],[End time Hour Steam]]),"err")</f>
        <v>24</v>
      </c>
      <c r="N223" s="26">
        <f>IFERROR((Table2[[#This Row],[End Time Steam]]-Table2[[#This Row],[Start Time Steam]])*24,"err")</f>
        <v>17.750000000058208</v>
      </c>
    </row>
    <row r="224" spans="1:14" hidden="1">
      <c r="A224" s="27">
        <f>Table1[[#This Row],[Day]]</f>
        <v>40937</v>
      </c>
      <c r="B224" s="29">
        <f>WEEKDAY(Table2[[#This Row],[Day]])</f>
        <v>1</v>
      </c>
      <c r="C224" s="28">
        <f>Table1[[#This Row],[Start Time Elec]]</f>
        <v>40937.395833333336</v>
      </c>
      <c r="D224" s="28">
        <f>Table1[[#This Row],[Stop Time Elec]]</f>
        <v>40937.791666666664</v>
      </c>
      <c r="E224" s="26">
        <f>IFERROR(HOUR(Table2[[#This Row],[Start time Elec]])+MINUTE(Table2[[#This Row],[Start time Elec]])/60,"err")</f>
        <v>9.5</v>
      </c>
      <c r="F224" s="26">
        <f>IFERROR(HOUR(Table2[[#This Row],[End Time Elec]])+MINUTE(Table2[[#This Row],[End Time Elec]])/60,"err")</f>
        <v>19</v>
      </c>
      <c r="G224" s="26">
        <f>IFERROR(IF(Table2[[#This Row],[End time Hour elec]]&lt;Table2[[#This Row],[Start Time hour elec]],Table2[[#This Row],[End time Hour elec]]+24,Table2[[#This Row],[End time Hour elec]]),"err")</f>
        <v>19</v>
      </c>
      <c r="H224" s="26">
        <f>IFERROR((Table2[[#This Row],[End Time Elec]]-Table2[[#This Row],[Start time Elec]])*24,"err")</f>
        <v>9.4999999998835847</v>
      </c>
      <c r="I224" s="28">
        <f>Table1[[#This Row],[Start Time Steam]]</f>
        <v>40937.197916666664</v>
      </c>
      <c r="J224" s="28">
        <f>Table1[[#This Row],[Stop Time Steam]]</f>
        <v>40938</v>
      </c>
      <c r="K224" s="26">
        <f>IFERROR(HOUR(Table2[[#This Row],[Start Time Steam]])+MINUTE(Table2[[#This Row],[Start Time Steam]])/60,"err")</f>
        <v>4.75</v>
      </c>
      <c r="L224" s="26">
        <f>IFERROR(HOUR(Table2[[#This Row],[End Time Steam]])+MINUTE(Table2[[#This Row],[End Time Steam]])/60,"err")</f>
        <v>0</v>
      </c>
      <c r="M224" s="26">
        <f>IFERROR(IF(Table2[[#This Row],[End time Hour Steam]]&lt;Table2[[#This Row],[Start Time hour Steam]],Table2[[#This Row],[End time Hour Steam]]+24,Table2[[#This Row],[End time Hour Steam]]),"err")</f>
        <v>24</v>
      </c>
      <c r="N224" s="26">
        <f>IFERROR((Table2[[#This Row],[End Time Steam]]-Table2[[#This Row],[Start Time Steam]])*24,"err")</f>
        <v>19.250000000058208</v>
      </c>
    </row>
    <row r="225" spans="1:14">
      <c r="A225" s="27">
        <f>Table1[[#This Row],[Day]]</f>
        <v>40938</v>
      </c>
      <c r="B225" s="29">
        <f>WEEKDAY(Table2[[#This Row],[Day]])</f>
        <v>2</v>
      </c>
      <c r="C225" s="28">
        <f>Table1[[#This Row],[Start Time Elec]]</f>
        <v>40938.197916666664</v>
      </c>
      <c r="D225" s="28">
        <f>Table1[[#This Row],[Stop Time Elec]]</f>
        <v>40939.020833333336</v>
      </c>
      <c r="E225" s="26">
        <f>IFERROR(HOUR(Table2[[#This Row],[Start time Elec]])+MINUTE(Table2[[#This Row],[Start time Elec]])/60,"err")</f>
        <v>4.75</v>
      </c>
      <c r="F225" s="26">
        <f>IFERROR(HOUR(Table2[[#This Row],[End Time Elec]])+MINUTE(Table2[[#This Row],[End Time Elec]])/60,"err")</f>
        <v>0.5</v>
      </c>
      <c r="G225" s="26">
        <f>IFERROR(IF(Table2[[#This Row],[End time Hour elec]]&lt;Table2[[#This Row],[Start Time hour elec]],Table2[[#This Row],[End time Hour elec]]+24,Table2[[#This Row],[End time Hour elec]]),"err")</f>
        <v>24.5</v>
      </c>
      <c r="H225" s="26">
        <f>IFERROR((Table2[[#This Row],[End Time Elec]]-Table2[[#This Row],[Start time Elec]])*24,"err")</f>
        <v>19.750000000116415</v>
      </c>
      <c r="I225" s="28">
        <f>Table1[[#This Row],[Start Time Steam]]</f>
        <v>40938.21875</v>
      </c>
      <c r="J225" s="28">
        <f>Table1[[#This Row],[Stop Time Steam]]</f>
        <v>40938.760416666664</v>
      </c>
      <c r="K225" s="26">
        <f>IFERROR(HOUR(Table2[[#This Row],[Start Time Steam]])+MINUTE(Table2[[#This Row],[Start Time Steam]])/60,"err")</f>
        <v>5.25</v>
      </c>
      <c r="L225" s="26">
        <f>IFERROR(HOUR(Table2[[#This Row],[End Time Steam]])+MINUTE(Table2[[#This Row],[End Time Steam]])/60,"err")</f>
        <v>18.25</v>
      </c>
      <c r="M225" s="26">
        <f>IFERROR(IF(Table2[[#This Row],[End time Hour Steam]]&lt;Table2[[#This Row],[Start Time hour Steam]],Table2[[#This Row],[End time Hour Steam]]+24,Table2[[#This Row],[End time Hour Steam]]),"err")</f>
        <v>18.25</v>
      </c>
      <c r="N225" s="26">
        <f>IFERROR((Table2[[#This Row],[End Time Steam]]-Table2[[#This Row],[Start Time Steam]])*24,"err")</f>
        <v>12.999999999941792</v>
      </c>
    </row>
    <row r="226" spans="1:14">
      <c r="A226" s="27">
        <f>Table1[[#This Row],[Day]]</f>
        <v>40939</v>
      </c>
      <c r="B226" s="29">
        <f>WEEKDAY(Table2[[#This Row],[Day]])</f>
        <v>3</v>
      </c>
      <c r="C226" s="28">
        <f>Table1[[#This Row],[Start Time Elec]]</f>
        <v>40939.1875</v>
      </c>
      <c r="D226" s="28">
        <f>Table1[[#This Row],[Stop Time Elec]]</f>
        <v>40940.010416666664</v>
      </c>
      <c r="E226" s="26">
        <f>IFERROR(HOUR(Table2[[#This Row],[Start time Elec]])+MINUTE(Table2[[#This Row],[Start time Elec]])/60,"err")</f>
        <v>4.5</v>
      </c>
      <c r="F226" s="26">
        <f>IFERROR(HOUR(Table2[[#This Row],[End Time Elec]])+MINUTE(Table2[[#This Row],[End Time Elec]])/60,"err")</f>
        <v>0.25</v>
      </c>
      <c r="G226" s="26">
        <f>IFERROR(IF(Table2[[#This Row],[End time Hour elec]]&lt;Table2[[#This Row],[Start Time hour elec]],Table2[[#This Row],[End time Hour elec]]+24,Table2[[#This Row],[End time Hour elec]]),"err")</f>
        <v>24.25</v>
      </c>
      <c r="H226" s="26">
        <f>IFERROR((Table2[[#This Row],[End Time Elec]]-Table2[[#This Row],[Start time Elec]])*24,"err")</f>
        <v>19.749999999941792</v>
      </c>
      <c r="I226" s="28">
        <f>Table1[[#This Row],[Start Time Steam]]</f>
        <v>40939.25</v>
      </c>
      <c r="J226" s="28">
        <f>Table1[[#This Row],[Stop Time Steam]]</f>
        <v>40939.822916666664</v>
      </c>
      <c r="K226" s="26">
        <f>IFERROR(HOUR(Table2[[#This Row],[Start Time Steam]])+MINUTE(Table2[[#This Row],[Start Time Steam]])/60,"err")</f>
        <v>6</v>
      </c>
      <c r="L226" s="26">
        <f>IFERROR(HOUR(Table2[[#This Row],[End Time Steam]])+MINUTE(Table2[[#This Row],[End Time Steam]])/60,"err")</f>
        <v>19.75</v>
      </c>
      <c r="M226" s="26">
        <f>IFERROR(IF(Table2[[#This Row],[End time Hour Steam]]&lt;Table2[[#This Row],[Start Time hour Steam]],Table2[[#This Row],[End time Hour Steam]]+24,Table2[[#This Row],[End time Hour Steam]]),"err")</f>
        <v>19.75</v>
      </c>
      <c r="N226" s="26">
        <f>IFERROR((Table2[[#This Row],[End Time Steam]]-Table2[[#This Row],[Start Time Steam]])*24,"err")</f>
        <v>13.749999999941792</v>
      </c>
    </row>
    <row r="227" spans="1:14">
      <c r="A227" s="27">
        <f>Table1[[#This Row],[Day]]</f>
        <v>40940</v>
      </c>
      <c r="B227" s="29">
        <f>WEEKDAY(Table2[[#This Row],[Day]])</f>
        <v>4</v>
      </c>
      <c r="C227" s="28">
        <f>Table1[[#This Row],[Start Time Elec]]</f>
        <v>40940.21875</v>
      </c>
      <c r="D227" s="28">
        <f>Table1[[#This Row],[Stop Time Elec]]</f>
        <v>40941.020833333336</v>
      </c>
      <c r="E227" s="26">
        <f>IFERROR(HOUR(Table2[[#This Row],[Start time Elec]])+MINUTE(Table2[[#This Row],[Start time Elec]])/60,"err")</f>
        <v>5.25</v>
      </c>
      <c r="F227" s="26">
        <f>IFERROR(HOUR(Table2[[#This Row],[End Time Elec]])+MINUTE(Table2[[#This Row],[End Time Elec]])/60,"err")</f>
        <v>0.5</v>
      </c>
      <c r="G227" s="26">
        <f>IFERROR(IF(Table2[[#This Row],[End time Hour elec]]&lt;Table2[[#This Row],[Start Time hour elec]],Table2[[#This Row],[End time Hour elec]]+24,Table2[[#This Row],[End time Hour elec]]),"err")</f>
        <v>24.5</v>
      </c>
      <c r="H227" s="26">
        <f>IFERROR((Table2[[#This Row],[End Time Elec]]-Table2[[#This Row],[Start time Elec]])*24,"err")</f>
        <v>19.250000000058208</v>
      </c>
      <c r="I227" s="28">
        <f>Table1[[#This Row],[Start Time Steam]]</f>
        <v>40940.25</v>
      </c>
      <c r="J227" s="28">
        <f>Table1[[#This Row],[Stop Time Steam]]</f>
        <v>40940.333333333336</v>
      </c>
      <c r="K227" s="26">
        <f>IFERROR(HOUR(Table2[[#This Row],[Start Time Steam]])+MINUTE(Table2[[#This Row],[Start Time Steam]])/60,"err")</f>
        <v>6</v>
      </c>
      <c r="L227" s="26">
        <f>IFERROR(HOUR(Table2[[#This Row],[End Time Steam]])+MINUTE(Table2[[#This Row],[End Time Steam]])/60,"err")</f>
        <v>8</v>
      </c>
      <c r="M227" s="26">
        <f>IFERROR(IF(Table2[[#This Row],[End time Hour Steam]]&lt;Table2[[#This Row],[Start Time hour Steam]],Table2[[#This Row],[End time Hour Steam]]+24,Table2[[#This Row],[End time Hour Steam]]),"err")</f>
        <v>8</v>
      </c>
      <c r="N227" s="26">
        <f>IFERROR((Table2[[#This Row],[End Time Steam]]-Table2[[#This Row],[Start Time Steam]])*24,"err")</f>
        <v>2.0000000000582077</v>
      </c>
    </row>
    <row r="228" spans="1:14">
      <c r="A228" s="27">
        <f>Table1[[#This Row],[Day]]</f>
        <v>40941</v>
      </c>
      <c r="B228" s="29">
        <f>WEEKDAY(Table2[[#This Row],[Day]])</f>
        <v>5</v>
      </c>
      <c r="C228" s="28">
        <f>Table1[[#This Row],[Start Time Elec]]</f>
        <v>40941.21875</v>
      </c>
      <c r="D228" s="28">
        <f>Table1[[#This Row],[Stop Time Elec]]</f>
        <v>40942.03125</v>
      </c>
      <c r="E228" s="26">
        <f>IFERROR(HOUR(Table2[[#This Row],[Start time Elec]])+MINUTE(Table2[[#This Row],[Start time Elec]])/60,"err")</f>
        <v>5.25</v>
      </c>
      <c r="F228" s="26">
        <f>IFERROR(HOUR(Table2[[#This Row],[End Time Elec]])+MINUTE(Table2[[#This Row],[End Time Elec]])/60,"err")</f>
        <v>0.75</v>
      </c>
      <c r="G228" s="26">
        <f>IFERROR(IF(Table2[[#This Row],[End time Hour elec]]&lt;Table2[[#This Row],[Start Time hour elec]],Table2[[#This Row],[End time Hour elec]]+24,Table2[[#This Row],[End time Hour elec]]),"err")</f>
        <v>24.75</v>
      </c>
      <c r="H228" s="26">
        <f>IFERROR((Table2[[#This Row],[End Time Elec]]-Table2[[#This Row],[Start time Elec]])*24,"err")</f>
        <v>19.5</v>
      </c>
      <c r="I228" s="28" t="str">
        <f>Table1[[#This Row],[Start Time Steam]]</f>
        <v>err</v>
      </c>
      <c r="J228" s="28">
        <f>Table1[[#This Row],[Stop Time Steam]]</f>
        <v>40942</v>
      </c>
      <c r="K228" s="26" t="str">
        <f>IFERROR(HOUR(Table2[[#This Row],[Start Time Steam]])+MINUTE(Table2[[#This Row],[Start Time Steam]])/60,"err")</f>
        <v>err</v>
      </c>
      <c r="L228" s="26">
        <f>IFERROR(HOUR(Table2[[#This Row],[End Time Steam]])+MINUTE(Table2[[#This Row],[End Time Steam]])/60,"err")</f>
        <v>0</v>
      </c>
      <c r="M228" s="26">
        <f>IFERROR(IF(Table2[[#This Row],[End time Hour Steam]]&lt;Table2[[#This Row],[Start Time hour Steam]],Table2[[#This Row],[End time Hour Steam]]+24,Table2[[#This Row],[End time Hour Steam]]),"err")</f>
        <v>24</v>
      </c>
      <c r="N228" s="26" t="str">
        <f>IFERROR((Table2[[#This Row],[End Time Steam]]-Table2[[#This Row],[Start Time Steam]])*24,"err")</f>
        <v>err</v>
      </c>
    </row>
    <row r="229" spans="1:14">
      <c r="A229" s="27">
        <f>Table1[[#This Row],[Day]]</f>
        <v>40942</v>
      </c>
      <c r="B229" s="29">
        <f>WEEKDAY(Table2[[#This Row],[Day]])</f>
        <v>6</v>
      </c>
      <c r="C229" s="28">
        <f>Table1[[#This Row],[Start Time Elec]]</f>
        <v>40942.229166666664</v>
      </c>
      <c r="D229" s="28">
        <f>Table1[[#This Row],[Stop Time Elec]]</f>
        <v>40943.020833333336</v>
      </c>
      <c r="E229" s="26">
        <f>IFERROR(HOUR(Table2[[#This Row],[Start time Elec]])+MINUTE(Table2[[#This Row],[Start time Elec]])/60,"err")</f>
        <v>5.5</v>
      </c>
      <c r="F229" s="26">
        <f>IFERROR(HOUR(Table2[[#This Row],[End Time Elec]])+MINUTE(Table2[[#This Row],[End Time Elec]])/60,"err")</f>
        <v>0.5</v>
      </c>
      <c r="G229" s="26">
        <f>IFERROR(IF(Table2[[#This Row],[End time Hour elec]]&lt;Table2[[#This Row],[Start Time hour elec]],Table2[[#This Row],[End time Hour elec]]+24,Table2[[#This Row],[End time Hour elec]]),"err")</f>
        <v>24.5</v>
      </c>
      <c r="H229" s="26">
        <f>IFERROR((Table2[[#This Row],[End Time Elec]]-Table2[[#This Row],[Start time Elec]])*24,"err")</f>
        <v>19.000000000116415</v>
      </c>
      <c r="I229" s="28">
        <f>Table1[[#This Row],[Start Time Steam]]</f>
        <v>40942.229166666664</v>
      </c>
      <c r="J229" s="28">
        <f>Table1[[#This Row],[Stop Time Steam]]</f>
        <v>40942.770833333336</v>
      </c>
      <c r="K229" s="26">
        <f>IFERROR(HOUR(Table2[[#This Row],[Start Time Steam]])+MINUTE(Table2[[#This Row],[Start Time Steam]])/60,"err")</f>
        <v>5.5</v>
      </c>
      <c r="L229" s="26">
        <f>IFERROR(HOUR(Table2[[#This Row],[End Time Steam]])+MINUTE(Table2[[#This Row],[End Time Steam]])/60,"err")</f>
        <v>18.5</v>
      </c>
      <c r="M229" s="26">
        <f>IFERROR(IF(Table2[[#This Row],[End time Hour Steam]]&lt;Table2[[#This Row],[Start Time hour Steam]],Table2[[#This Row],[End time Hour Steam]]+24,Table2[[#This Row],[End time Hour Steam]]),"err")</f>
        <v>18.5</v>
      </c>
      <c r="N229" s="26">
        <f>IFERROR((Table2[[#This Row],[End Time Steam]]-Table2[[#This Row],[Start Time Steam]])*24,"err")</f>
        <v>13.000000000116415</v>
      </c>
    </row>
    <row r="230" spans="1:14" hidden="1">
      <c r="A230" s="27">
        <f>Table1[[#This Row],[Day]]</f>
        <v>40943</v>
      </c>
      <c r="B230" s="29">
        <f>WEEKDAY(Table2[[#This Row],[Day]])</f>
        <v>7</v>
      </c>
      <c r="C230" s="28">
        <f>Table1[[#This Row],[Start Time Elec]]</f>
        <v>40943.270833333336</v>
      </c>
      <c r="D230" s="28">
        <f>Table1[[#This Row],[Stop Time Elec]]</f>
        <v>40943.885416666664</v>
      </c>
      <c r="E230" s="26">
        <f>IFERROR(HOUR(Table2[[#This Row],[Start time Elec]])+MINUTE(Table2[[#This Row],[Start time Elec]])/60,"err")</f>
        <v>6.5</v>
      </c>
      <c r="F230" s="26">
        <f>IFERROR(HOUR(Table2[[#This Row],[End Time Elec]])+MINUTE(Table2[[#This Row],[End Time Elec]])/60,"err")</f>
        <v>21.25</v>
      </c>
      <c r="G230" s="26">
        <f>IFERROR(IF(Table2[[#This Row],[End time Hour elec]]&lt;Table2[[#This Row],[Start Time hour elec]],Table2[[#This Row],[End time Hour elec]]+24,Table2[[#This Row],[End time Hour elec]]),"err")</f>
        <v>21.25</v>
      </c>
      <c r="H230" s="26">
        <f>IFERROR((Table2[[#This Row],[End Time Elec]]-Table2[[#This Row],[Start time Elec]])*24,"err")</f>
        <v>14.749999999883585</v>
      </c>
      <c r="I230" s="28">
        <f>Table1[[#This Row],[Start Time Steam]]</f>
        <v>40943.072916666664</v>
      </c>
      <c r="J230" s="28">
        <f>Table1[[#This Row],[Stop Time Steam]]</f>
        <v>40944.020833333336</v>
      </c>
      <c r="K230" s="26">
        <f>IFERROR(HOUR(Table2[[#This Row],[Start Time Steam]])+MINUTE(Table2[[#This Row],[Start Time Steam]])/60,"err")</f>
        <v>1.75</v>
      </c>
      <c r="L230" s="26">
        <f>IFERROR(HOUR(Table2[[#This Row],[End Time Steam]])+MINUTE(Table2[[#This Row],[End Time Steam]])/60,"err")</f>
        <v>0.5</v>
      </c>
      <c r="M230" s="26">
        <f>IFERROR(IF(Table2[[#This Row],[End time Hour Steam]]&lt;Table2[[#This Row],[Start Time hour Steam]],Table2[[#This Row],[End time Hour Steam]]+24,Table2[[#This Row],[End time Hour Steam]]),"err")</f>
        <v>24.5</v>
      </c>
      <c r="N230" s="26">
        <f>IFERROR((Table2[[#This Row],[End Time Steam]]-Table2[[#This Row],[Start Time Steam]])*24,"err")</f>
        <v>22.750000000116415</v>
      </c>
    </row>
    <row r="231" spans="1:14" hidden="1">
      <c r="A231" s="27">
        <f>Table1[[#This Row],[Day]]</f>
        <v>40944</v>
      </c>
      <c r="B231" s="29">
        <f>WEEKDAY(Table2[[#This Row],[Day]])</f>
        <v>1</v>
      </c>
      <c r="C231" s="28">
        <f>Table1[[#This Row],[Start Time Elec]]</f>
        <v>40944.479166666664</v>
      </c>
      <c r="D231" s="28">
        <f>Table1[[#This Row],[Stop Time Elec]]</f>
        <v>40944.854166666664</v>
      </c>
      <c r="E231" s="26">
        <f>IFERROR(HOUR(Table2[[#This Row],[Start time Elec]])+MINUTE(Table2[[#This Row],[Start time Elec]])/60,"err")</f>
        <v>11.5</v>
      </c>
      <c r="F231" s="26">
        <f>IFERROR(HOUR(Table2[[#This Row],[End Time Elec]])+MINUTE(Table2[[#This Row],[End Time Elec]])/60,"err")</f>
        <v>20.5</v>
      </c>
      <c r="G231" s="26">
        <f>IFERROR(IF(Table2[[#This Row],[End time Hour elec]]&lt;Table2[[#This Row],[Start Time hour elec]],Table2[[#This Row],[End time Hour elec]]+24,Table2[[#This Row],[End time Hour elec]]),"err")</f>
        <v>20.5</v>
      </c>
      <c r="H231" s="26">
        <f>IFERROR((Table2[[#This Row],[End Time Elec]]-Table2[[#This Row],[Start time Elec]])*24,"err")</f>
        <v>9</v>
      </c>
      <c r="I231" s="28">
        <f>Table1[[#This Row],[Start Time Steam]]</f>
        <v>40944.3125</v>
      </c>
      <c r="J231" s="28">
        <f>Table1[[#This Row],[Stop Time Steam]]</f>
        <v>40944.458333333336</v>
      </c>
      <c r="K231" s="26">
        <f>IFERROR(HOUR(Table2[[#This Row],[Start Time Steam]])+MINUTE(Table2[[#This Row],[Start Time Steam]])/60,"err")</f>
        <v>7.5</v>
      </c>
      <c r="L231" s="26">
        <f>IFERROR(HOUR(Table2[[#This Row],[End Time Steam]])+MINUTE(Table2[[#This Row],[End Time Steam]])/60,"err")</f>
        <v>11</v>
      </c>
      <c r="M231" s="26">
        <f>IFERROR(IF(Table2[[#This Row],[End time Hour Steam]]&lt;Table2[[#This Row],[Start Time hour Steam]],Table2[[#This Row],[End time Hour Steam]]+24,Table2[[#This Row],[End time Hour Steam]]),"err")</f>
        <v>11</v>
      </c>
      <c r="N231" s="26">
        <f>IFERROR((Table2[[#This Row],[End Time Steam]]-Table2[[#This Row],[Start Time Steam]])*24,"err")</f>
        <v>3.5000000000582077</v>
      </c>
    </row>
    <row r="232" spans="1:14">
      <c r="A232" s="27">
        <f>Table1[[#This Row],[Day]]</f>
        <v>40945</v>
      </c>
      <c r="B232" s="29">
        <f>WEEKDAY(Table2[[#This Row],[Day]])</f>
        <v>2</v>
      </c>
      <c r="C232" s="28">
        <f>Table1[[#This Row],[Start Time Elec]]</f>
        <v>40945.1875</v>
      </c>
      <c r="D232" s="28">
        <f>Table1[[#This Row],[Stop Time Elec]]</f>
        <v>40946.020833333336</v>
      </c>
      <c r="E232" s="26">
        <f>IFERROR(HOUR(Table2[[#This Row],[Start time Elec]])+MINUTE(Table2[[#This Row],[Start time Elec]])/60,"err")</f>
        <v>4.5</v>
      </c>
      <c r="F232" s="26">
        <f>IFERROR(HOUR(Table2[[#This Row],[End Time Elec]])+MINUTE(Table2[[#This Row],[End Time Elec]])/60,"err")</f>
        <v>0.5</v>
      </c>
      <c r="G232" s="26">
        <f>IFERROR(IF(Table2[[#This Row],[End time Hour elec]]&lt;Table2[[#This Row],[Start Time hour elec]],Table2[[#This Row],[End time Hour elec]]+24,Table2[[#This Row],[End time Hour elec]]),"err")</f>
        <v>24.5</v>
      </c>
      <c r="H232" s="26">
        <f>IFERROR((Table2[[#This Row],[End Time Elec]]-Table2[[#This Row],[Start time Elec]])*24,"err")</f>
        <v>20.000000000058208</v>
      </c>
      <c r="I232" s="28">
        <f>Table1[[#This Row],[Start Time Steam]]</f>
        <v>40945.25</v>
      </c>
      <c r="J232" s="28">
        <f>Table1[[#This Row],[Stop Time Steam]]</f>
        <v>40945.760416666664</v>
      </c>
      <c r="K232" s="26">
        <f>IFERROR(HOUR(Table2[[#This Row],[Start Time Steam]])+MINUTE(Table2[[#This Row],[Start Time Steam]])/60,"err")</f>
        <v>6</v>
      </c>
      <c r="L232" s="26">
        <f>IFERROR(HOUR(Table2[[#This Row],[End Time Steam]])+MINUTE(Table2[[#This Row],[End Time Steam]])/60,"err")</f>
        <v>18.25</v>
      </c>
      <c r="M232" s="26">
        <f>IFERROR(IF(Table2[[#This Row],[End time Hour Steam]]&lt;Table2[[#This Row],[Start Time hour Steam]],Table2[[#This Row],[End time Hour Steam]]+24,Table2[[#This Row],[End time Hour Steam]]),"err")</f>
        <v>18.25</v>
      </c>
      <c r="N232" s="26">
        <f>IFERROR((Table2[[#This Row],[End Time Steam]]-Table2[[#This Row],[Start Time Steam]])*24,"err")</f>
        <v>12.249999999941792</v>
      </c>
    </row>
    <row r="233" spans="1:14">
      <c r="A233" s="27">
        <f>Table1[[#This Row],[Day]]</f>
        <v>40946</v>
      </c>
      <c r="B233" s="29">
        <f>WEEKDAY(Table2[[#This Row],[Day]])</f>
        <v>3</v>
      </c>
      <c r="C233" s="28">
        <f>Table1[[#This Row],[Start Time Elec]]</f>
        <v>40946.229166666664</v>
      </c>
      <c r="D233" s="28">
        <f>Table1[[#This Row],[Stop Time Elec]]</f>
        <v>40946.84375</v>
      </c>
      <c r="E233" s="26">
        <f>IFERROR(HOUR(Table2[[#This Row],[Start time Elec]])+MINUTE(Table2[[#This Row],[Start time Elec]])/60,"err")</f>
        <v>5.5</v>
      </c>
      <c r="F233" s="26">
        <f>IFERROR(HOUR(Table2[[#This Row],[End Time Elec]])+MINUTE(Table2[[#This Row],[End Time Elec]])/60,"err")</f>
        <v>20.25</v>
      </c>
      <c r="G233" s="26">
        <f>IFERROR(IF(Table2[[#This Row],[End time Hour elec]]&lt;Table2[[#This Row],[Start Time hour elec]],Table2[[#This Row],[End time Hour elec]]+24,Table2[[#This Row],[End time Hour elec]]),"err")</f>
        <v>20.25</v>
      </c>
      <c r="H233" s="26">
        <f>IFERROR((Table2[[#This Row],[End Time Elec]]-Table2[[#This Row],[Start time Elec]])*24,"err")</f>
        <v>14.750000000058208</v>
      </c>
      <c r="I233" s="28">
        <f>Table1[[#This Row],[Start Time Steam]]</f>
        <v>40946.21875</v>
      </c>
      <c r="J233" s="28">
        <f>Table1[[#This Row],[Stop Time Steam]]</f>
        <v>40947</v>
      </c>
      <c r="K233" s="26">
        <f>IFERROR(HOUR(Table2[[#This Row],[Start Time Steam]])+MINUTE(Table2[[#This Row],[Start Time Steam]])/60,"err")</f>
        <v>5.25</v>
      </c>
      <c r="L233" s="26">
        <f>IFERROR(HOUR(Table2[[#This Row],[End Time Steam]])+MINUTE(Table2[[#This Row],[End Time Steam]])/60,"err")</f>
        <v>0</v>
      </c>
      <c r="M233" s="26">
        <f>IFERROR(IF(Table2[[#This Row],[End time Hour Steam]]&lt;Table2[[#This Row],[Start Time hour Steam]],Table2[[#This Row],[End time Hour Steam]]+24,Table2[[#This Row],[End time Hour Steam]]),"err")</f>
        <v>24</v>
      </c>
      <c r="N233" s="26">
        <f>IFERROR((Table2[[#This Row],[End Time Steam]]-Table2[[#This Row],[Start Time Steam]])*24,"err")</f>
        <v>18.75</v>
      </c>
    </row>
    <row r="234" spans="1:14">
      <c r="A234" s="27">
        <f>Table1[[#This Row],[Day]]</f>
        <v>40947</v>
      </c>
      <c r="B234" s="29">
        <f>WEEKDAY(Table2[[#This Row],[Day]])</f>
        <v>4</v>
      </c>
      <c r="C234" s="28">
        <f>Table1[[#This Row],[Start Time Elec]]</f>
        <v>40947.1875</v>
      </c>
      <c r="D234" s="28">
        <f>Table1[[#This Row],[Stop Time Elec]]</f>
        <v>40948.020833333336</v>
      </c>
      <c r="E234" s="26">
        <f>IFERROR(HOUR(Table2[[#This Row],[Start time Elec]])+MINUTE(Table2[[#This Row],[Start time Elec]])/60,"err")</f>
        <v>4.5</v>
      </c>
      <c r="F234" s="26">
        <f>IFERROR(HOUR(Table2[[#This Row],[End Time Elec]])+MINUTE(Table2[[#This Row],[End Time Elec]])/60,"err")</f>
        <v>0.5</v>
      </c>
      <c r="G234" s="26">
        <f>IFERROR(IF(Table2[[#This Row],[End time Hour elec]]&lt;Table2[[#This Row],[Start Time hour elec]],Table2[[#This Row],[End time Hour elec]]+24,Table2[[#This Row],[End time Hour elec]]),"err")</f>
        <v>24.5</v>
      </c>
      <c r="H234" s="26">
        <f>IFERROR((Table2[[#This Row],[End Time Elec]]-Table2[[#This Row],[Start time Elec]])*24,"err")</f>
        <v>20.000000000058208</v>
      </c>
      <c r="I234" s="28">
        <f>Table1[[#This Row],[Start Time Steam]]</f>
        <v>40947.083333333336</v>
      </c>
      <c r="J234" s="28">
        <f>Table1[[#This Row],[Stop Time Steam]]</f>
        <v>40947.96875</v>
      </c>
      <c r="K234" s="26">
        <f>IFERROR(HOUR(Table2[[#This Row],[Start Time Steam]])+MINUTE(Table2[[#This Row],[Start Time Steam]])/60,"err")</f>
        <v>2</v>
      </c>
      <c r="L234" s="26">
        <f>IFERROR(HOUR(Table2[[#This Row],[End Time Steam]])+MINUTE(Table2[[#This Row],[End Time Steam]])/60,"err")</f>
        <v>23.25</v>
      </c>
      <c r="M234" s="26">
        <f>IFERROR(IF(Table2[[#This Row],[End time Hour Steam]]&lt;Table2[[#This Row],[Start Time hour Steam]],Table2[[#This Row],[End time Hour Steam]]+24,Table2[[#This Row],[End time Hour Steam]]),"err")</f>
        <v>23.25</v>
      </c>
      <c r="N234" s="26">
        <f>IFERROR((Table2[[#This Row],[End Time Steam]]-Table2[[#This Row],[Start Time Steam]])*24,"err")</f>
        <v>21.249999999941792</v>
      </c>
    </row>
    <row r="235" spans="1:14">
      <c r="A235" s="27">
        <f>Table1[[#This Row],[Day]]</f>
        <v>40948</v>
      </c>
      <c r="B235" s="29">
        <f>WEEKDAY(Table2[[#This Row],[Day]])</f>
        <v>5</v>
      </c>
      <c r="C235" s="28">
        <f>Table1[[#This Row],[Start Time Elec]]</f>
        <v>40948.239583333336</v>
      </c>
      <c r="D235" s="28">
        <f>Table1[[#This Row],[Stop Time Elec]]</f>
        <v>40949.03125</v>
      </c>
      <c r="E235" s="26">
        <f>IFERROR(HOUR(Table2[[#This Row],[Start time Elec]])+MINUTE(Table2[[#This Row],[Start time Elec]])/60,"err")</f>
        <v>5.75</v>
      </c>
      <c r="F235" s="26">
        <f>IFERROR(HOUR(Table2[[#This Row],[End Time Elec]])+MINUTE(Table2[[#This Row],[End Time Elec]])/60,"err")</f>
        <v>0.75</v>
      </c>
      <c r="G235" s="26">
        <f>IFERROR(IF(Table2[[#This Row],[End time Hour elec]]&lt;Table2[[#This Row],[Start Time hour elec]],Table2[[#This Row],[End time Hour elec]]+24,Table2[[#This Row],[End time Hour elec]]),"err")</f>
        <v>24.75</v>
      </c>
      <c r="H235" s="26">
        <f>IFERROR((Table2[[#This Row],[End Time Elec]]-Table2[[#This Row],[Start time Elec]])*24,"err")</f>
        <v>18.999999999941792</v>
      </c>
      <c r="I235" s="28">
        <f>Table1[[#This Row],[Start Time Steam]]</f>
        <v>40948.21875</v>
      </c>
      <c r="J235" s="28">
        <f>Table1[[#This Row],[Stop Time Steam]]</f>
        <v>40948.770833333336</v>
      </c>
      <c r="K235" s="26">
        <f>IFERROR(HOUR(Table2[[#This Row],[Start Time Steam]])+MINUTE(Table2[[#This Row],[Start Time Steam]])/60,"err")</f>
        <v>5.25</v>
      </c>
      <c r="L235" s="26">
        <f>IFERROR(HOUR(Table2[[#This Row],[End Time Steam]])+MINUTE(Table2[[#This Row],[End Time Steam]])/60,"err")</f>
        <v>18.5</v>
      </c>
      <c r="M235" s="26">
        <f>IFERROR(IF(Table2[[#This Row],[End time Hour Steam]]&lt;Table2[[#This Row],[Start Time hour Steam]],Table2[[#This Row],[End time Hour Steam]]+24,Table2[[#This Row],[End time Hour Steam]]),"err")</f>
        <v>18.5</v>
      </c>
      <c r="N235" s="26">
        <f>IFERROR((Table2[[#This Row],[End Time Steam]]-Table2[[#This Row],[Start Time Steam]])*24,"err")</f>
        <v>13.250000000058208</v>
      </c>
    </row>
    <row r="236" spans="1:14">
      <c r="A236" s="27">
        <f>Table1[[#This Row],[Day]]</f>
        <v>40949</v>
      </c>
      <c r="B236" s="29">
        <f>WEEKDAY(Table2[[#This Row],[Day]])</f>
        <v>6</v>
      </c>
      <c r="C236" s="28">
        <f>Table1[[#This Row],[Start Time Elec]]</f>
        <v>40949.229166666664</v>
      </c>
      <c r="D236" s="28">
        <f>Table1[[#This Row],[Stop Time Elec]]</f>
        <v>40950.0625</v>
      </c>
      <c r="E236" s="26">
        <f>IFERROR(HOUR(Table2[[#This Row],[Start time Elec]])+MINUTE(Table2[[#This Row],[Start time Elec]])/60,"err")</f>
        <v>5.5</v>
      </c>
      <c r="F236" s="26">
        <f>IFERROR(HOUR(Table2[[#This Row],[End Time Elec]])+MINUTE(Table2[[#This Row],[End Time Elec]])/60,"err")</f>
        <v>1.5</v>
      </c>
      <c r="G236" s="26">
        <f>IFERROR(IF(Table2[[#This Row],[End time Hour elec]]&lt;Table2[[#This Row],[Start Time hour elec]],Table2[[#This Row],[End time Hour elec]]+24,Table2[[#This Row],[End time Hour elec]]),"err")</f>
        <v>25.5</v>
      </c>
      <c r="H236" s="26">
        <f>IFERROR((Table2[[#This Row],[End Time Elec]]-Table2[[#This Row],[Start time Elec]])*24,"err")</f>
        <v>20.000000000058208</v>
      </c>
      <c r="I236" s="28">
        <f>Table1[[#This Row],[Start Time Steam]]</f>
        <v>40949.25</v>
      </c>
      <c r="J236" s="28">
        <f>Table1[[#This Row],[Stop Time Steam]]</f>
        <v>40950</v>
      </c>
      <c r="K236" s="26">
        <f>IFERROR(HOUR(Table2[[#This Row],[Start Time Steam]])+MINUTE(Table2[[#This Row],[Start Time Steam]])/60,"err")</f>
        <v>6</v>
      </c>
      <c r="L236" s="26">
        <f>IFERROR(HOUR(Table2[[#This Row],[End Time Steam]])+MINUTE(Table2[[#This Row],[End Time Steam]])/60,"err")</f>
        <v>0</v>
      </c>
      <c r="M236" s="26">
        <f>IFERROR(IF(Table2[[#This Row],[End time Hour Steam]]&lt;Table2[[#This Row],[Start Time hour Steam]],Table2[[#This Row],[End time Hour Steam]]+24,Table2[[#This Row],[End time Hour Steam]]),"err")</f>
        <v>24</v>
      </c>
      <c r="N236" s="26">
        <f>IFERROR((Table2[[#This Row],[End Time Steam]]-Table2[[#This Row],[Start Time Steam]])*24,"err")</f>
        <v>18</v>
      </c>
    </row>
    <row r="237" spans="1:14" hidden="1">
      <c r="A237" s="27">
        <f>Table1[[#This Row],[Day]]</f>
        <v>40950</v>
      </c>
      <c r="B237" s="29">
        <f>WEEKDAY(Table2[[#This Row],[Day]])</f>
        <v>7</v>
      </c>
      <c r="C237" s="28">
        <f>Table1[[#This Row],[Start Time Elec]]</f>
        <v>40950.25</v>
      </c>
      <c r="D237" s="28">
        <f>Table1[[#This Row],[Stop Time Elec]]</f>
        <v>40950.947916666664</v>
      </c>
      <c r="E237" s="26">
        <f>IFERROR(HOUR(Table2[[#This Row],[Start time Elec]])+MINUTE(Table2[[#This Row],[Start time Elec]])/60,"err")</f>
        <v>6</v>
      </c>
      <c r="F237" s="26">
        <f>IFERROR(HOUR(Table2[[#This Row],[End Time Elec]])+MINUTE(Table2[[#This Row],[End Time Elec]])/60,"err")</f>
        <v>22.75</v>
      </c>
      <c r="G237" s="26">
        <f>IFERROR(IF(Table2[[#This Row],[End time Hour elec]]&lt;Table2[[#This Row],[Start Time hour elec]],Table2[[#This Row],[End time Hour elec]]+24,Table2[[#This Row],[End time Hour elec]]),"err")</f>
        <v>22.75</v>
      </c>
      <c r="H237" s="26">
        <f>IFERROR((Table2[[#This Row],[End Time Elec]]-Table2[[#This Row],[Start time Elec]])*24,"err")</f>
        <v>16.749999999941792</v>
      </c>
      <c r="I237" s="28">
        <f>Table1[[#This Row],[Start Time Steam]]</f>
        <v>40950.25</v>
      </c>
      <c r="J237" s="28">
        <f>Table1[[#This Row],[Stop Time Steam]]</f>
        <v>40950.5625</v>
      </c>
      <c r="K237" s="26">
        <f>IFERROR(HOUR(Table2[[#This Row],[Start Time Steam]])+MINUTE(Table2[[#This Row],[Start Time Steam]])/60,"err")</f>
        <v>6</v>
      </c>
      <c r="L237" s="26">
        <f>IFERROR(HOUR(Table2[[#This Row],[End Time Steam]])+MINUTE(Table2[[#This Row],[End Time Steam]])/60,"err")</f>
        <v>13.5</v>
      </c>
      <c r="M237" s="26">
        <f>IFERROR(IF(Table2[[#This Row],[End time Hour Steam]]&lt;Table2[[#This Row],[Start Time hour Steam]],Table2[[#This Row],[End time Hour Steam]]+24,Table2[[#This Row],[End time Hour Steam]]),"err")</f>
        <v>13.5</v>
      </c>
      <c r="N237" s="26">
        <f>IFERROR((Table2[[#This Row],[End Time Steam]]-Table2[[#This Row],[Start Time Steam]])*24,"err")</f>
        <v>7.5</v>
      </c>
    </row>
    <row r="238" spans="1:14" hidden="1">
      <c r="A238" s="27">
        <f>Table1[[#This Row],[Day]]</f>
        <v>40951</v>
      </c>
      <c r="B238" s="29">
        <f>WEEKDAY(Table2[[#This Row],[Day]])</f>
        <v>1</v>
      </c>
      <c r="C238" s="28">
        <f>Table1[[#This Row],[Start Time Elec]]</f>
        <v>40951.145833333336</v>
      </c>
      <c r="D238" s="28">
        <f>Table1[[#This Row],[Stop Time Elec]]</f>
        <v>40951.385416666664</v>
      </c>
      <c r="E238" s="26">
        <f>IFERROR(HOUR(Table2[[#This Row],[Start time Elec]])+MINUTE(Table2[[#This Row],[Start time Elec]])/60,"err")</f>
        <v>3.5</v>
      </c>
      <c r="F238" s="26">
        <f>IFERROR(HOUR(Table2[[#This Row],[End Time Elec]])+MINUTE(Table2[[#This Row],[End Time Elec]])/60,"err")</f>
        <v>9.25</v>
      </c>
      <c r="G238" s="26">
        <f>IFERROR(IF(Table2[[#This Row],[End time Hour elec]]&lt;Table2[[#This Row],[Start Time hour elec]],Table2[[#This Row],[End time Hour elec]]+24,Table2[[#This Row],[End time Hour elec]]),"err")</f>
        <v>9.25</v>
      </c>
      <c r="H238" s="26">
        <f>IFERROR((Table2[[#This Row],[End Time Elec]]-Table2[[#This Row],[Start time Elec]])*24,"err")</f>
        <v>5.7499999998835847</v>
      </c>
      <c r="I238" s="28">
        <f>Table1[[#This Row],[Start Time Steam]]</f>
        <v>40951.041666666664</v>
      </c>
      <c r="J238" s="28">
        <f>Table1[[#This Row],[Stop Time Steam]]</f>
        <v>40952</v>
      </c>
      <c r="K238" s="26">
        <f>IFERROR(HOUR(Table2[[#This Row],[Start Time Steam]])+MINUTE(Table2[[#This Row],[Start Time Steam]])/60,"err")</f>
        <v>1</v>
      </c>
      <c r="L238" s="26">
        <f>IFERROR(HOUR(Table2[[#This Row],[End Time Steam]])+MINUTE(Table2[[#This Row],[End Time Steam]])/60,"err")</f>
        <v>0</v>
      </c>
      <c r="M238" s="26">
        <f>IFERROR(IF(Table2[[#This Row],[End time Hour Steam]]&lt;Table2[[#This Row],[Start Time hour Steam]],Table2[[#This Row],[End time Hour Steam]]+24,Table2[[#This Row],[End time Hour Steam]]),"err")</f>
        <v>24</v>
      </c>
      <c r="N238" s="26">
        <f>IFERROR((Table2[[#This Row],[End Time Steam]]-Table2[[#This Row],[Start Time Steam]])*24,"err")</f>
        <v>23.000000000058208</v>
      </c>
    </row>
    <row r="239" spans="1:14">
      <c r="A239" s="27">
        <f>Table1[[#This Row],[Day]]</f>
        <v>40952</v>
      </c>
      <c r="B239" s="29">
        <f>WEEKDAY(Table2[[#This Row],[Day]])</f>
        <v>2</v>
      </c>
      <c r="C239" s="28">
        <f>Table1[[#This Row],[Start Time Elec]]</f>
        <v>40952.197916666664</v>
      </c>
      <c r="D239" s="28">
        <f>Table1[[#This Row],[Stop Time Elec]]</f>
        <v>40952.958333333336</v>
      </c>
      <c r="E239" s="26">
        <f>IFERROR(HOUR(Table2[[#This Row],[Start time Elec]])+MINUTE(Table2[[#This Row],[Start time Elec]])/60,"err")</f>
        <v>4.75</v>
      </c>
      <c r="F239" s="26">
        <f>IFERROR(HOUR(Table2[[#This Row],[End Time Elec]])+MINUTE(Table2[[#This Row],[End Time Elec]])/60,"err")</f>
        <v>23</v>
      </c>
      <c r="G239" s="26">
        <f>IFERROR(IF(Table2[[#This Row],[End time Hour elec]]&lt;Table2[[#This Row],[Start Time hour elec]],Table2[[#This Row],[End time Hour elec]]+24,Table2[[#This Row],[End time Hour elec]]),"err")</f>
        <v>23</v>
      </c>
      <c r="H239" s="26">
        <f>IFERROR((Table2[[#This Row],[End Time Elec]]-Table2[[#This Row],[Start time Elec]])*24,"err")</f>
        <v>18.250000000116415</v>
      </c>
      <c r="I239" s="28" t="str">
        <f>Table1[[#This Row],[Start Time Steam]]</f>
        <v>err</v>
      </c>
      <c r="J239" s="28">
        <f>Table1[[#This Row],[Stop Time Steam]]</f>
        <v>40952.583333333336</v>
      </c>
      <c r="K239" s="26" t="str">
        <f>IFERROR(HOUR(Table2[[#This Row],[Start Time Steam]])+MINUTE(Table2[[#This Row],[Start Time Steam]])/60,"err")</f>
        <v>err</v>
      </c>
      <c r="L239" s="26">
        <f>IFERROR(HOUR(Table2[[#This Row],[End Time Steam]])+MINUTE(Table2[[#This Row],[End Time Steam]])/60,"err")</f>
        <v>14</v>
      </c>
      <c r="M239" s="26">
        <f>IFERROR(IF(Table2[[#This Row],[End time Hour Steam]]&lt;Table2[[#This Row],[Start Time hour Steam]],Table2[[#This Row],[End time Hour Steam]]+24,Table2[[#This Row],[End time Hour Steam]]),"err")</f>
        <v>38</v>
      </c>
      <c r="N239" s="26" t="str">
        <f>IFERROR((Table2[[#This Row],[End Time Steam]]-Table2[[#This Row],[Start Time Steam]])*24,"err")</f>
        <v>err</v>
      </c>
    </row>
    <row r="240" spans="1:14">
      <c r="A240" s="27">
        <f>Table1[[#This Row],[Day]]</f>
        <v>40953</v>
      </c>
      <c r="B240" s="29">
        <f>WEEKDAY(Table2[[#This Row],[Day]])</f>
        <v>3</v>
      </c>
      <c r="C240" s="28">
        <f>Table1[[#This Row],[Start Time Elec]]</f>
        <v>40953.229166666664</v>
      </c>
      <c r="D240" s="28">
        <f>Table1[[#This Row],[Stop Time Elec]]</f>
        <v>40954.03125</v>
      </c>
      <c r="E240" s="26">
        <f>IFERROR(HOUR(Table2[[#This Row],[Start time Elec]])+MINUTE(Table2[[#This Row],[Start time Elec]])/60,"err")</f>
        <v>5.5</v>
      </c>
      <c r="F240" s="26">
        <f>IFERROR(HOUR(Table2[[#This Row],[End Time Elec]])+MINUTE(Table2[[#This Row],[End Time Elec]])/60,"err")</f>
        <v>0.75</v>
      </c>
      <c r="G240" s="26">
        <f>IFERROR(IF(Table2[[#This Row],[End time Hour elec]]&lt;Table2[[#This Row],[Start Time hour elec]],Table2[[#This Row],[End time Hour elec]]+24,Table2[[#This Row],[End time Hour elec]]),"err")</f>
        <v>24.75</v>
      </c>
      <c r="H240" s="26">
        <f>IFERROR((Table2[[#This Row],[End Time Elec]]-Table2[[#This Row],[Start time Elec]])*24,"err")</f>
        <v>19.250000000058208</v>
      </c>
      <c r="I240" s="28">
        <f>Table1[[#This Row],[Start Time Steam]]</f>
        <v>40953.25</v>
      </c>
      <c r="J240" s="28">
        <f>Table1[[#This Row],[Stop Time Steam]]</f>
        <v>40953.822916666664</v>
      </c>
      <c r="K240" s="26">
        <f>IFERROR(HOUR(Table2[[#This Row],[Start Time Steam]])+MINUTE(Table2[[#This Row],[Start Time Steam]])/60,"err")</f>
        <v>6</v>
      </c>
      <c r="L240" s="26">
        <f>IFERROR(HOUR(Table2[[#This Row],[End Time Steam]])+MINUTE(Table2[[#This Row],[End Time Steam]])/60,"err")</f>
        <v>19.75</v>
      </c>
      <c r="M240" s="26">
        <f>IFERROR(IF(Table2[[#This Row],[End time Hour Steam]]&lt;Table2[[#This Row],[Start Time hour Steam]],Table2[[#This Row],[End time Hour Steam]]+24,Table2[[#This Row],[End time Hour Steam]]),"err")</f>
        <v>19.75</v>
      </c>
      <c r="N240" s="26">
        <f>IFERROR((Table2[[#This Row],[End Time Steam]]-Table2[[#This Row],[Start Time Steam]])*24,"err")</f>
        <v>13.749999999941792</v>
      </c>
    </row>
    <row r="241" spans="1:14">
      <c r="A241" s="27">
        <f>Table1[[#This Row],[Day]]</f>
        <v>40954</v>
      </c>
      <c r="B241" s="29">
        <f>WEEKDAY(Table2[[#This Row],[Day]])</f>
        <v>4</v>
      </c>
      <c r="C241" s="28">
        <f>Table1[[#This Row],[Start Time Elec]]</f>
        <v>40954.208333333336</v>
      </c>
      <c r="D241" s="28">
        <f>Table1[[#This Row],[Stop Time Elec]]</f>
        <v>40955.03125</v>
      </c>
      <c r="E241" s="26">
        <f>IFERROR(HOUR(Table2[[#This Row],[Start time Elec]])+MINUTE(Table2[[#This Row],[Start time Elec]])/60,"err")</f>
        <v>5</v>
      </c>
      <c r="F241" s="26">
        <f>IFERROR(HOUR(Table2[[#This Row],[End Time Elec]])+MINUTE(Table2[[#This Row],[End Time Elec]])/60,"err")</f>
        <v>0.75</v>
      </c>
      <c r="G241" s="26">
        <f>IFERROR(IF(Table2[[#This Row],[End time Hour elec]]&lt;Table2[[#This Row],[Start Time hour elec]],Table2[[#This Row],[End time Hour elec]]+24,Table2[[#This Row],[End time Hour elec]]),"err")</f>
        <v>24.75</v>
      </c>
      <c r="H241" s="26">
        <f>IFERROR((Table2[[#This Row],[End Time Elec]]-Table2[[#This Row],[Start time Elec]])*24,"err")</f>
        <v>19.749999999941792</v>
      </c>
      <c r="I241" s="28">
        <f>Table1[[#This Row],[Start Time Steam]]</f>
        <v>40954.25</v>
      </c>
      <c r="J241" s="28">
        <f>Table1[[#This Row],[Stop Time Steam]]</f>
        <v>40955</v>
      </c>
      <c r="K241" s="26">
        <f>IFERROR(HOUR(Table2[[#This Row],[Start Time Steam]])+MINUTE(Table2[[#This Row],[Start Time Steam]])/60,"err")</f>
        <v>6</v>
      </c>
      <c r="L241" s="26">
        <f>IFERROR(HOUR(Table2[[#This Row],[End Time Steam]])+MINUTE(Table2[[#This Row],[End Time Steam]])/60,"err")</f>
        <v>0</v>
      </c>
      <c r="M241" s="26">
        <f>IFERROR(IF(Table2[[#This Row],[End time Hour Steam]]&lt;Table2[[#This Row],[Start Time hour Steam]],Table2[[#This Row],[End time Hour Steam]]+24,Table2[[#This Row],[End time Hour Steam]]),"err")</f>
        <v>24</v>
      </c>
      <c r="N241" s="26">
        <f>IFERROR((Table2[[#This Row],[End Time Steam]]-Table2[[#This Row],[Start Time Steam]])*24,"err")</f>
        <v>18</v>
      </c>
    </row>
    <row r="242" spans="1:14">
      <c r="A242" s="27">
        <f>Table1[[#This Row],[Day]]</f>
        <v>40955</v>
      </c>
      <c r="B242" s="29">
        <f>WEEKDAY(Table2[[#This Row],[Day]])</f>
        <v>5</v>
      </c>
      <c r="C242" s="28">
        <f>Table1[[#This Row],[Start Time Elec]]</f>
        <v>40955.229166666664</v>
      </c>
      <c r="D242" s="28">
        <f>Table1[[#This Row],[Stop Time Elec]]</f>
        <v>40956.052083333336</v>
      </c>
      <c r="E242" s="26">
        <f>IFERROR(HOUR(Table2[[#This Row],[Start time Elec]])+MINUTE(Table2[[#This Row],[Start time Elec]])/60,"err")</f>
        <v>5.5</v>
      </c>
      <c r="F242" s="26">
        <f>IFERROR(HOUR(Table2[[#This Row],[End Time Elec]])+MINUTE(Table2[[#This Row],[End Time Elec]])/60,"err")</f>
        <v>1.25</v>
      </c>
      <c r="G242" s="26">
        <f>IFERROR(IF(Table2[[#This Row],[End time Hour elec]]&lt;Table2[[#This Row],[Start Time hour elec]],Table2[[#This Row],[End time Hour elec]]+24,Table2[[#This Row],[End time Hour elec]]),"err")</f>
        <v>25.25</v>
      </c>
      <c r="H242" s="26">
        <f>IFERROR((Table2[[#This Row],[End Time Elec]]-Table2[[#This Row],[Start time Elec]])*24,"err")</f>
        <v>19.750000000116415</v>
      </c>
      <c r="I242" s="28">
        <f>Table1[[#This Row],[Start Time Steam]]</f>
        <v>40955.25</v>
      </c>
      <c r="J242" s="28">
        <f>Table1[[#This Row],[Stop Time Steam]]</f>
        <v>40955.770833333336</v>
      </c>
      <c r="K242" s="26">
        <f>IFERROR(HOUR(Table2[[#This Row],[Start Time Steam]])+MINUTE(Table2[[#This Row],[Start Time Steam]])/60,"err")</f>
        <v>6</v>
      </c>
      <c r="L242" s="26">
        <f>IFERROR(HOUR(Table2[[#This Row],[End Time Steam]])+MINUTE(Table2[[#This Row],[End Time Steam]])/60,"err")</f>
        <v>18.5</v>
      </c>
      <c r="M242" s="26">
        <f>IFERROR(IF(Table2[[#This Row],[End time Hour Steam]]&lt;Table2[[#This Row],[Start Time hour Steam]],Table2[[#This Row],[End time Hour Steam]]+24,Table2[[#This Row],[End time Hour Steam]]),"err")</f>
        <v>18.5</v>
      </c>
      <c r="N242" s="26">
        <f>IFERROR((Table2[[#This Row],[End Time Steam]]-Table2[[#This Row],[Start Time Steam]])*24,"err")</f>
        <v>12.500000000058208</v>
      </c>
    </row>
    <row r="243" spans="1:14">
      <c r="A243" s="27">
        <f>Table1[[#This Row],[Day]]</f>
        <v>40956</v>
      </c>
      <c r="B243" s="29">
        <f>WEEKDAY(Table2[[#This Row],[Day]])</f>
        <v>6</v>
      </c>
      <c r="C243" s="28">
        <f>Table1[[#This Row],[Start Time Elec]]</f>
        <v>40956.197916666664</v>
      </c>
      <c r="D243" s="28">
        <f>Table1[[#This Row],[Stop Time Elec]]</f>
        <v>40957.03125</v>
      </c>
      <c r="E243" s="26">
        <f>IFERROR(HOUR(Table2[[#This Row],[Start time Elec]])+MINUTE(Table2[[#This Row],[Start time Elec]])/60,"err")</f>
        <v>4.75</v>
      </c>
      <c r="F243" s="26">
        <f>IFERROR(HOUR(Table2[[#This Row],[End Time Elec]])+MINUTE(Table2[[#This Row],[End Time Elec]])/60,"err")</f>
        <v>0.75</v>
      </c>
      <c r="G243" s="26">
        <f>IFERROR(IF(Table2[[#This Row],[End time Hour elec]]&lt;Table2[[#This Row],[Start Time hour elec]],Table2[[#This Row],[End time Hour elec]]+24,Table2[[#This Row],[End time Hour elec]]),"err")</f>
        <v>24.75</v>
      </c>
      <c r="H243" s="26">
        <f>IFERROR((Table2[[#This Row],[End Time Elec]]-Table2[[#This Row],[Start time Elec]])*24,"err")</f>
        <v>20.000000000058208</v>
      </c>
      <c r="I243" s="28">
        <f>Table1[[#This Row],[Start Time Steam]]</f>
        <v>40956.25</v>
      </c>
      <c r="J243" s="28">
        <f>Table1[[#This Row],[Stop Time Steam]]</f>
        <v>40956.760416666664</v>
      </c>
      <c r="K243" s="26">
        <f>IFERROR(HOUR(Table2[[#This Row],[Start Time Steam]])+MINUTE(Table2[[#This Row],[Start Time Steam]])/60,"err")</f>
        <v>6</v>
      </c>
      <c r="L243" s="26">
        <f>IFERROR(HOUR(Table2[[#This Row],[End Time Steam]])+MINUTE(Table2[[#This Row],[End Time Steam]])/60,"err")</f>
        <v>18.25</v>
      </c>
      <c r="M243" s="26">
        <f>IFERROR(IF(Table2[[#This Row],[End time Hour Steam]]&lt;Table2[[#This Row],[Start Time hour Steam]],Table2[[#This Row],[End time Hour Steam]]+24,Table2[[#This Row],[End time Hour Steam]]),"err")</f>
        <v>18.25</v>
      </c>
      <c r="N243" s="26">
        <f>IFERROR((Table2[[#This Row],[End Time Steam]]-Table2[[#This Row],[Start Time Steam]])*24,"err")</f>
        <v>12.249999999941792</v>
      </c>
    </row>
    <row r="244" spans="1:14" hidden="1">
      <c r="A244" s="27">
        <f>Table1[[#This Row],[Day]]</f>
        <v>40957</v>
      </c>
      <c r="B244" s="29">
        <f>WEEKDAY(Table2[[#This Row],[Day]])</f>
        <v>7</v>
      </c>
      <c r="C244" s="28">
        <f>Table1[[#This Row],[Start Time Elec]]</f>
        <v>40957.270833333336</v>
      </c>
      <c r="D244" s="28">
        <f>Table1[[#This Row],[Stop Time Elec]]</f>
        <v>40957.927083333336</v>
      </c>
      <c r="E244" s="26">
        <f>IFERROR(HOUR(Table2[[#This Row],[Start time Elec]])+MINUTE(Table2[[#This Row],[Start time Elec]])/60,"err")</f>
        <v>6.5</v>
      </c>
      <c r="F244" s="26">
        <f>IFERROR(HOUR(Table2[[#This Row],[End Time Elec]])+MINUTE(Table2[[#This Row],[End Time Elec]])/60,"err")</f>
        <v>22.25</v>
      </c>
      <c r="G244" s="26">
        <f>IFERROR(IF(Table2[[#This Row],[End time Hour elec]]&lt;Table2[[#This Row],[Start Time hour elec]],Table2[[#This Row],[End time Hour elec]]+24,Table2[[#This Row],[End time Hour elec]]),"err")</f>
        <v>22.25</v>
      </c>
      <c r="H244" s="26">
        <f>IFERROR((Table2[[#This Row],[End Time Elec]]-Table2[[#This Row],[Start time Elec]])*24,"err")</f>
        <v>15.75</v>
      </c>
      <c r="I244" s="28">
        <f>Table1[[#This Row],[Start Time Steam]]</f>
        <v>40957.291666666664</v>
      </c>
      <c r="J244" s="28">
        <f>Table1[[#This Row],[Stop Time Steam]]</f>
        <v>40957.572916666664</v>
      </c>
      <c r="K244" s="26">
        <f>IFERROR(HOUR(Table2[[#This Row],[Start Time Steam]])+MINUTE(Table2[[#This Row],[Start Time Steam]])/60,"err")</f>
        <v>7</v>
      </c>
      <c r="L244" s="26">
        <f>IFERROR(HOUR(Table2[[#This Row],[End Time Steam]])+MINUTE(Table2[[#This Row],[End Time Steam]])/60,"err")</f>
        <v>13.75</v>
      </c>
      <c r="M244" s="26">
        <f>IFERROR(IF(Table2[[#This Row],[End time Hour Steam]]&lt;Table2[[#This Row],[Start Time hour Steam]],Table2[[#This Row],[End time Hour Steam]]+24,Table2[[#This Row],[End time Hour Steam]]),"err")</f>
        <v>13.75</v>
      </c>
      <c r="N244" s="26">
        <f>IFERROR((Table2[[#This Row],[End Time Steam]]-Table2[[#This Row],[Start Time Steam]])*24,"err")</f>
        <v>6.75</v>
      </c>
    </row>
    <row r="245" spans="1:14" hidden="1">
      <c r="A245" s="27">
        <f>Table1[[#This Row],[Day]]</f>
        <v>40958</v>
      </c>
      <c r="B245" s="29">
        <f>WEEKDAY(Table2[[#This Row],[Day]])</f>
        <v>1</v>
      </c>
      <c r="C245" s="28">
        <f>Table1[[#This Row],[Start Time Elec]]</f>
        <v>40958.510416666664</v>
      </c>
      <c r="D245" s="28">
        <f>Table1[[#This Row],[Stop Time Elec]]</f>
        <v>40958.875</v>
      </c>
      <c r="E245" s="26">
        <f>IFERROR(HOUR(Table2[[#This Row],[Start time Elec]])+MINUTE(Table2[[#This Row],[Start time Elec]])/60,"err")</f>
        <v>12.25</v>
      </c>
      <c r="F245" s="26">
        <f>IFERROR(HOUR(Table2[[#This Row],[End Time Elec]])+MINUTE(Table2[[#This Row],[End Time Elec]])/60,"err")</f>
        <v>21</v>
      </c>
      <c r="G245" s="26">
        <f>IFERROR(IF(Table2[[#This Row],[End time Hour elec]]&lt;Table2[[#This Row],[Start Time hour elec]],Table2[[#This Row],[End time Hour elec]]+24,Table2[[#This Row],[End time Hour elec]]),"err")</f>
        <v>21</v>
      </c>
      <c r="H245" s="26">
        <f>IFERROR((Table2[[#This Row],[End Time Elec]]-Table2[[#This Row],[Start time Elec]])*24,"err")</f>
        <v>8.7500000000582077</v>
      </c>
      <c r="I245" s="28">
        <f>Table1[[#This Row],[Start Time Steam]]</f>
        <v>40958.041666666664</v>
      </c>
      <c r="J245" s="28">
        <f>Table1[[#This Row],[Stop Time Steam]]</f>
        <v>40958.166666666664</v>
      </c>
      <c r="K245" s="26">
        <f>IFERROR(HOUR(Table2[[#This Row],[Start Time Steam]])+MINUTE(Table2[[#This Row],[Start Time Steam]])/60,"err")</f>
        <v>1</v>
      </c>
      <c r="L245" s="26">
        <f>IFERROR(HOUR(Table2[[#This Row],[End Time Steam]])+MINUTE(Table2[[#This Row],[End Time Steam]])/60,"err")</f>
        <v>4</v>
      </c>
      <c r="M245" s="26">
        <f>IFERROR(IF(Table2[[#This Row],[End time Hour Steam]]&lt;Table2[[#This Row],[Start Time hour Steam]],Table2[[#This Row],[End time Hour Steam]]+24,Table2[[#This Row],[End time Hour Steam]]),"err")</f>
        <v>4</v>
      </c>
      <c r="N245" s="26">
        <f>IFERROR((Table2[[#This Row],[End Time Steam]]-Table2[[#This Row],[Start Time Steam]])*24,"err")</f>
        <v>3</v>
      </c>
    </row>
    <row r="246" spans="1:14">
      <c r="A246" s="27">
        <f>Table1[[#This Row],[Day]]</f>
        <v>40959</v>
      </c>
      <c r="B246" s="29">
        <f>WEEKDAY(Table2[[#This Row],[Day]])</f>
        <v>2</v>
      </c>
      <c r="C246" s="28">
        <f>Table1[[#This Row],[Start Time Elec]]</f>
        <v>40959.1875</v>
      </c>
      <c r="D246" s="28">
        <f>Table1[[#This Row],[Stop Time Elec]]</f>
        <v>40960.010416666664</v>
      </c>
      <c r="E246" s="26">
        <f>IFERROR(HOUR(Table2[[#This Row],[Start time Elec]])+MINUTE(Table2[[#This Row],[Start time Elec]])/60,"err")</f>
        <v>4.5</v>
      </c>
      <c r="F246" s="26">
        <f>IFERROR(HOUR(Table2[[#This Row],[End Time Elec]])+MINUTE(Table2[[#This Row],[End Time Elec]])/60,"err")</f>
        <v>0.25</v>
      </c>
      <c r="G246" s="26">
        <f>IFERROR(IF(Table2[[#This Row],[End time Hour elec]]&lt;Table2[[#This Row],[Start Time hour elec]],Table2[[#This Row],[End time Hour elec]]+24,Table2[[#This Row],[End time Hour elec]]),"err")</f>
        <v>24.25</v>
      </c>
      <c r="H246" s="26">
        <f>IFERROR((Table2[[#This Row],[End Time Elec]]-Table2[[#This Row],[Start time Elec]])*24,"err")</f>
        <v>19.749999999941792</v>
      </c>
      <c r="I246" s="28">
        <f>Table1[[#This Row],[Start Time Steam]]</f>
        <v>40959.25</v>
      </c>
      <c r="J246" s="28">
        <f>Table1[[#This Row],[Stop Time Steam]]</f>
        <v>40959.791666666664</v>
      </c>
      <c r="K246" s="26">
        <f>IFERROR(HOUR(Table2[[#This Row],[Start Time Steam]])+MINUTE(Table2[[#This Row],[Start Time Steam]])/60,"err")</f>
        <v>6</v>
      </c>
      <c r="L246" s="26">
        <f>IFERROR(HOUR(Table2[[#This Row],[End Time Steam]])+MINUTE(Table2[[#This Row],[End Time Steam]])/60,"err")</f>
        <v>19</v>
      </c>
      <c r="M246" s="26">
        <f>IFERROR(IF(Table2[[#This Row],[End time Hour Steam]]&lt;Table2[[#This Row],[Start Time hour Steam]],Table2[[#This Row],[End time Hour Steam]]+24,Table2[[#This Row],[End time Hour Steam]]),"err")</f>
        <v>19</v>
      </c>
      <c r="N246" s="26">
        <f>IFERROR((Table2[[#This Row],[End Time Steam]]-Table2[[#This Row],[Start Time Steam]])*24,"err")</f>
        <v>12.999999999941792</v>
      </c>
    </row>
    <row r="247" spans="1:14">
      <c r="A247" s="27">
        <f>Table1[[#This Row],[Day]]</f>
        <v>40960</v>
      </c>
      <c r="B247" s="29">
        <f>WEEKDAY(Table2[[#This Row],[Day]])</f>
        <v>3</v>
      </c>
      <c r="C247" s="28">
        <f>Table1[[#This Row],[Start Time Elec]]</f>
        <v>40960.208333333336</v>
      </c>
      <c r="D247" s="28">
        <f>Table1[[#This Row],[Stop Time Elec]]</f>
        <v>40961.020833333336</v>
      </c>
      <c r="E247" s="26">
        <f>IFERROR(HOUR(Table2[[#This Row],[Start time Elec]])+MINUTE(Table2[[#This Row],[Start time Elec]])/60,"err")</f>
        <v>5</v>
      </c>
      <c r="F247" s="26">
        <f>IFERROR(HOUR(Table2[[#This Row],[End Time Elec]])+MINUTE(Table2[[#This Row],[End Time Elec]])/60,"err")</f>
        <v>0.5</v>
      </c>
      <c r="G247" s="26">
        <f>IFERROR(IF(Table2[[#This Row],[End time Hour elec]]&lt;Table2[[#This Row],[Start Time hour elec]],Table2[[#This Row],[End time Hour elec]]+24,Table2[[#This Row],[End time Hour elec]]),"err")</f>
        <v>24.5</v>
      </c>
      <c r="H247" s="26">
        <f>IFERROR((Table2[[#This Row],[End Time Elec]]-Table2[[#This Row],[Start time Elec]])*24,"err")</f>
        <v>19.5</v>
      </c>
      <c r="I247" s="28">
        <f>Table1[[#This Row],[Start Time Steam]]</f>
        <v>40960.229166666664</v>
      </c>
      <c r="J247" s="28">
        <f>Table1[[#This Row],[Stop Time Steam]]</f>
        <v>40960.770833333336</v>
      </c>
      <c r="K247" s="26">
        <f>IFERROR(HOUR(Table2[[#This Row],[Start Time Steam]])+MINUTE(Table2[[#This Row],[Start Time Steam]])/60,"err")</f>
        <v>5.5</v>
      </c>
      <c r="L247" s="26">
        <f>IFERROR(HOUR(Table2[[#This Row],[End Time Steam]])+MINUTE(Table2[[#This Row],[End Time Steam]])/60,"err")</f>
        <v>18.5</v>
      </c>
      <c r="M247" s="26">
        <f>IFERROR(IF(Table2[[#This Row],[End time Hour Steam]]&lt;Table2[[#This Row],[Start Time hour Steam]],Table2[[#This Row],[End time Hour Steam]]+24,Table2[[#This Row],[End time Hour Steam]]),"err")</f>
        <v>18.5</v>
      </c>
      <c r="N247" s="26">
        <f>IFERROR((Table2[[#This Row],[End Time Steam]]-Table2[[#This Row],[Start Time Steam]])*24,"err")</f>
        <v>13.000000000116415</v>
      </c>
    </row>
    <row r="248" spans="1:14">
      <c r="A248" s="27">
        <f>Table1[[#This Row],[Day]]</f>
        <v>40961</v>
      </c>
      <c r="B248" s="29">
        <f>WEEKDAY(Table2[[#This Row],[Day]])</f>
        <v>4</v>
      </c>
      <c r="C248" s="28">
        <f>Table1[[#This Row],[Start Time Elec]]</f>
        <v>40961.208333333336</v>
      </c>
      <c r="D248" s="28">
        <f>Table1[[#This Row],[Stop Time Elec]]</f>
        <v>40962.041666666664</v>
      </c>
      <c r="E248" s="26">
        <f>IFERROR(HOUR(Table2[[#This Row],[Start time Elec]])+MINUTE(Table2[[#This Row],[Start time Elec]])/60,"err")</f>
        <v>5</v>
      </c>
      <c r="F248" s="26">
        <f>IFERROR(HOUR(Table2[[#This Row],[End Time Elec]])+MINUTE(Table2[[#This Row],[End Time Elec]])/60,"err")</f>
        <v>1</v>
      </c>
      <c r="G248" s="26">
        <f>IFERROR(IF(Table2[[#This Row],[End time Hour elec]]&lt;Table2[[#This Row],[Start Time hour elec]],Table2[[#This Row],[End time Hour elec]]+24,Table2[[#This Row],[End time Hour elec]]),"err")</f>
        <v>25</v>
      </c>
      <c r="H248" s="26">
        <f>IFERROR((Table2[[#This Row],[End Time Elec]]-Table2[[#This Row],[Start time Elec]])*24,"err")</f>
        <v>19.999999999883585</v>
      </c>
      <c r="I248" s="28">
        <f>Table1[[#This Row],[Start Time Steam]]</f>
        <v>40961.260416666664</v>
      </c>
      <c r="J248" s="28">
        <f>Table1[[#This Row],[Stop Time Steam]]</f>
        <v>40962</v>
      </c>
      <c r="K248" s="26">
        <f>IFERROR(HOUR(Table2[[#This Row],[Start Time Steam]])+MINUTE(Table2[[#This Row],[Start Time Steam]])/60,"err")</f>
        <v>6.25</v>
      </c>
      <c r="L248" s="26">
        <f>IFERROR(HOUR(Table2[[#This Row],[End Time Steam]])+MINUTE(Table2[[#This Row],[End Time Steam]])/60,"err")</f>
        <v>0</v>
      </c>
      <c r="M248" s="26">
        <f>IFERROR(IF(Table2[[#This Row],[End time Hour Steam]]&lt;Table2[[#This Row],[Start Time hour Steam]],Table2[[#This Row],[End time Hour Steam]]+24,Table2[[#This Row],[End time Hour Steam]]),"err")</f>
        <v>24</v>
      </c>
      <c r="N248" s="26">
        <f>IFERROR((Table2[[#This Row],[End Time Steam]]-Table2[[#This Row],[Start Time Steam]])*24,"err")</f>
        <v>17.750000000058208</v>
      </c>
    </row>
    <row r="249" spans="1:14">
      <c r="A249" s="27">
        <f>Table1[[#This Row],[Day]]</f>
        <v>40962</v>
      </c>
      <c r="B249" s="29">
        <f>WEEKDAY(Table2[[#This Row],[Day]])</f>
        <v>5</v>
      </c>
      <c r="C249" s="28">
        <f>Table1[[#This Row],[Start Time Elec]]</f>
        <v>40962.229166666664</v>
      </c>
      <c r="D249" s="28">
        <f>Table1[[#This Row],[Stop Time Elec]]</f>
        <v>40963.020833333336</v>
      </c>
      <c r="E249" s="26">
        <f>IFERROR(HOUR(Table2[[#This Row],[Start time Elec]])+MINUTE(Table2[[#This Row],[Start time Elec]])/60,"err")</f>
        <v>5.5</v>
      </c>
      <c r="F249" s="26">
        <f>IFERROR(HOUR(Table2[[#This Row],[End Time Elec]])+MINUTE(Table2[[#This Row],[End Time Elec]])/60,"err")</f>
        <v>0.5</v>
      </c>
      <c r="G249" s="26">
        <f>IFERROR(IF(Table2[[#This Row],[End time Hour elec]]&lt;Table2[[#This Row],[Start Time hour elec]],Table2[[#This Row],[End time Hour elec]]+24,Table2[[#This Row],[End time Hour elec]]),"err")</f>
        <v>24.5</v>
      </c>
      <c r="H249" s="26">
        <f>IFERROR((Table2[[#This Row],[End Time Elec]]-Table2[[#This Row],[Start time Elec]])*24,"err")</f>
        <v>19.000000000116415</v>
      </c>
      <c r="I249" s="28">
        <f>Table1[[#This Row],[Start Time Steam]]</f>
        <v>40962.260416666664</v>
      </c>
      <c r="J249" s="28">
        <f>Table1[[#This Row],[Stop Time Steam]]</f>
        <v>40962.895833333336</v>
      </c>
      <c r="K249" s="26">
        <f>IFERROR(HOUR(Table2[[#This Row],[Start Time Steam]])+MINUTE(Table2[[#This Row],[Start Time Steam]])/60,"err")</f>
        <v>6.25</v>
      </c>
      <c r="L249" s="26">
        <f>IFERROR(HOUR(Table2[[#This Row],[End Time Steam]])+MINUTE(Table2[[#This Row],[End Time Steam]])/60,"err")</f>
        <v>21.5</v>
      </c>
      <c r="M249" s="26">
        <f>IFERROR(IF(Table2[[#This Row],[End time Hour Steam]]&lt;Table2[[#This Row],[Start Time hour Steam]],Table2[[#This Row],[End time Hour Steam]]+24,Table2[[#This Row],[End time Hour Steam]]),"err")</f>
        <v>21.5</v>
      </c>
      <c r="N249" s="26">
        <f>IFERROR((Table2[[#This Row],[End Time Steam]]-Table2[[#This Row],[Start Time Steam]])*24,"err")</f>
        <v>15.250000000116415</v>
      </c>
    </row>
    <row r="250" spans="1:14">
      <c r="A250" s="27">
        <f>Table1[[#This Row],[Day]]</f>
        <v>40963</v>
      </c>
      <c r="B250" s="29">
        <f>WEEKDAY(Table2[[#This Row],[Day]])</f>
        <v>6</v>
      </c>
      <c r="C250" s="28">
        <f>Table1[[#This Row],[Start Time Elec]]</f>
        <v>40963.229166666664</v>
      </c>
      <c r="D250" s="28">
        <f>Table1[[#This Row],[Stop Time Elec]]</f>
        <v>40964.020833333336</v>
      </c>
      <c r="E250" s="26">
        <f>IFERROR(HOUR(Table2[[#This Row],[Start time Elec]])+MINUTE(Table2[[#This Row],[Start time Elec]])/60,"err")</f>
        <v>5.5</v>
      </c>
      <c r="F250" s="26">
        <f>IFERROR(HOUR(Table2[[#This Row],[End Time Elec]])+MINUTE(Table2[[#This Row],[End Time Elec]])/60,"err")</f>
        <v>0.5</v>
      </c>
      <c r="G250" s="26">
        <f>IFERROR(IF(Table2[[#This Row],[End time Hour elec]]&lt;Table2[[#This Row],[Start Time hour elec]],Table2[[#This Row],[End time Hour elec]]+24,Table2[[#This Row],[End time Hour elec]]),"err")</f>
        <v>24.5</v>
      </c>
      <c r="H250" s="26">
        <f>IFERROR((Table2[[#This Row],[End Time Elec]]-Table2[[#This Row],[Start time Elec]])*24,"err")</f>
        <v>19.000000000116415</v>
      </c>
      <c r="I250" s="28">
        <f>Table1[[#This Row],[Start Time Steam]]</f>
        <v>40963.989583333336</v>
      </c>
      <c r="J250" s="28">
        <f>Table1[[#This Row],[Stop Time Steam]]</f>
        <v>40964</v>
      </c>
      <c r="K250" s="26">
        <f>IFERROR(HOUR(Table2[[#This Row],[Start Time Steam]])+MINUTE(Table2[[#This Row],[Start Time Steam]])/60,"err")</f>
        <v>23.75</v>
      </c>
      <c r="L250" s="26">
        <f>IFERROR(HOUR(Table2[[#This Row],[End Time Steam]])+MINUTE(Table2[[#This Row],[End Time Steam]])/60,"err")</f>
        <v>0</v>
      </c>
      <c r="M250" s="26">
        <f>IFERROR(IF(Table2[[#This Row],[End time Hour Steam]]&lt;Table2[[#This Row],[Start Time hour Steam]],Table2[[#This Row],[End time Hour Steam]]+24,Table2[[#This Row],[End time Hour Steam]]),"err")</f>
        <v>24</v>
      </c>
      <c r="N250" s="26">
        <f>IFERROR((Table2[[#This Row],[End Time Steam]]-Table2[[#This Row],[Start Time Steam]])*24,"err")</f>
        <v>0.24999999994179234</v>
      </c>
    </row>
    <row r="251" spans="1:14" hidden="1">
      <c r="A251" s="27">
        <f>Table1[[#This Row],[Day]]</f>
        <v>40964</v>
      </c>
      <c r="B251" s="29">
        <f>WEEKDAY(Table2[[#This Row],[Day]])</f>
        <v>7</v>
      </c>
      <c r="C251" s="28">
        <f>Table1[[#This Row],[Start Time Elec]]</f>
        <v>40964.270833333336</v>
      </c>
      <c r="D251" s="28">
        <f>Table1[[#This Row],[Stop Time Elec]]</f>
        <v>40964.885416666664</v>
      </c>
      <c r="E251" s="26">
        <f>IFERROR(HOUR(Table2[[#This Row],[Start time Elec]])+MINUTE(Table2[[#This Row],[Start time Elec]])/60,"err")</f>
        <v>6.5</v>
      </c>
      <c r="F251" s="26">
        <f>IFERROR(HOUR(Table2[[#This Row],[End Time Elec]])+MINUTE(Table2[[#This Row],[End Time Elec]])/60,"err")</f>
        <v>21.25</v>
      </c>
      <c r="G251" s="26">
        <f>IFERROR(IF(Table2[[#This Row],[End time Hour elec]]&lt;Table2[[#This Row],[Start Time hour elec]],Table2[[#This Row],[End time Hour elec]]+24,Table2[[#This Row],[End time Hour elec]]),"err")</f>
        <v>21.25</v>
      </c>
      <c r="H251" s="26">
        <f>IFERROR((Table2[[#This Row],[End Time Elec]]-Table2[[#This Row],[Start time Elec]])*24,"err")</f>
        <v>14.749999999883585</v>
      </c>
      <c r="I251" s="28">
        <f>Table1[[#This Row],[Start Time Steam]]</f>
        <v>40964.21875</v>
      </c>
      <c r="J251" s="28">
        <f>Table1[[#This Row],[Stop Time Steam]]</f>
        <v>40965</v>
      </c>
      <c r="K251" s="26">
        <f>IFERROR(HOUR(Table2[[#This Row],[Start Time Steam]])+MINUTE(Table2[[#This Row],[Start Time Steam]])/60,"err")</f>
        <v>5.25</v>
      </c>
      <c r="L251" s="26">
        <f>IFERROR(HOUR(Table2[[#This Row],[End Time Steam]])+MINUTE(Table2[[#This Row],[End Time Steam]])/60,"err")</f>
        <v>0</v>
      </c>
      <c r="M251" s="26">
        <f>IFERROR(IF(Table2[[#This Row],[End time Hour Steam]]&lt;Table2[[#This Row],[Start Time hour Steam]],Table2[[#This Row],[End time Hour Steam]]+24,Table2[[#This Row],[End time Hour Steam]]),"err")</f>
        <v>24</v>
      </c>
      <c r="N251" s="26">
        <f>IFERROR((Table2[[#This Row],[End Time Steam]]-Table2[[#This Row],[Start Time Steam]])*24,"err")</f>
        <v>18.75</v>
      </c>
    </row>
    <row r="252" spans="1:14" hidden="1">
      <c r="A252" s="27">
        <f>Table1[[#This Row],[Day]]</f>
        <v>40965</v>
      </c>
      <c r="B252" s="29">
        <f>WEEKDAY(Table2[[#This Row],[Day]])</f>
        <v>1</v>
      </c>
      <c r="C252" s="28">
        <f>Table1[[#This Row],[Start Time Elec]]</f>
        <v>40965.427083333336</v>
      </c>
      <c r="D252" s="28">
        <f>Table1[[#This Row],[Stop Time Elec]]</f>
        <v>40965.958333333336</v>
      </c>
      <c r="E252" s="26">
        <f>IFERROR(HOUR(Table2[[#This Row],[Start time Elec]])+MINUTE(Table2[[#This Row],[Start time Elec]])/60,"err")</f>
        <v>10.25</v>
      </c>
      <c r="F252" s="26">
        <f>IFERROR(HOUR(Table2[[#This Row],[End Time Elec]])+MINUTE(Table2[[#This Row],[End Time Elec]])/60,"err")</f>
        <v>23</v>
      </c>
      <c r="G252" s="26">
        <f>IFERROR(IF(Table2[[#This Row],[End time Hour elec]]&lt;Table2[[#This Row],[Start Time hour elec]],Table2[[#This Row],[End time Hour elec]]+24,Table2[[#This Row],[End time Hour elec]]),"err")</f>
        <v>23</v>
      </c>
      <c r="H252" s="26">
        <f>IFERROR((Table2[[#This Row],[End Time Elec]]-Table2[[#This Row],[Start time Elec]])*24,"err")</f>
        <v>12.75</v>
      </c>
      <c r="I252" s="28">
        <f>Table1[[#This Row],[Start Time Steam]]</f>
        <v>40965.447916666664</v>
      </c>
      <c r="J252" s="28">
        <f>Table1[[#This Row],[Stop Time Steam]]</f>
        <v>40965.697916666664</v>
      </c>
      <c r="K252" s="26">
        <f>IFERROR(HOUR(Table2[[#This Row],[Start Time Steam]])+MINUTE(Table2[[#This Row],[Start Time Steam]])/60,"err")</f>
        <v>10.75</v>
      </c>
      <c r="L252" s="26">
        <f>IFERROR(HOUR(Table2[[#This Row],[End Time Steam]])+MINUTE(Table2[[#This Row],[End Time Steam]])/60,"err")</f>
        <v>16.75</v>
      </c>
      <c r="M252" s="26">
        <f>IFERROR(IF(Table2[[#This Row],[End time Hour Steam]]&lt;Table2[[#This Row],[Start Time hour Steam]],Table2[[#This Row],[End time Hour Steam]]+24,Table2[[#This Row],[End time Hour Steam]]),"err")</f>
        <v>16.75</v>
      </c>
      <c r="N252" s="26">
        <f>IFERROR((Table2[[#This Row],[End Time Steam]]-Table2[[#This Row],[Start Time Steam]])*24,"err")</f>
        <v>6</v>
      </c>
    </row>
    <row r="253" spans="1:14">
      <c r="A253" s="27">
        <f>Table1[[#This Row],[Day]]</f>
        <v>40966</v>
      </c>
      <c r="B253" s="29">
        <f>WEEKDAY(Table2[[#This Row],[Day]])</f>
        <v>2</v>
      </c>
      <c r="C253" s="28">
        <f>Table1[[#This Row],[Start Time Elec]]</f>
        <v>40966.208333333336</v>
      </c>
      <c r="D253" s="28">
        <f>Table1[[#This Row],[Stop Time Elec]]</f>
        <v>40967.020833333336</v>
      </c>
      <c r="E253" s="26">
        <f>IFERROR(HOUR(Table2[[#This Row],[Start time Elec]])+MINUTE(Table2[[#This Row],[Start time Elec]])/60,"err")</f>
        <v>5</v>
      </c>
      <c r="F253" s="26">
        <f>IFERROR(HOUR(Table2[[#This Row],[End Time Elec]])+MINUTE(Table2[[#This Row],[End Time Elec]])/60,"err")</f>
        <v>0.5</v>
      </c>
      <c r="G253" s="26">
        <f>IFERROR(IF(Table2[[#This Row],[End time Hour elec]]&lt;Table2[[#This Row],[Start Time hour elec]],Table2[[#This Row],[End time Hour elec]]+24,Table2[[#This Row],[End time Hour elec]]),"err")</f>
        <v>24.5</v>
      </c>
      <c r="H253" s="26">
        <f>IFERROR((Table2[[#This Row],[End Time Elec]]-Table2[[#This Row],[Start time Elec]])*24,"err")</f>
        <v>19.5</v>
      </c>
      <c r="I253" s="28">
        <f>Table1[[#This Row],[Start Time Steam]]</f>
        <v>40966.21875</v>
      </c>
      <c r="J253" s="28">
        <f>Table1[[#This Row],[Stop Time Steam]]</f>
        <v>40966.760416666664</v>
      </c>
      <c r="K253" s="26">
        <f>IFERROR(HOUR(Table2[[#This Row],[Start Time Steam]])+MINUTE(Table2[[#This Row],[Start Time Steam]])/60,"err")</f>
        <v>5.25</v>
      </c>
      <c r="L253" s="26">
        <f>IFERROR(HOUR(Table2[[#This Row],[End Time Steam]])+MINUTE(Table2[[#This Row],[End Time Steam]])/60,"err")</f>
        <v>18.25</v>
      </c>
      <c r="M253" s="26">
        <f>IFERROR(IF(Table2[[#This Row],[End time Hour Steam]]&lt;Table2[[#This Row],[Start Time hour Steam]],Table2[[#This Row],[End time Hour Steam]]+24,Table2[[#This Row],[End time Hour Steam]]),"err")</f>
        <v>18.25</v>
      </c>
      <c r="N253" s="26">
        <f>IFERROR((Table2[[#This Row],[End Time Steam]]-Table2[[#This Row],[Start Time Steam]])*24,"err")</f>
        <v>12.999999999941792</v>
      </c>
    </row>
    <row r="254" spans="1:14">
      <c r="A254" s="27">
        <f>Table1[[#This Row],[Day]]</f>
        <v>40967</v>
      </c>
      <c r="B254" s="29">
        <f>WEEKDAY(Table2[[#This Row],[Day]])</f>
        <v>3</v>
      </c>
      <c r="C254" s="28">
        <f>Table1[[#This Row],[Start Time Elec]]</f>
        <v>40967.239583333336</v>
      </c>
      <c r="D254" s="28">
        <f>Table1[[#This Row],[Stop Time Elec]]</f>
        <v>40968.03125</v>
      </c>
      <c r="E254" s="26">
        <f>IFERROR(HOUR(Table2[[#This Row],[Start time Elec]])+MINUTE(Table2[[#This Row],[Start time Elec]])/60,"err")</f>
        <v>5.75</v>
      </c>
      <c r="F254" s="26">
        <f>IFERROR(HOUR(Table2[[#This Row],[End Time Elec]])+MINUTE(Table2[[#This Row],[End Time Elec]])/60,"err")</f>
        <v>0.75</v>
      </c>
      <c r="G254" s="26">
        <f>IFERROR(IF(Table2[[#This Row],[End time Hour elec]]&lt;Table2[[#This Row],[Start Time hour elec]],Table2[[#This Row],[End time Hour elec]]+24,Table2[[#This Row],[End time Hour elec]]),"err")</f>
        <v>24.75</v>
      </c>
      <c r="H254" s="26">
        <f>IFERROR((Table2[[#This Row],[End Time Elec]]-Table2[[#This Row],[Start time Elec]])*24,"err")</f>
        <v>18.999999999941792</v>
      </c>
      <c r="I254" s="28">
        <f>Table1[[#This Row],[Start Time Steam]]</f>
        <v>40967.260416666664</v>
      </c>
      <c r="J254" s="28" t="str">
        <f>Table1[[#This Row],[Stop Time Steam]]</f>
        <v>LDNSD</v>
      </c>
      <c r="K254" s="26">
        <f>IFERROR(HOUR(Table2[[#This Row],[Start Time Steam]])+MINUTE(Table2[[#This Row],[Start Time Steam]])/60,"err")</f>
        <v>6.25</v>
      </c>
      <c r="L254" s="26" t="str">
        <f>IFERROR(HOUR(Table2[[#This Row],[End Time Steam]])+MINUTE(Table2[[#This Row],[End Time Steam]])/60,"err")</f>
        <v>err</v>
      </c>
      <c r="M254" s="26" t="str">
        <f>IFERROR(IF(Table2[[#This Row],[End time Hour Steam]]&lt;Table2[[#This Row],[Start Time hour Steam]],Table2[[#This Row],[End time Hour Steam]]+24,Table2[[#This Row],[End time Hour Steam]]),"err")</f>
        <v>err</v>
      </c>
      <c r="N254" s="26" t="str">
        <f>IFERROR((Table2[[#This Row],[End Time Steam]]-Table2[[#This Row],[Start Time Steam]])*24,"err")</f>
        <v>err</v>
      </c>
    </row>
    <row r="255" spans="1:14" ht="30">
      <c r="A255" s="27">
        <f>Table1[[#This Row],[Day]]</f>
        <v>40968</v>
      </c>
      <c r="B255" s="29">
        <f>WEEKDAY(Table2[[#This Row],[Day]])</f>
        <v>4</v>
      </c>
      <c r="C255" s="28">
        <f>Table1[[#This Row],[Start Time Elec]]</f>
        <v>40968.21875</v>
      </c>
      <c r="D255" s="28">
        <f>Table1[[#This Row],[Stop Time Elec]]</f>
        <v>40969.03125</v>
      </c>
      <c r="E255" s="26">
        <f>IFERROR(HOUR(Table2[[#This Row],[Start time Elec]])+MINUTE(Table2[[#This Row],[Start time Elec]])/60,"err")</f>
        <v>5.25</v>
      </c>
      <c r="F255" s="26">
        <f>IFERROR(HOUR(Table2[[#This Row],[End Time Elec]])+MINUTE(Table2[[#This Row],[End Time Elec]])/60,"err")</f>
        <v>0.75</v>
      </c>
      <c r="G255" s="26">
        <f>IFERROR(IF(Table2[[#This Row],[End time Hour elec]]&lt;Table2[[#This Row],[Start Time hour elec]],Table2[[#This Row],[End time Hour elec]]+24,Table2[[#This Row],[End time Hour elec]]),"err")</f>
        <v>24.75</v>
      </c>
      <c r="H255" s="26">
        <f>IFERROR((Table2[[#This Row],[End Time Elec]]-Table2[[#This Row],[Start time Elec]])*24,"err")</f>
        <v>19.5</v>
      </c>
      <c r="I255" s="28" t="str">
        <f>Table1[[#This Row],[Start Time Steam]]</f>
        <v>Not enough min values</v>
      </c>
      <c r="J255" s="28" t="str">
        <f>Table1[[#This Row],[Stop Time Steam]]</f>
        <v>Not enough min values</v>
      </c>
      <c r="K255" s="26" t="str">
        <f>IFERROR(HOUR(Table2[[#This Row],[Start Time Steam]])+MINUTE(Table2[[#This Row],[Start Time Steam]])/60,"err")</f>
        <v>err</v>
      </c>
      <c r="L255" s="26" t="str">
        <f>IFERROR(HOUR(Table2[[#This Row],[End Time Steam]])+MINUTE(Table2[[#This Row],[End Time Steam]])/60,"err")</f>
        <v>err</v>
      </c>
      <c r="M255" s="26" t="str">
        <f>IFERROR(IF(Table2[[#This Row],[End time Hour Steam]]&lt;Table2[[#This Row],[Start Time hour Steam]],Table2[[#This Row],[End time Hour Steam]]+24,Table2[[#This Row],[End time Hour Steam]]),"err")</f>
        <v>err</v>
      </c>
      <c r="N255" s="26" t="str">
        <f>IFERROR((Table2[[#This Row],[End Time Steam]]-Table2[[#This Row],[Start Time Steam]])*24,"err")</f>
        <v>err</v>
      </c>
    </row>
    <row r="256" spans="1:14">
      <c r="A256" s="27">
        <f>Table1[[#This Row],[Day]]</f>
        <v>40969</v>
      </c>
      <c r="B256" s="29">
        <f>WEEKDAY(Table2[[#This Row],[Day]])</f>
        <v>5</v>
      </c>
      <c r="C256" s="28">
        <f>Table1[[#This Row],[Start Time Elec]]</f>
        <v>40969.21875</v>
      </c>
      <c r="D256" s="28">
        <f>Table1[[#This Row],[Stop Time Elec]]</f>
        <v>40970.03125</v>
      </c>
      <c r="E256" s="26">
        <f>IFERROR(HOUR(Table2[[#This Row],[Start time Elec]])+MINUTE(Table2[[#This Row],[Start time Elec]])/60,"err")</f>
        <v>5.25</v>
      </c>
      <c r="F256" s="26">
        <f>IFERROR(HOUR(Table2[[#This Row],[End Time Elec]])+MINUTE(Table2[[#This Row],[End Time Elec]])/60,"err")</f>
        <v>0.75</v>
      </c>
      <c r="G256" s="26">
        <f>IFERROR(IF(Table2[[#This Row],[End time Hour elec]]&lt;Table2[[#This Row],[Start Time hour elec]],Table2[[#This Row],[End time Hour elec]]+24,Table2[[#This Row],[End time Hour elec]]),"err")</f>
        <v>24.75</v>
      </c>
      <c r="H256" s="26">
        <f>IFERROR((Table2[[#This Row],[End Time Elec]]-Table2[[#This Row],[Start time Elec]])*24,"err")</f>
        <v>19.5</v>
      </c>
      <c r="I256" s="28">
        <f>Table1[[#This Row],[Start Time Steam]]</f>
        <v>40969.041666666664</v>
      </c>
      <c r="J256" s="28">
        <f>Table1[[#This Row],[Stop Time Steam]]</f>
        <v>40969.25</v>
      </c>
      <c r="K256" s="26">
        <f>IFERROR(HOUR(Table2[[#This Row],[Start Time Steam]])+MINUTE(Table2[[#This Row],[Start Time Steam]])/60,"err")</f>
        <v>1</v>
      </c>
      <c r="L256" s="26">
        <f>IFERROR(HOUR(Table2[[#This Row],[End Time Steam]])+MINUTE(Table2[[#This Row],[End Time Steam]])/60,"err")</f>
        <v>6</v>
      </c>
      <c r="M256" s="26">
        <f>IFERROR(IF(Table2[[#This Row],[End time Hour Steam]]&lt;Table2[[#This Row],[Start Time hour Steam]],Table2[[#This Row],[End time Hour Steam]]+24,Table2[[#This Row],[End time Hour Steam]]),"err")</f>
        <v>6</v>
      </c>
      <c r="N256" s="26">
        <f>IFERROR((Table2[[#This Row],[End Time Steam]]-Table2[[#This Row],[Start Time Steam]])*24,"err")</f>
        <v>5.0000000000582077</v>
      </c>
    </row>
    <row r="257" spans="1:14">
      <c r="A257" s="27">
        <f>Table1[[#This Row],[Day]]</f>
        <v>40970</v>
      </c>
      <c r="B257" s="29">
        <f>WEEKDAY(Table2[[#This Row],[Day]])</f>
        <v>6</v>
      </c>
      <c r="C257" s="28">
        <f>Table1[[#This Row],[Start Time Elec]]</f>
        <v>40970.239583333336</v>
      </c>
      <c r="D257" s="28">
        <f>Table1[[#This Row],[Stop Time Elec]]</f>
        <v>40971.041666666664</v>
      </c>
      <c r="E257" s="26">
        <f>IFERROR(HOUR(Table2[[#This Row],[Start time Elec]])+MINUTE(Table2[[#This Row],[Start time Elec]])/60,"err")</f>
        <v>5.75</v>
      </c>
      <c r="F257" s="26">
        <f>IFERROR(HOUR(Table2[[#This Row],[End Time Elec]])+MINUTE(Table2[[#This Row],[End Time Elec]])/60,"err")</f>
        <v>1</v>
      </c>
      <c r="G257" s="26">
        <f>IFERROR(IF(Table2[[#This Row],[End time Hour elec]]&lt;Table2[[#This Row],[Start Time hour elec]],Table2[[#This Row],[End time Hour elec]]+24,Table2[[#This Row],[End time Hour elec]]),"err")</f>
        <v>25</v>
      </c>
      <c r="H257" s="26">
        <f>IFERROR((Table2[[#This Row],[End Time Elec]]-Table2[[#This Row],[Start time Elec]])*24,"err")</f>
        <v>19.249999999883585</v>
      </c>
      <c r="I257" s="28">
        <f>Table1[[#This Row],[Start Time Steam]]</f>
        <v>40970.041666666664</v>
      </c>
      <c r="J257" s="28">
        <f>Table1[[#This Row],[Stop Time Steam]]</f>
        <v>40970.166666666664</v>
      </c>
      <c r="K257" s="26">
        <f>IFERROR(HOUR(Table2[[#This Row],[Start Time Steam]])+MINUTE(Table2[[#This Row],[Start Time Steam]])/60,"err")</f>
        <v>1</v>
      </c>
      <c r="L257" s="26">
        <f>IFERROR(HOUR(Table2[[#This Row],[End Time Steam]])+MINUTE(Table2[[#This Row],[End Time Steam]])/60,"err")</f>
        <v>4</v>
      </c>
      <c r="M257" s="26">
        <f>IFERROR(IF(Table2[[#This Row],[End time Hour Steam]]&lt;Table2[[#This Row],[Start Time hour Steam]],Table2[[#This Row],[End time Hour Steam]]+24,Table2[[#This Row],[End time Hour Steam]]),"err")</f>
        <v>4</v>
      </c>
      <c r="N257" s="26">
        <f>IFERROR((Table2[[#This Row],[End Time Steam]]-Table2[[#This Row],[Start Time Steam]])*24,"err")</f>
        <v>3</v>
      </c>
    </row>
    <row r="258" spans="1:14" hidden="1">
      <c r="A258" s="27">
        <f>Table1[[#This Row],[Day]]</f>
        <v>40971</v>
      </c>
      <c r="B258" s="29">
        <f>WEEKDAY(Table2[[#This Row],[Day]])</f>
        <v>7</v>
      </c>
      <c r="C258" s="28">
        <f>Table1[[#This Row],[Start Time Elec]]</f>
        <v>40971.260416666664</v>
      </c>
      <c r="D258" s="28">
        <f>Table1[[#This Row],[Stop Time Elec]]</f>
        <v>40971.947916666664</v>
      </c>
      <c r="E258" s="26">
        <f>IFERROR(HOUR(Table2[[#This Row],[Start time Elec]])+MINUTE(Table2[[#This Row],[Start time Elec]])/60,"err")</f>
        <v>6.25</v>
      </c>
      <c r="F258" s="26">
        <f>IFERROR(HOUR(Table2[[#This Row],[End Time Elec]])+MINUTE(Table2[[#This Row],[End Time Elec]])/60,"err")</f>
        <v>22.75</v>
      </c>
      <c r="G258" s="26">
        <f>IFERROR(IF(Table2[[#This Row],[End time Hour elec]]&lt;Table2[[#This Row],[Start Time hour elec]],Table2[[#This Row],[End time Hour elec]]+24,Table2[[#This Row],[End time Hour elec]]),"err")</f>
        <v>22.75</v>
      </c>
      <c r="H258" s="26">
        <f>IFERROR((Table2[[#This Row],[End Time Elec]]-Table2[[#This Row],[Start time Elec]])*24,"err")</f>
        <v>16.5</v>
      </c>
      <c r="I258" s="28">
        <f>Table1[[#This Row],[Start Time Steam]]</f>
        <v>40971.291666666664</v>
      </c>
      <c r="J258" s="28">
        <f>Table1[[#This Row],[Stop Time Steam]]</f>
        <v>40971.75</v>
      </c>
      <c r="K258" s="26">
        <f>IFERROR(HOUR(Table2[[#This Row],[Start Time Steam]])+MINUTE(Table2[[#This Row],[Start Time Steam]])/60,"err")</f>
        <v>7</v>
      </c>
      <c r="L258" s="26">
        <f>IFERROR(HOUR(Table2[[#This Row],[End Time Steam]])+MINUTE(Table2[[#This Row],[End Time Steam]])/60,"err")</f>
        <v>18</v>
      </c>
      <c r="M258" s="26">
        <f>IFERROR(IF(Table2[[#This Row],[End time Hour Steam]]&lt;Table2[[#This Row],[Start Time hour Steam]],Table2[[#This Row],[End time Hour Steam]]+24,Table2[[#This Row],[End time Hour Steam]]),"err")</f>
        <v>18</v>
      </c>
      <c r="N258" s="26">
        <f>IFERROR((Table2[[#This Row],[End Time Steam]]-Table2[[#This Row],[Start Time Steam]])*24,"err")</f>
        <v>11.000000000058208</v>
      </c>
    </row>
    <row r="259" spans="1:14" hidden="1">
      <c r="A259" s="27">
        <f>Table1[[#This Row],[Day]]</f>
        <v>40972</v>
      </c>
      <c r="B259" s="29">
        <f>WEEKDAY(Table2[[#This Row],[Day]])</f>
        <v>1</v>
      </c>
      <c r="C259" s="28">
        <f>Table1[[#This Row],[Start Time Elec]]</f>
        <v>40972.447916666664</v>
      </c>
      <c r="D259" s="28">
        <f>Table1[[#This Row],[Stop Time Elec]]</f>
        <v>40972.885416666664</v>
      </c>
      <c r="E259" s="26">
        <f>IFERROR(HOUR(Table2[[#This Row],[Start time Elec]])+MINUTE(Table2[[#This Row],[Start time Elec]])/60,"err")</f>
        <v>10.75</v>
      </c>
      <c r="F259" s="26">
        <f>IFERROR(HOUR(Table2[[#This Row],[End Time Elec]])+MINUTE(Table2[[#This Row],[End Time Elec]])/60,"err")</f>
        <v>21.25</v>
      </c>
      <c r="G259" s="26">
        <f>IFERROR(IF(Table2[[#This Row],[End time Hour elec]]&lt;Table2[[#This Row],[Start Time hour elec]],Table2[[#This Row],[End time Hour elec]]+24,Table2[[#This Row],[End time Hour elec]]),"err")</f>
        <v>21.25</v>
      </c>
      <c r="H259" s="26">
        <f>IFERROR((Table2[[#This Row],[End Time Elec]]-Table2[[#This Row],[Start time Elec]])*24,"err")</f>
        <v>10.5</v>
      </c>
      <c r="I259" s="28">
        <f>Table1[[#This Row],[Start Time Steam]]</f>
        <v>40972.427083333336</v>
      </c>
      <c r="J259" s="28">
        <f>Table1[[#This Row],[Stop Time Steam]]</f>
        <v>40972.854166666664</v>
      </c>
      <c r="K259" s="26">
        <f>IFERROR(HOUR(Table2[[#This Row],[Start Time Steam]])+MINUTE(Table2[[#This Row],[Start Time Steam]])/60,"err")</f>
        <v>10.25</v>
      </c>
      <c r="L259" s="26">
        <f>IFERROR(HOUR(Table2[[#This Row],[End Time Steam]])+MINUTE(Table2[[#This Row],[End Time Steam]])/60,"err")</f>
        <v>20.5</v>
      </c>
      <c r="M259" s="26">
        <f>IFERROR(IF(Table2[[#This Row],[End time Hour Steam]]&lt;Table2[[#This Row],[Start Time hour Steam]],Table2[[#This Row],[End time Hour Steam]]+24,Table2[[#This Row],[End time Hour Steam]]),"err")</f>
        <v>20.5</v>
      </c>
      <c r="N259" s="26">
        <f>IFERROR((Table2[[#This Row],[End Time Steam]]-Table2[[#This Row],[Start Time Steam]])*24,"err")</f>
        <v>10.249999999883585</v>
      </c>
    </row>
    <row r="260" spans="1:14">
      <c r="A260" s="27">
        <f>Table1[[#This Row],[Day]]</f>
        <v>40973</v>
      </c>
      <c r="B260" s="29">
        <f>WEEKDAY(Table2[[#This Row],[Day]])</f>
        <v>2</v>
      </c>
      <c r="C260" s="28">
        <f>Table1[[#This Row],[Start Time Elec]]</f>
        <v>40973.1875</v>
      </c>
      <c r="D260" s="28">
        <f>Table1[[#This Row],[Stop Time Elec]]</f>
        <v>40974.03125</v>
      </c>
      <c r="E260" s="26">
        <f>IFERROR(HOUR(Table2[[#This Row],[Start time Elec]])+MINUTE(Table2[[#This Row],[Start time Elec]])/60,"err")</f>
        <v>4.5</v>
      </c>
      <c r="F260" s="26">
        <f>IFERROR(HOUR(Table2[[#This Row],[End Time Elec]])+MINUTE(Table2[[#This Row],[End Time Elec]])/60,"err")</f>
        <v>0.75</v>
      </c>
      <c r="G260" s="26">
        <f>IFERROR(IF(Table2[[#This Row],[End time Hour elec]]&lt;Table2[[#This Row],[Start Time hour elec]],Table2[[#This Row],[End time Hour elec]]+24,Table2[[#This Row],[End time Hour elec]]),"err")</f>
        <v>24.75</v>
      </c>
      <c r="H260" s="26">
        <f>IFERROR((Table2[[#This Row],[End Time Elec]]-Table2[[#This Row],[Start time Elec]])*24,"err")</f>
        <v>20.25</v>
      </c>
      <c r="I260" s="28">
        <f>Table1[[#This Row],[Start Time Steam]]</f>
        <v>40973.104166666664</v>
      </c>
      <c r="J260" s="28">
        <f>Table1[[#This Row],[Stop Time Steam]]</f>
        <v>40973.21875</v>
      </c>
      <c r="K260" s="26">
        <f>IFERROR(HOUR(Table2[[#This Row],[Start Time Steam]])+MINUTE(Table2[[#This Row],[Start Time Steam]])/60,"err")</f>
        <v>2.5</v>
      </c>
      <c r="L260" s="26">
        <f>IFERROR(HOUR(Table2[[#This Row],[End Time Steam]])+MINUTE(Table2[[#This Row],[End Time Steam]])/60,"err")</f>
        <v>5.25</v>
      </c>
      <c r="M260" s="26">
        <f>IFERROR(IF(Table2[[#This Row],[End time Hour Steam]]&lt;Table2[[#This Row],[Start Time hour Steam]],Table2[[#This Row],[End time Hour Steam]]+24,Table2[[#This Row],[End time Hour Steam]]),"err")</f>
        <v>5.25</v>
      </c>
      <c r="N260" s="26">
        <f>IFERROR((Table2[[#This Row],[End Time Steam]]-Table2[[#This Row],[Start Time Steam]])*24,"err")</f>
        <v>2.7500000000582077</v>
      </c>
    </row>
    <row r="261" spans="1:14">
      <c r="A261" s="27">
        <f>Table1[[#This Row],[Day]]</f>
        <v>40974</v>
      </c>
      <c r="B261" s="29">
        <f>WEEKDAY(Table2[[#This Row],[Day]])</f>
        <v>3</v>
      </c>
      <c r="C261" s="28">
        <f>Table1[[#This Row],[Start Time Elec]]</f>
        <v>40974.229166666664</v>
      </c>
      <c r="D261" s="28">
        <f>Table1[[#This Row],[Stop Time Elec]]</f>
        <v>40975.03125</v>
      </c>
      <c r="E261" s="26">
        <f>IFERROR(HOUR(Table2[[#This Row],[Start time Elec]])+MINUTE(Table2[[#This Row],[Start time Elec]])/60,"err")</f>
        <v>5.5</v>
      </c>
      <c r="F261" s="26">
        <f>IFERROR(HOUR(Table2[[#This Row],[End Time Elec]])+MINUTE(Table2[[#This Row],[End Time Elec]])/60,"err")</f>
        <v>0.75</v>
      </c>
      <c r="G261" s="26">
        <f>IFERROR(IF(Table2[[#This Row],[End time Hour elec]]&lt;Table2[[#This Row],[Start Time hour elec]],Table2[[#This Row],[End time Hour elec]]+24,Table2[[#This Row],[End time Hour elec]]),"err")</f>
        <v>24.75</v>
      </c>
      <c r="H261" s="26">
        <f>IFERROR((Table2[[#This Row],[End Time Elec]]-Table2[[#This Row],[Start time Elec]])*24,"err")</f>
        <v>19.250000000058208</v>
      </c>
      <c r="I261" s="28">
        <f>Table1[[#This Row],[Start Time Steam]]</f>
        <v>40974.104166666664</v>
      </c>
      <c r="J261" s="28">
        <f>Table1[[#This Row],[Stop Time Steam]]</f>
        <v>40974.760416666664</v>
      </c>
      <c r="K261" s="26">
        <f>IFERROR(HOUR(Table2[[#This Row],[Start Time Steam]])+MINUTE(Table2[[#This Row],[Start Time Steam]])/60,"err")</f>
        <v>2.5</v>
      </c>
      <c r="L261" s="26">
        <f>IFERROR(HOUR(Table2[[#This Row],[End Time Steam]])+MINUTE(Table2[[#This Row],[End Time Steam]])/60,"err")</f>
        <v>18.25</v>
      </c>
      <c r="M261" s="26">
        <f>IFERROR(IF(Table2[[#This Row],[End time Hour Steam]]&lt;Table2[[#This Row],[Start Time hour Steam]],Table2[[#This Row],[End time Hour Steam]]+24,Table2[[#This Row],[End time Hour Steam]]),"err")</f>
        <v>18.25</v>
      </c>
      <c r="N261" s="26">
        <f>IFERROR((Table2[[#This Row],[End Time Steam]]-Table2[[#This Row],[Start Time Steam]])*24,"err")</f>
        <v>15.75</v>
      </c>
    </row>
    <row r="262" spans="1:14">
      <c r="A262" s="27">
        <f>Table1[[#This Row],[Day]]</f>
        <v>40975</v>
      </c>
      <c r="B262" s="29">
        <f>WEEKDAY(Table2[[#This Row],[Day]])</f>
        <v>4</v>
      </c>
      <c r="C262" s="28">
        <f>Table1[[#This Row],[Start Time Elec]]</f>
        <v>40975.21875</v>
      </c>
      <c r="D262" s="28">
        <f>Table1[[#This Row],[Stop Time Elec]]</f>
        <v>40976.03125</v>
      </c>
      <c r="E262" s="26">
        <f>IFERROR(HOUR(Table2[[#This Row],[Start time Elec]])+MINUTE(Table2[[#This Row],[Start time Elec]])/60,"err")</f>
        <v>5.25</v>
      </c>
      <c r="F262" s="26">
        <f>IFERROR(HOUR(Table2[[#This Row],[End Time Elec]])+MINUTE(Table2[[#This Row],[End Time Elec]])/60,"err")</f>
        <v>0.75</v>
      </c>
      <c r="G262" s="26">
        <f>IFERROR(IF(Table2[[#This Row],[End time Hour elec]]&lt;Table2[[#This Row],[Start Time hour elec]],Table2[[#This Row],[End time Hour elec]]+24,Table2[[#This Row],[End time Hour elec]]),"err")</f>
        <v>24.75</v>
      </c>
      <c r="H262" s="26">
        <f>IFERROR((Table2[[#This Row],[End Time Elec]]-Table2[[#This Row],[Start time Elec]])*24,"err")</f>
        <v>19.5</v>
      </c>
      <c r="I262" s="28">
        <f>Table1[[#This Row],[Start Time Steam]]</f>
        <v>40975.260416666664</v>
      </c>
      <c r="J262" s="28">
        <f>Table1[[#This Row],[Stop Time Steam]]</f>
        <v>40975.71875</v>
      </c>
      <c r="K262" s="26">
        <f>IFERROR(HOUR(Table2[[#This Row],[Start Time Steam]])+MINUTE(Table2[[#This Row],[Start Time Steam]])/60,"err")</f>
        <v>6.25</v>
      </c>
      <c r="L262" s="26">
        <f>IFERROR(HOUR(Table2[[#This Row],[End Time Steam]])+MINUTE(Table2[[#This Row],[End Time Steam]])/60,"err")</f>
        <v>17.25</v>
      </c>
      <c r="M262" s="26">
        <f>IFERROR(IF(Table2[[#This Row],[End time Hour Steam]]&lt;Table2[[#This Row],[Start Time hour Steam]],Table2[[#This Row],[End time Hour Steam]]+24,Table2[[#This Row],[End time Hour Steam]]),"err")</f>
        <v>17.25</v>
      </c>
      <c r="N262" s="26">
        <f>IFERROR((Table2[[#This Row],[End Time Steam]]-Table2[[#This Row],[Start Time Steam]])*24,"err")</f>
        <v>11.000000000058208</v>
      </c>
    </row>
    <row r="263" spans="1:14">
      <c r="A263" s="27">
        <f>Table1[[#This Row],[Day]]</f>
        <v>40976</v>
      </c>
      <c r="B263" s="29">
        <f>WEEKDAY(Table2[[#This Row],[Day]])</f>
        <v>5</v>
      </c>
      <c r="C263" s="28">
        <f>Table1[[#This Row],[Start Time Elec]]</f>
        <v>40976.229166666664</v>
      </c>
      <c r="D263" s="28">
        <f>Table1[[#This Row],[Stop Time Elec]]</f>
        <v>40977.020833333336</v>
      </c>
      <c r="E263" s="26">
        <f>IFERROR(HOUR(Table2[[#This Row],[Start time Elec]])+MINUTE(Table2[[#This Row],[Start time Elec]])/60,"err")</f>
        <v>5.5</v>
      </c>
      <c r="F263" s="26">
        <f>IFERROR(HOUR(Table2[[#This Row],[End Time Elec]])+MINUTE(Table2[[#This Row],[End Time Elec]])/60,"err")</f>
        <v>0.5</v>
      </c>
      <c r="G263" s="26">
        <f>IFERROR(IF(Table2[[#This Row],[End time Hour elec]]&lt;Table2[[#This Row],[Start Time hour elec]],Table2[[#This Row],[End time Hour elec]]+24,Table2[[#This Row],[End time Hour elec]]),"err")</f>
        <v>24.5</v>
      </c>
      <c r="H263" s="26">
        <f>IFERROR((Table2[[#This Row],[End Time Elec]]-Table2[[#This Row],[Start time Elec]])*24,"err")</f>
        <v>19.000000000116415</v>
      </c>
      <c r="I263" s="28" t="str">
        <f>Table1[[#This Row],[Start Time Steam]]</f>
        <v>N/A</v>
      </c>
      <c r="J263" s="28">
        <f>Table1[[#This Row],[Stop Time Steam]]</f>
        <v>40976.416666666664</v>
      </c>
      <c r="K263" s="26" t="str">
        <f>IFERROR(HOUR(Table2[[#This Row],[Start Time Steam]])+MINUTE(Table2[[#This Row],[Start Time Steam]])/60,"err")</f>
        <v>err</v>
      </c>
      <c r="L263" s="26">
        <f>IFERROR(HOUR(Table2[[#This Row],[End Time Steam]])+MINUTE(Table2[[#This Row],[End Time Steam]])/60,"err")</f>
        <v>10</v>
      </c>
      <c r="M263" s="26">
        <f>IFERROR(IF(Table2[[#This Row],[End time Hour Steam]]&lt;Table2[[#This Row],[Start Time hour Steam]],Table2[[#This Row],[End time Hour Steam]]+24,Table2[[#This Row],[End time Hour Steam]]),"err")</f>
        <v>34</v>
      </c>
      <c r="N263" s="26" t="str">
        <f>IFERROR((Table2[[#This Row],[End Time Steam]]-Table2[[#This Row],[Start Time Steam]])*24,"err")</f>
        <v>err</v>
      </c>
    </row>
    <row r="264" spans="1:14">
      <c r="A264" s="27">
        <f>Table1[[#This Row],[Day]]</f>
        <v>40977</v>
      </c>
      <c r="B264" s="29">
        <f>WEEKDAY(Table2[[#This Row],[Day]])</f>
        <v>6</v>
      </c>
      <c r="C264" s="28">
        <f>Table1[[#This Row],[Start Time Elec]]</f>
        <v>40977.229166666664</v>
      </c>
      <c r="D264" s="28">
        <f>Table1[[#This Row],[Stop Time Elec]]</f>
        <v>40978.072916666664</v>
      </c>
      <c r="E264" s="26">
        <f>IFERROR(HOUR(Table2[[#This Row],[Start time Elec]])+MINUTE(Table2[[#This Row],[Start time Elec]])/60,"err")</f>
        <v>5.5</v>
      </c>
      <c r="F264" s="26">
        <f>IFERROR(HOUR(Table2[[#This Row],[End Time Elec]])+MINUTE(Table2[[#This Row],[End Time Elec]])/60,"err")</f>
        <v>1.75</v>
      </c>
      <c r="G264" s="26">
        <f>IFERROR(IF(Table2[[#This Row],[End time Hour elec]]&lt;Table2[[#This Row],[Start Time hour elec]],Table2[[#This Row],[End time Hour elec]]+24,Table2[[#This Row],[End time Hour elec]]),"err")</f>
        <v>25.75</v>
      </c>
      <c r="H264" s="26">
        <f>IFERROR((Table2[[#This Row],[End Time Elec]]-Table2[[#This Row],[Start time Elec]])*24,"err")</f>
        <v>20.25</v>
      </c>
      <c r="I264" s="28">
        <f>Table1[[#This Row],[Start Time Steam]]</f>
        <v>40977.072916666664</v>
      </c>
      <c r="J264" s="28">
        <f>Table1[[#This Row],[Stop Time Steam]]</f>
        <v>40977.166666666664</v>
      </c>
      <c r="K264" s="26">
        <f>IFERROR(HOUR(Table2[[#This Row],[Start Time Steam]])+MINUTE(Table2[[#This Row],[Start Time Steam]])/60,"err")</f>
        <v>1.75</v>
      </c>
      <c r="L264" s="26">
        <f>IFERROR(HOUR(Table2[[#This Row],[End Time Steam]])+MINUTE(Table2[[#This Row],[End Time Steam]])/60,"err")</f>
        <v>4</v>
      </c>
      <c r="M264" s="26">
        <f>IFERROR(IF(Table2[[#This Row],[End time Hour Steam]]&lt;Table2[[#This Row],[Start Time hour Steam]],Table2[[#This Row],[End time Hour Steam]]+24,Table2[[#This Row],[End time Hour Steam]]),"err")</f>
        <v>4</v>
      </c>
      <c r="N264" s="26">
        <f>IFERROR((Table2[[#This Row],[End Time Steam]]-Table2[[#This Row],[Start Time Steam]])*24,"err")</f>
        <v>2.25</v>
      </c>
    </row>
    <row r="265" spans="1:14" hidden="1">
      <c r="A265" s="27">
        <f>Table1[[#This Row],[Day]]</f>
        <v>40978</v>
      </c>
      <c r="B265" s="29">
        <f>WEEKDAY(Table2[[#This Row],[Day]])</f>
        <v>7</v>
      </c>
      <c r="C265" s="28">
        <f>Table1[[#This Row],[Start Time Elec]]</f>
        <v>40978.291666666664</v>
      </c>
      <c r="D265" s="28">
        <f>Table1[[#This Row],[Stop Time Elec]]</f>
        <v>40979</v>
      </c>
      <c r="E265" s="26">
        <f>IFERROR(HOUR(Table2[[#This Row],[Start time Elec]])+MINUTE(Table2[[#This Row],[Start time Elec]])/60,"err")</f>
        <v>7</v>
      </c>
      <c r="F265" s="26">
        <f>IFERROR(HOUR(Table2[[#This Row],[End Time Elec]])+MINUTE(Table2[[#This Row],[End Time Elec]])/60,"err")</f>
        <v>0</v>
      </c>
      <c r="G265" s="26">
        <f>IFERROR(IF(Table2[[#This Row],[End time Hour elec]]&lt;Table2[[#This Row],[Start Time hour elec]],Table2[[#This Row],[End time Hour elec]]+24,Table2[[#This Row],[End time Hour elec]]),"err")</f>
        <v>24</v>
      </c>
      <c r="H265" s="26">
        <f>IFERROR((Table2[[#This Row],[End Time Elec]]-Table2[[#This Row],[Start time Elec]])*24,"err")</f>
        <v>17.000000000058208</v>
      </c>
      <c r="I265" s="28">
        <f>Table1[[#This Row],[Start Time Steam]]</f>
        <v>40978.291666666664</v>
      </c>
      <c r="J265" s="28">
        <f>Table1[[#This Row],[Stop Time Steam]]</f>
        <v>40978.541666666664</v>
      </c>
      <c r="K265" s="26">
        <f>IFERROR(HOUR(Table2[[#This Row],[Start Time Steam]])+MINUTE(Table2[[#This Row],[Start Time Steam]])/60,"err")</f>
        <v>7</v>
      </c>
      <c r="L265" s="26">
        <f>IFERROR(HOUR(Table2[[#This Row],[End Time Steam]])+MINUTE(Table2[[#This Row],[End Time Steam]])/60,"err")</f>
        <v>13</v>
      </c>
      <c r="M265" s="26">
        <f>IFERROR(IF(Table2[[#This Row],[End time Hour Steam]]&lt;Table2[[#This Row],[Start Time hour Steam]],Table2[[#This Row],[End time Hour Steam]]+24,Table2[[#This Row],[End time Hour Steam]]),"err")</f>
        <v>13</v>
      </c>
      <c r="N265" s="26">
        <f>IFERROR((Table2[[#This Row],[End Time Steam]]-Table2[[#This Row],[Start Time Steam]])*24,"err")</f>
        <v>6</v>
      </c>
    </row>
    <row r="266" spans="1:14" hidden="1">
      <c r="A266" s="27">
        <f>Table1[[#This Row],[Day]]</f>
        <v>40979</v>
      </c>
      <c r="B266" s="29">
        <f>WEEKDAY(Table2[[#This Row],[Day]])</f>
        <v>1</v>
      </c>
      <c r="C266" s="28">
        <f>Table1[[#This Row],[Start Time Elec]]</f>
        <v>40979.40625</v>
      </c>
      <c r="D266" s="28">
        <f>Table1[[#This Row],[Stop Time Elec]]</f>
        <v>40979.979166666664</v>
      </c>
      <c r="E266" s="26">
        <f>IFERROR(HOUR(Table2[[#This Row],[Start time Elec]])+MINUTE(Table2[[#This Row],[Start time Elec]])/60,"err")</f>
        <v>9.75</v>
      </c>
      <c r="F266" s="26">
        <f>IFERROR(HOUR(Table2[[#This Row],[End Time Elec]])+MINUTE(Table2[[#This Row],[End Time Elec]])/60,"err")</f>
        <v>23.5</v>
      </c>
      <c r="G266" s="26">
        <f>IFERROR(IF(Table2[[#This Row],[End time Hour elec]]&lt;Table2[[#This Row],[Start Time hour elec]],Table2[[#This Row],[End time Hour elec]]+24,Table2[[#This Row],[End time Hour elec]]),"err")</f>
        <v>23.5</v>
      </c>
      <c r="H266" s="26">
        <f>IFERROR((Table2[[#This Row],[End Time Elec]]-Table2[[#This Row],[Start time Elec]])*24,"err")</f>
        <v>13.749999999941792</v>
      </c>
      <c r="I266" s="28">
        <f>Table1[[#This Row],[Start Time Steam]]</f>
        <v>40979.40625</v>
      </c>
      <c r="J266" s="28">
        <f>Table1[[#This Row],[Stop Time Steam]]</f>
        <v>40979.5</v>
      </c>
      <c r="K266" s="26">
        <f>IFERROR(HOUR(Table2[[#This Row],[Start Time Steam]])+MINUTE(Table2[[#This Row],[Start Time Steam]])/60,"err")</f>
        <v>9.75</v>
      </c>
      <c r="L266" s="26">
        <f>IFERROR(HOUR(Table2[[#This Row],[End Time Steam]])+MINUTE(Table2[[#This Row],[End Time Steam]])/60,"err")</f>
        <v>12</v>
      </c>
      <c r="M266" s="26">
        <f>IFERROR(IF(Table2[[#This Row],[End time Hour Steam]]&lt;Table2[[#This Row],[Start Time hour Steam]],Table2[[#This Row],[End time Hour Steam]]+24,Table2[[#This Row],[End time Hour Steam]]),"err")</f>
        <v>12</v>
      </c>
      <c r="N266" s="26">
        <f>IFERROR((Table2[[#This Row],[End Time Steam]]-Table2[[#This Row],[Start Time Steam]])*24,"err")</f>
        <v>2.25</v>
      </c>
    </row>
    <row r="267" spans="1:14">
      <c r="A267" s="27">
        <f>Table1[[#This Row],[Day]]</f>
        <v>40980</v>
      </c>
      <c r="B267" s="29">
        <f>WEEKDAY(Table2[[#This Row],[Day]])</f>
        <v>2</v>
      </c>
      <c r="C267" s="28">
        <f>Table1[[#This Row],[Start Time Elec]]</f>
        <v>40980.208333333336</v>
      </c>
      <c r="D267" s="28">
        <f>Table1[[#This Row],[Stop Time Elec]]</f>
        <v>40981.052083333336</v>
      </c>
      <c r="E267" s="26">
        <f>IFERROR(HOUR(Table2[[#This Row],[Start time Elec]])+MINUTE(Table2[[#This Row],[Start time Elec]])/60,"err")</f>
        <v>5</v>
      </c>
      <c r="F267" s="26">
        <f>IFERROR(HOUR(Table2[[#This Row],[End Time Elec]])+MINUTE(Table2[[#This Row],[End Time Elec]])/60,"err")</f>
        <v>1.25</v>
      </c>
      <c r="G267" s="26">
        <f>IFERROR(IF(Table2[[#This Row],[End time Hour elec]]&lt;Table2[[#This Row],[Start Time hour elec]],Table2[[#This Row],[End time Hour elec]]+24,Table2[[#This Row],[End time Hour elec]]),"err")</f>
        <v>25.25</v>
      </c>
      <c r="H267" s="26">
        <f>IFERROR((Table2[[#This Row],[End Time Elec]]-Table2[[#This Row],[Start time Elec]])*24,"err")</f>
        <v>20.25</v>
      </c>
      <c r="I267" s="28" t="str">
        <f>Table1[[#This Row],[Start Time Steam]]</f>
        <v>N/A</v>
      </c>
      <c r="J267" s="28">
        <f>Table1[[#This Row],[Stop Time Steam]]</f>
        <v>40980.416666666664</v>
      </c>
      <c r="K267" s="26" t="str">
        <f>IFERROR(HOUR(Table2[[#This Row],[Start Time Steam]])+MINUTE(Table2[[#This Row],[Start Time Steam]])/60,"err")</f>
        <v>err</v>
      </c>
      <c r="L267" s="26">
        <f>IFERROR(HOUR(Table2[[#This Row],[End Time Steam]])+MINUTE(Table2[[#This Row],[End Time Steam]])/60,"err")</f>
        <v>10</v>
      </c>
      <c r="M267" s="26">
        <f>IFERROR(IF(Table2[[#This Row],[End time Hour Steam]]&lt;Table2[[#This Row],[Start Time hour Steam]],Table2[[#This Row],[End time Hour Steam]]+24,Table2[[#This Row],[End time Hour Steam]]),"err")</f>
        <v>34</v>
      </c>
      <c r="N267" s="26" t="str">
        <f>IFERROR((Table2[[#This Row],[End Time Steam]]-Table2[[#This Row],[Start Time Steam]])*24,"err")</f>
        <v>err</v>
      </c>
    </row>
    <row r="268" spans="1:14">
      <c r="A268" s="27">
        <f>Table1[[#This Row],[Day]]</f>
        <v>40981</v>
      </c>
      <c r="B268" s="29">
        <f>WEEKDAY(Table2[[#This Row],[Day]])</f>
        <v>3</v>
      </c>
      <c r="C268" s="28">
        <f>Table1[[#This Row],[Start Time Elec]]</f>
        <v>40981.239583333336</v>
      </c>
      <c r="D268" s="28">
        <f>Table1[[#This Row],[Stop Time Elec]]</f>
        <v>40982.052083333336</v>
      </c>
      <c r="E268" s="26">
        <f>IFERROR(HOUR(Table2[[#This Row],[Start time Elec]])+MINUTE(Table2[[#This Row],[Start time Elec]])/60,"err")</f>
        <v>5.75</v>
      </c>
      <c r="F268" s="26">
        <f>IFERROR(HOUR(Table2[[#This Row],[End Time Elec]])+MINUTE(Table2[[#This Row],[End Time Elec]])/60,"err")</f>
        <v>1.25</v>
      </c>
      <c r="G268" s="26">
        <f>IFERROR(IF(Table2[[#This Row],[End time Hour elec]]&lt;Table2[[#This Row],[Start Time hour elec]],Table2[[#This Row],[End time Hour elec]]+24,Table2[[#This Row],[End time Hour elec]]),"err")</f>
        <v>25.25</v>
      </c>
      <c r="H268" s="26">
        <f>IFERROR((Table2[[#This Row],[End Time Elec]]-Table2[[#This Row],[Start time Elec]])*24,"err")</f>
        <v>19.5</v>
      </c>
      <c r="I268" s="28">
        <f>Table1[[#This Row],[Start Time Steam]]</f>
        <v>40981.270833333336</v>
      </c>
      <c r="J268" s="28">
        <f>Table1[[#This Row],[Stop Time Steam]]</f>
        <v>40982.052083333336</v>
      </c>
      <c r="K268" s="26">
        <f>IFERROR(HOUR(Table2[[#This Row],[Start Time Steam]])+MINUTE(Table2[[#This Row],[Start Time Steam]])/60,"err")</f>
        <v>6.5</v>
      </c>
      <c r="L268" s="26">
        <f>IFERROR(HOUR(Table2[[#This Row],[End Time Steam]])+MINUTE(Table2[[#This Row],[End Time Steam]])/60,"err")</f>
        <v>1.25</v>
      </c>
      <c r="M268" s="26">
        <f>IFERROR(IF(Table2[[#This Row],[End time Hour Steam]]&lt;Table2[[#This Row],[Start Time hour Steam]],Table2[[#This Row],[End time Hour Steam]]+24,Table2[[#This Row],[End time Hour Steam]]),"err")</f>
        <v>25.25</v>
      </c>
      <c r="N268" s="26">
        <f>IFERROR((Table2[[#This Row],[End Time Steam]]-Table2[[#This Row],[Start Time Steam]])*24,"err")</f>
        <v>18.75</v>
      </c>
    </row>
    <row r="269" spans="1:14">
      <c r="A269" s="27">
        <f>Table1[[#This Row],[Day]]</f>
        <v>40982</v>
      </c>
      <c r="B269" s="29">
        <f>WEEKDAY(Table2[[#This Row],[Day]])</f>
        <v>4</v>
      </c>
      <c r="C269" s="28">
        <f>Table1[[#This Row],[Start Time Elec]]</f>
        <v>40982.229166666664</v>
      </c>
      <c r="D269" s="28">
        <f>Table1[[#This Row],[Stop Time Elec]]</f>
        <v>40983.052083333336</v>
      </c>
      <c r="E269" s="26">
        <f>IFERROR(HOUR(Table2[[#This Row],[Start time Elec]])+MINUTE(Table2[[#This Row],[Start time Elec]])/60,"err")</f>
        <v>5.5</v>
      </c>
      <c r="F269" s="26">
        <f>IFERROR(HOUR(Table2[[#This Row],[End Time Elec]])+MINUTE(Table2[[#This Row],[End Time Elec]])/60,"err")</f>
        <v>1.25</v>
      </c>
      <c r="G269" s="26">
        <f>IFERROR(IF(Table2[[#This Row],[End time Hour elec]]&lt;Table2[[#This Row],[Start Time hour elec]],Table2[[#This Row],[End time Hour elec]]+24,Table2[[#This Row],[End time Hour elec]]),"err")</f>
        <v>25.25</v>
      </c>
      <c r="H269" s="26">
        <f>IFERROR((Table2[[#This Row],[End Time Elec]]-Table2[[#This Row],[Start time Elec]])*24,"err")</f>
        <v>19.750000000116415</v>
      </c>
      <c r="I269" s="28">
        <f>Table1[[#This Row],[Start Time Steam]]</f>
        <v>40982.302083333336</v>
      </c>
      <c r="J269" s="28">
        <f>Table1[[#This Row],[Stop Time Steam]]</f>
        <v>40982.604166666664</v>
      </c>
      <c r="K269" s="26">
        <f>IFERROR(HOUR(Table2[[#This Row],[Start Time Steam]])+MINUTE(Table2[[#This Row],[Start Time Steam]])/60,"err")</f>
        <v>7.25</v>
      </c>
      <c r="L269" s="26">
        <f>IFERROR(HOUR(Table2[[#This Row],[End Time Steam]])+MINUTE(Table2[[#This Row],[End Time Steam]])/60,"err")</f>
        <v>14.5</v>
      </c>
      <c r="M269" s="26">
        <f>IFERROR(IF(Table2[[#This Row],[End time Hour Steam]]&lt;Table2[[#This Row],[Start Time hour Steam]],Table2[[#This Row],[End time Hour Steam]]+24,Table2[[#This Row],[End time Hour Steam]]),"err")</f>
        <v>14.5</v>
      </c>
      <c r="N269" s="26">
        <f>IFERROR((Table2[[#This Row],[End Time Steam]]-Table2[[#This Row],[Start Time Steam]])*24,"err")</f>
        <v>7.2499999998835847</v>
      </c>
    </row>
    <row r="270" spans="1:14">
      <c r="A270" s="27">
        <f>Table1[[#This Row],[Day]]</f>
        <v>40983</v>
      </c>
      <c r="B270" s="29">
        <f>WEEKDAY(Table2[[#This Row],[Day]])</f>
        <v>5</v>
      </c>
      <c r="C270" s="28">
        <f>Table1[[#This Row],[Start Time Elec]]</f>
        <v>40983.239583333336</v>
      </c>
      <c r="D270" s="28">
        <f>Table1[[#This Row],[Stop Time Elec]]</f>
        <v>40984.052083333336</v>
      </c>
      <c r="E270" s="26">
        <f>IFERROR(HOUR(Table2[[#This Row],[Start time Elec]])+MINUTE(Table2[[#This Row],[Start time Elec]])/60,"err")</f>
        <v>5.75</v>
      </c>
      <c r="F270" s="26">
        <f>IFERROR(HOUR(Table2[[#This Row],[End Time Elec]])+MINUTE(Table2[[#This Row],[End Time Elec]])/60,"err")</f>
        <v>1.25</v>
      </c>
      <c r="G270" s="26">
        <f>IFERROR(IF(Table2[[#This Row],[End time Hour elec]]&lt;Table2[[#This Row],[Start Time hour elec]],Table2[[#This Row],[End time Hour elec]]+24,Table2[[#This Row],[End time Hour elec]]),"err")</f>
        <v>25.25</v>
      </c>
      <c r="H270" s="26">
        <f>IFERROR((Table2[[#This Row],[End Time Elec]]-Table2[[#This Row],[Start time Elec]])*24,"err")</f>
        <v>19.5</v>
      </c>
      <c r="I270" s="28">
        <f>Table1[[#This Row],[Start Time Steam]]</f>
        <v>40983.302083333336</v>
      </c>
      <c r="J270" s="28">
        <f>Table1[[#This Row],[Stop Time Steam]]</f>
        <v>40984.072916666664</v>
      </c>
      <c r="K270" s="26">
        <f>IFERROR(HOUR(Table2[[#This Row],[Start Time Steam]])+MINUTE(Table2[[#This Row],[Start Time Steam]])/60,"err")</f>
        <v>7.25</v>
      </c>
      <c r="L270" s="26">
        <f>IFERROR(HOUR(Table2[[#This Row],[End Time Steam]])+MINUTE(Table2[[#This Row],[End Time Steam]])/60,"err")</f>
        <v>1.75</v>
      </c>
      <c r="M270" s="26">
        <f>IFERROR(IF(Table2[[#This Row],[End time Hour Steam]]&lt;Table2[[#This Row],[Start Time hour Steam]],Table2[[#This Row],[End time Hour Steam]]+24,Table2[[#This Row],[End time Hour Steam]]),"err")</f>
        <v>25.75</v>
      </c>
      <c r="N270" s="26">
        <f>IFERROR((Table2[[#This Row],[End Time Steam]]-Table2[[#This Row],[Start Time Steam]])*24,"err")</f>
        <v>18.499999999883585</v>
      </c>
    </row>
    <row r="271" spans="1:14">
      <c r="A271" s="27">
        <f>Table1[[#This Row],[Day]]</f>
        <v>40984</v>
      </c>
      <c r="B271" s="29">
        <f>WEEKDAY(Table2[[#This Row],[Day]])</f>
        <v>6</v>
      </c>
      <c r="C271" s="28">
        <f>Table1[[#This Row],[Start Time Elec]]</f>
        <v>40984.229166666664</v>
      </c>
      <c r="D271" s="28">
        <f>Table1[[#This Row],[Stop Time Elec]]</f>
        <v>40985.0625</v>
      </c>
      <c r="E271" s="26">
        <f>IFERROR(HOUR(Table2[[#This Row],[Start time Elec]])+MINUTE(Table2[[#This Row],[Start time Elec]])/60,"err")</f>
        <v>5.5</v>
      </c>
      <c r="F271" s="26">
        <f>IFERROR(HOUR(Table2[[#This Row],[End Time Elec]])+MINUTE(Table2[[#This Row],[End Time Elec]])/60,"err")</f>
        <v>1.5</v>
      </c>
      <c r="G271" s="26">
        <f>IFERROR(IF(Table2[[#This Row],[End time Hour elec]]&lt;Table2[[#This Row],[Start Time hour elec]],Table2[[#This Row],[End time Hour elec]]+24,Table2[[#This Row],[End time Hour elec]]),"err")</f>
        <v>25.5</v>
      </c>
      <c r="H271" s="26">
        <f>IFERROR((Table2[[#This Row],[End Time Elec]]-Table2[[#This Row],[Start time Elec]])*24,"err")</f>
        <v>20.000000000058208</v>
      </c>
      <c r="I271" s="28">
        <f>Table1[[#This Row],[Start Time Steam]]</f>
        <v>40984.21875</v>
      </c>
      <c r="J271" s="28">
        <f>Table1[[#This Row],[Stop Time Steam]]</f>
        <v>40985.09375</v>
      </c>
      <c r="K271" s="26">
        <f>IFERROR(HOUR(Table2[[#This Row],[Start Time Steam]])+MINUTE(Table2[[#This Row],[Start Time Steam]])/60,"err")</f>
        <v>5.25</v>
      </c>
      <c r="L271" s="26">
        <f>IFERROR(HOUR(Table2[[#This Row],[End Time Steam]])+MINUTE(Table2[[#This Row],[End Time Steam]])/60,"err")</f>
        <v>2.25</v>
      </c>
      <c r="M271" s="26">
        <f>IFERROR(IF(Table2[[#This Row],[End time Hour Steam]]&lt;Table2[[#This Row],[Start Time hour Steam]],Table2[[#This Row],[End time Hour Steam]]+24,Table2[[#This Row],[End time Hour Steam]]),"err")</f>
        <v>26.25</v>
      </c>
      <c r="N271" s="26">
        <f>IFERROR((Table2[[#This Row],[End Time Steam]]-Table2[[#This Row],[Start Time Steam]])*24,"err")</f>
        <v>21</v>
      </c>
    </row>
    <row r="272" spans="1:14" hidden="1">
      <c r="A272" s="27">
        <f>Table1[[#This Row],[Day]]</f>
        <v>40985</v>
      </c>
      <c r="B272" s="29">
        <f>WEEKDAY(Table2[[#This Row],[Day]])</f>
        <v>7</v>
      </c>
      <c r="C272" s="28">
        <f>Table1[[#This Row],[Start Time Elec]]</f>
        <v>40985.25</v>
      </c>
      <c r="D272" s="28">
        <f>Table1[[#This Row],[Stop Time Elec]]</f>
        <v>40986</v>
      </c>
      <c r="E272" s="26">
        <f>IFERROR(HOUR(Table2[[#This Row],[Start time Elec]])+MINUTE(Table2[[#This Row],[Start time Elec]])/60,"err")</f>
        <v>6</v>
      </c>
      <c r="F272" s="26">
        <f>IFERROR(HOUR(Table2[[#This Row],[End Time Elec]])+MINUTE(Table2[[#This Row],[End Time Elec]])/60,"err")</f>
        <v>0</v>
      </c>
      <c r="G272" s="26">
        <f>IFERROR(IF(Table2[[#This Row],[End time Hour elec]]&lt;Table2[[#This Row],[Start Time hour elec]],Table2[[#This Row],[End time Hour elec]]+24,Table2[[#This Row],[End time Hour elec]]),"err")</f>
        <v>24</v>
      </c>
      <c r="H272" s="26">
        <f>IFERROR((Table2[[#This Row],[End Time Elec]]-Table2[[#This Row],[Start time Elec]])*24,"err")</f>
        <v>18</v>
      </c>
      <c r="I272" s="28">
        <f>Table1[[#This Row],[Start Time Steam]]</f>
        <v>40985.989583333336</v>
      </c>
      <c r="J272" s="28">
        <f>Table1[[#This Row],[Stop Time Steam]]</f>
        <v>40986.052083333336</v>
      </c>
      <c r="K272" s="26">
        <f>IFERROR(HOUR(Table2[[#This Row],[Start Time Steam]])+MINUTE(Table2[[#This Row],[Start Time Steam]])/60,"err")</f>
        <v>23.75</v>
      </c>
      <c r="L272" s="26">
        <f>IFERROR(HOUR(Table2[[#This Row],[End Time Steam]])+MINUTE(Table2[[#This Row],[End Time Steam]])/60,"err")</f>
        <v>1.25</v>
      </c>
      <c r="M272" s="26">
        <f>IFERROR(IF(Table2[[#This Row],[End time Hour Steam]]&lt;Table2[[#This Row],[Start Time hour Steam]],Table2[[#This Row],[End time Hour Steam]]+24,Table2[[#This Row],[End time Hour Steam]]),"err")</f>
        <v>25.25</v>
      </c>
      <c r="N272" s="26">
        <f>IFERROR((Table2[[#This Row],[End Time Steam]]-Table2[[#This Row],[Start Time Steam]])*24,"err")</f>
        <v>1.5</v>
      </c>
    </row>
    <row r="273" spans="1:14" hidden="1">
      <c r="A273" s="27">
        <f>Table1[[#This Row],[Day]]</f>
        <v>40986</v>
      </c>
      <c r="B273" s="29">
        <f>WEEKDAY(Table2[[#This Row],[Day]])</f>
        <v>1</v>
      </c>
      <c r="C273" s="28">
        <f>Table1[[#This Row],[Start Time Elec]]</f>
        <v>40986.416666666664</v>
      </c>
      <c r="D273" s="28">
        <f>Table1[[#This Row],[Stop Time Elec]]</f>
        <v>40986.875</v>
      </c>
      <c r="E273" s="26">
        <f>IFERROR(HOUR(Table2[[#This Row],[Start time Elec]])+MINUTE(Table2[[#This Row],[Start time Elec]])/60,"err")</f>
        <v>10</v>
      </c>
      <c r="F273" s="26">
        <f>IFERROR(HOUR(Table2[[#This Row],[End Time Elec]])+MINUTE(Table2[[#This Row],[End Time Elec]])/60,"err")</f>
        <v>21</v>
      </c>
      <c r="G273" s="26">
        <f>IFERROR(IF(Table2[[#This Row],[End time Hour elec]]&lt;Table2[[#This Row],[Start Time hour elec]],Table2[[#This Row],[End time Hour elec]]+24,Table2[[#This Row],[End time Hour elec]]),"err")</f>
        <v>21</v>
      </c>
      <c r="H273" s="26">
        <f>IFERROR((Table2[[#This Row],[End Time Elec]]-Table2[[#This Row],[Start time Elec]])*24,"err")</f>
        <v>11.000000000058208</v>
      </c>
      <c r="I273" s="28">
        <f>Table1[[#This Row],[Start Time Steam]]</f>
        <v>40986.104166666664</v>
      </c>
      <c r="J273" s="28">
        <f>Table1[[#This Row],[Stop Time Steam]]</f>
        <v>40986.1875</v>
      </c>
      <c r="K273" s="26">
        <f>IFERROR(HOUR(Table2[[#This Row],[Start Time Steam]])+MINUTE(Table2[[#This Row],[Start Time Steam]])/60,"err")</f>
        <v>2.5</v>
      </c>
      <c r="L273" s="26">
        <f>IFERROR(HOUR(Table2[[#This Row],[End Time Steam]])+MINUTE(Table2[[#This Row],[End Time Steam]])/60,"err")</f>
        <v>4.5</v>
      </c>
      <c r="M273" s="26">
        <f>IFERROR(IF(Table2[[#This Row],[End time Hour Steam]]&lt;Table2[[#This Row],[Start Time hour Steam]],Table2[[#This Row],[End time Hour Steam]]+24,Table2[[#This Row],[End time Hour Steam]]),"err")</f>
        <v>4.5</v>
      </c>
      <c r="N273" s="26">
        <f>IFERROR((Table2[[#This Row],[End Time Steam]]-Table2[[#This Row],[Start Time Steam]])*24,"err")</f>
        <v>2.0000000000582077</v>
      </c>
    </row>
    <row r="274" spans="1:14">
      <c r="A274" s="27">
        <f>Table1[[#This Row],[Day]]</f>
        <v>40987</v>
      </c>
      <c r="B274" s="29">
        <f>WEEKDAY(Table2[[#This Row],[Day]])</f>
        <v>2</v>
      </c>
      <c r="C274" s="28">
        <f>Table1[[#This Row],[Start Time Elec]]</f>
        <v>40987.229166666664</v>
      </c>
      <c r="D274" s="28">
        <f>Table1[[#This Row],[Stop Time Elec]]</f>
        <v>40987.895833333336</v>
      </c>
      <c r="E274" s="26">
        <f>IFERROR(HOUR(Table2[[#This Row],[Start time Elec]])+MINUTE(Table2[[#This Row],[Start time Elec]])/60,"err")</f>
        <v>5.5</v>
      </c>
      <c r="F274" s="26">
        <f>IFERROR(HOUR(Table2[[#This Row],[End Time Elec]])+MINUTE(Table2[[#This Row],[End Time Elec]])/60,"err")</f>
        <v>21.5</v>
      </c>
      <c r="G274" s="26">
        <f>IFERROR(IF(Table2[[#This Row],[End time Hour elec]]&lt;Table2[[#This Row],[Start Time hour elec]],Table2[[#This Row],[End time Hour elec]]+24,Table2[[#This Row],[End time Hour elec]]),"err")</f>
        <v>21.5</v>
      </c>
      <c r="H274" s="26">
        <f>IFERROR((Table2[[#This Row],[End Time Elec]]-Table2[[#This Row],[Start time Elec]])*24,"err")</f>
        <v>16.000000000116415</v>
      </c>
      <c r="I274" s="28">
        <f>Table1[[#This Row],[Start Time Steam]]</f>
        <v>40987.989583333336</v>
      </c>
      <c r="J274" s="28">
        <f>Table1[[#This Row],[Stop Time Steam]]</f>
        <v>40988</v>
      </c>
      <c r="K274" s="26">
        <f>IFERROR(HOUR(Table2[[#This Row],[Start Time Steam]])+MINUTE(Table2[[#This Row],[Start Time Steam]])/60,"err")</f>
        <v>23.75</v>
      </c>
      <c r="L274" s="26">
        <f>IFERROR(HOUR(Table2[[#This Row],[End Time Steam]])+MINUTE(Table2[[#This Row],[End Time Steam]])/60,"err")</f>
        <v>0</v>
      </c>
      <c r="M274" s="26">
        <f>IFERROR(IF(Table2[[#This Row],[End time Hour Steam]]&lt;Table2[[#This Row],[Start Time hour Steam]],Table2[[#This Row],[End time Hour Steam]]+24,Table2[[#This Row],[End time Hour Steam]]),"err")</f>
        <v>24</v>
      </c>
      <c r="N274" s="26">
        <f>IFERROR((Table2[[#This Row],[End Time Steam]]-Table2[[#This Row],[Start Time Steam]])*24,"err")</f>
        <v>0.24999999994179234</v>
      </c>
    </row>
    <row r="275" spans="1:14">
      <c r="A275" s="27">
        <f>Table1[[#This Row],[Day]]</f>
        <v>40988</v>
      </c>
      <c r="B275" s="29">
        <f>WEEKDAY(Table2[[#This Row],[Day]])</f>
        <v>3</v>
      </c>
      <c r="C275" s="28">
        <f>Table1[[#This Row],[Start Time Elec]]</f>
        <v>40988.239583333336</v>
      </c>
      <c r="D275" s="28">
        <f>Table1[[#This Row],[Stop Time Elec]]</f>
        <v>40989.052083333336</v>
      </c>
      <c r="E275" s="26">
        <f>IFERROR(HOUR(Table2[[#This Row],[Start time Elec]])+MINUTE(Table2[[#This Row],[Start time Elec]])/60,"err")</f>
        <v>5.75</v>
      </c>
      <c r="F275" s="26">
        <f>IFERROR(HOUR(Table2[[#This Row],[End Time Elec]])+MINUTE(Table2[[#This Row],[End Time Elec]])/60,"err")</f>
        <v>1.25</v>
      </c>
      <c r="G275" s="26">
        <f>IFERROR(IF(Table2[[#This Row],[End time Hour elec]]&lt;Table2[[#This Row],[Start Time hour elec]],Table2[[#This Row],[End time Hour elec]]+24,Table2[[#This Row],[End time Hour elec]]),"err")</f>
        <v>25.25</v>
      </c>
      <c r="H275" s="26">
        <f>IFERROR((Table2[[#This Row],[End Time Elec]]-Table2[[#This Row],[Start time Elec]])*24,"err")</f>
        <v>19.5</v>
      </c>
      <c r="I275" s="28" t="str">
        <f>Table1[[#This Row],[Start Time Steam]]</f>
        <v>err</v>
      </c>
      <c r="J275" s="28">
        <f>Table1[[#This Row],[Stop Time Steam]]</f>
        <v>40989.010416666664</v>
      </c>
      <c r="K275" s="26" t="str">
        <f>IFERROR(HOUR(Table2[[#This Row],[Start Time Steam]])+MINUTE(Table2[[#This Row],[Start Time Steam]])/60,"err")</f>
        <v>err</v>
      </c>
      <c r="L275" s="26">
        <f>IFERROR(HOUR(Table2[[#This Row],[End Time Steam]])+MINUTE(Table2[[#This Row],[End Time Steam]])/60,"err")</f>
        <v>0.25</v>
      </c>
      <c r="M275" s="26">
        <f>IFERROR(IF(Table2[[#This Row],[End time Hour Steam]]&lt;Table2[[#This Row],[Start Time hour Steam]],Table2[[#This Row],[End time Hour Steam]]+24,Table2[[#This Row],[End time Hour Steam]]),"err")</f>
        <v>24.25</v>
      </c>
      <c r="N275" s="26" t="str">
        <f>IFERROR((Table2[[#This Row],[End Time Steam]]-Table2[[#This Row],[Start Time Steam]])*24,"err")</f>
        <v>err</v>
      </c>
    </row>
    <row r="276" spans="1:14">
      <c r="A276" s="27">
        <f>Table1[[#This Row],[Day]]</f>
        <v>40989</v>
      </c>
      <c r="B276" s="29">
        <f>WEEKDAY(Table2[[#This Row],[Day]])</f>
        <v>4</v>
      </c>
      <c r="C276" s="28">
        <f>Table1[[#This Row],[Start Time Elec]]</f>
        <v>40989.229166666664</v>
      </c>
      <c r="D276" s="28">
        <f>Table1[[#This Row],[Stop Time Elec]]</f>
        <v>40990.052083333336</v>
      </c>
      <c r="E276" s="26">
        <f>IFERROR(HOUR(Table2[[#This Row],[Start time Elec]])+MINUTE(Table2[[#This Row],[Start time Elec]])/60,"err")</f>
        <v>5.5</v>
      </c>
      <c r="F276" s="26">
        <f>IFERROR(HOUR(Table2[[#This Row],[End Time Elec]])+MINUTE(Table2[[#This Row],[End Time Elec]])/60,"err")</f>
        <v>1.25</v>
      </c>
      <c r="G276" s="26">
        <f>IFERROR(IF(Table2[[#This Row],[End time Hour elec]]&lt;Table2[[#This Row],[Start Time hour elec]],Table2[[#This Row],[End time Hour elec]]+24,Table2[[#This Row],[End time Hour elec]]),"err")</f>
        <v>25.25</v>
      </c>
      <c r="H276" s="26">
        <f>IFERROR((Table2[[#This Row],[End Time Elec]]-Table2[[#This Row],[Start time Elec]])*24,"err")</f>
        <v>19.750000000116415</v>
      </c>
      <c r="I276" s="28">
        <f>Table1[[#This Row],[Start Time Steam]]</f>
        <v>40989.260416666664</v>
      </c>
      <c r="J276" s="28">
        <f>Table1[[#This Row],[Stop Time Steam]]</f>
        <v>40989.885416666664</v>
      </c>
      <c r="K276" s="26">
        <f>IFERROR(HOUR(Table2[[#This Row],[Start Time Steam]])+MINUTE(Table2[[#This Row],[Start Time Steam]])/60,"err")</f>
        <v>6.25</v>
      </c>
      <c r="L276" s="26">
        <f>IFERROR(HOUR(Table2[[#This Row],[End Time Steam]])+MINUTE(Table2[[#This Row],[End Time Steam]])/60,"err")</f>
        <v>21.25</v>
      </c>
      <c r="M276" s="26">
        <f>IFERROR(IF(Table2[[#This Row],[End time Hour Steam]]&lt;Table2[[#This Row],[Start Time hour Steam]],Table2[[#This Row],[End time Hour Steam]]+24,Table2[[#This Row],[End time Hour Steam]]),"err")</f>
        <v>21.25</v>
      </c>
      <c r="N276" s="26">
        <f>IFERROR((Table2[[#This Row],[End Time Steam]]-Table2[[#This Row],[Start Time Steam]])*24,"err")</f>
        <v>15</v>
      </c>
    </row>
    <row r="277" spans="1:14">
      <c r="A277" s="27">
        <f>Table1[[#This Row],[Day]]</f>
        <v>40990</v>
      </c>
      <c r="B277" s="29">
        <f>WEEKDAY(Table2[[#This Row],[Day]])</f>
        <v>5</v>
      </c>
      <c r="C277" s="28">
        <f>Table1[[#This Row],[Start Time Elec]]</f>
        <v>40990.239583333336</v>
      </c>
      <c r="D277" s="28">
        <f>Table1[[#This Row],[Stop Time Elec]]</f>
        <v>40991.0625</v>
      </c>
      <c r="E277" s="26">
        <f>IFERROR(HOUR(Table2[[#This Row],[Start time Elec]])+MINUTE(Table2[[#This Row],[Start time Elec]])/60,"err")</f>
        <v>5.75</v>
      </c>
      <c r="F277" s="26">
        <f>IFERROR(HOUR(Table2[[#This Row],[End Time Elec]])+MINUTE(Table2[[#This Row],[End Time Elec]])/60,"err")</f>
        <v>1.5</v>
      </c>
      <c r="G277" s="26">
        <f>IFERROR(IF(Table2[[#This Row],[End time Hour elec]]&lt;Table2[[#This Row],[Start Time hour elec]],Table2[[#This Row],[End time Hour elec]]+24,Table2[[#This Row],[End time Hour elec]]),"err")</f>
        <v>25.5</v>
      </c>
      <c r="H277" s="26">
        <f>IFERROR((Table2[[#This Row],[End Time Elec]]-Table2[[#This Row],[Start time Elec]])*24,"err")</f>
        <v>19.749999999941792</v>
      </c>
      <c r="I277" s="28">
        <f>Table1[[#This Row],[Start Time Steam]]</f>
        <v>40990.291666666664</v>
      </c>
      <c r="J277" s="28">
        <f>Table1[[#This Row],[Stop Time Steam]]</f>
        <v>40990.947916666664</v>
      </c>
      <c r="K277" s="26">
        <f>IFERROR(HOUR(Table2[[#This Row],[Start Time Steam]])+MINUTE(Table2[[#This Row],[Start Time Steam]])/60,"err")</f>
        <v>7</v>
      </c>
      <c r="L277" s="26">
        <f>IFERROR(HOUR(Table2[[#This Row],[End Time Steam]])+MINUTE(Table2[[#This Row],[End Time Steam]])/60,"err")</f>
        <v>22.75</v>
      </c>
      <c r="M277" s="26">
        <f>IFERROR(IF(Table2[[#This Row],[End time Hour Steam]]&lt;Table2[[#This Row],[Start Time hour Steam]],Table2[[#This Row],[End time Hour Steam]]+24,Table2[[#This Row],[End time Hour Steam]]),"err")</f>
        <v>22.75</v>
      </c>
      <c r="N277" s="26">
        <f>IFERROR((Table2[[#This Row],[End Time Steam]]-Table2[[#This Row],[Start Time Steam]])*24,"err")</f>
        <v>15.75</v>
      </c>
    </row>
    <row r="278" spans="1:14">
      <c r="A278" s="27">
        <f>Table1[[#This Row],[Day]]</f>
        <v>40991</v>
      </c>
      <c r="B278" s="29">
        <f>WEEKDAY(Table2[[#This Row],[Day]])</f>
        <v>6</v>
      </c>
      <c r="C278" s="28">
        <f>Table1[[#This Row],[Start Time Elec]]</f>
        <v>40991.239583333336</v>
      </c>
      <c r="D278" s="28">
        <f>Table1[[#This Row],[Stop Time Elec]]</f>
        <v>40992.052083333336</v>
      </c>
      <c r="E278" s="26">
        <f>IFERROR(HOUR(Table2[[#This Row],[Start time Elec]])+MINUTE(Table2[[#This Row],[Start time Elec]])/60,"err")</f>
        <v>5.75</v>
      </c>
      <c r="F278" s="26">
        <f>IFERROR(HOUR(Table2[[#This Row],[End Time Elec]])+MINUTE(Table2[[#This Row],[End Time Elec]])/60,"err")</f>
        <v>1.25</v>
      </c>
      <c r="G278" s="26">
        <f>IFERROR(IF(Table2[[#This Row],[End time Hour elec]]&lt;Table2[[#This Row],[Start Time hour elec]],Table2[[#This Row],[End time Hour elec]]+24,Table2[[#This Row],[End time Hour elec]]),"err")</f>
        <v>25.25</v>
      </c>
      <c r="H278" s="26">
        <f>IFERROR((Table2[[#This Row],[End Time Elec]]-Table2[[#This Row],[Start time Elec]])*24,"err")</f>
        <v>19.5</v>
      </c>
      <c r="I278" s="28">
        <f>Table1[[#This Row],[Start Time Steam]]</f>
        <v>40991.041666666664</v>
      </c>
      <c r="J278" s="28">
        <f>Table1[[#This Row],[Stop Time Steam]]</f>
        <v>40991.125</v>
      </c>
      <c r="K278" s="26">
        <f>IFERROR(HOUR(Table2[[#This Row],[Start Time Steam]])+MINUTE(Table2[[#This Row],[Start Time Steam]])/60,"err")</f>
        <v>1</v>
      </c>
      <c r="L278" s="26">
        <f>IFERROR(HOUR(Table2[[#This Row],[End Time Steam]])+MINUTE(Table2[[#This Row],[End Time Steam]])/60,"err")</f>
        <v>3</v>
      </c>
      <c r="M278" s="26">
        <f>IFERROR(IF(Table2[[#This Row],[End time Hour Steam]]&lt;Table2[[#This Row],[Start Time hour Steam]],Table2[[#This Row],[End time Hour Steam]]+24,Table2[[#This Row],[End time Hour Steam]]),"err")</f>
        <v>3</v>
      </c>
      <c r="N278" s="26">
        <f>IFERROR((Table2[[#This Row],[End Time Steam]]-Table2[[#This Row],[Start Time Steam]])*24,"err")</f>
        <v>2.0000000000582077</v>
      </c>
    </row>
    <row r="279" spans="1:14" hidden="1">
      <c r="A279" s="27">
        <f>Table1[[#This Row],[Day]]</f>
        <v>40992</v>
      </c>
      <c r="B279" s="29">
        <f>WEEKDAY(Table2[[#This Row],[Day]])</f>
        <v>7</v>
      </c>
      <c r="C279" s="28">
        <f>Table1[[#This Row],[Start Time Elec]]</f>
        <v>40992.270833333336</v>
      </c>
      <c r="D279" s="28">
        <f>Table1[[#This Row],[Stop Time Elec]]</f>
        <v>40992.96875</v>
      </c>
      <c r="E279" s="26">
        <f>IFERROR(HOUR(Table2[[#This Row],[Start time Elec]])+MINUTE(Table2[[#This Row],[Start time Elec]])/60,"err")</f>
        <v>6.5</v>
      </c>
      <c r="F279" s="26">
        <f>IFERROR(HOUR(Table2[[#This Row],[End Time Elec]])+MINUTE(Table2[[#This Row],[End Time Elec]])/60,"err")</f>
        <v>23.25</v>
      </c>
      <c r="G279" s="26">
        <f>IFERROR(IF(Table2[[#This Row],[End time Hour elec]]&lt;Table2[[#This Row],[Start Time hour elec]],Table2[[#This Row],[End time Hour elec]]+24,Table2[[#This Row],[End time Hour elec]]),"err")</f>
        <v>23.25</v>
      </c>
      <c r="H279" s="26">
        <f>IFERROR((Table2[[#This Row],[End Time Elec]]-Table2[[#This Row],[Start time Elec]])*24,"err")</f>
        <v>16.749999999941792</v>
      </c>
      <c r="I279" s="28">
        <f>Table1[[#This Row],[Start Time Steam]]</f>
        <v>40992.989583333336</v>
      </c>
      <c r="J279" s="28">
        <f>Table1[[#This Row],[Stop Time Steam]]</f>
        <v>40993</v>
      </c>
      <c r="K279" s="26">
        <f>IFERROR(HOUR(Table2[[#This Row],[Start Time Steam]])+MINUTE(Table2[[#This Row],[Start Time Steam]])/60,"err")</f>
        <v>23.75</v>
      </c>
      <c r="L279" s="26">
        <f>IFERROR(HOUR(Table2[[#This Row],[End Time Steam]])+MINUTE(Table2[[#This Row],[End Time Steam]])/60,"err")</f>
        <v>0</v>
      </c>
      <c r="M279" s="26">
        <f>IFERROR(IF(Table2[[#This Row],[End time Hour Steam]]&lt;Table2[[#This Row],[Start Time hour Steam]],Table2[[#This Row],[End time Hour Steam]]+24,Table2[[#This Row],[End time Hour Steam]]),"err")</f>
        <v>24</v>
      </c>
      <c r="N279" s="26">
        <f>IFERROR((Table2[[#This Row],[End Time Steam]]-Table2[[#This Row],[Start Time Steam]])*24,"err")</f>
        <v>0.24999999994179234</v>
      </c>
    </row>
    <row r="280" spans="1:14" hidden="1">
      <c r="A280" s="27">
        <f>Table1[[#This Row],[Day]]</f>
        <v>40993</v>
      </c>
      <c r="B280" s="29">
        <f>WEEKDAY(Table2[[#This Row],[Day]])</f>
        <v>1</v>
      </c>
      <c r="C280" s="28">
        <f>Table1[[#This Row],[Start Time Elec]]</f>
        <v>40993.40625</v>
      </c>
      <c r="D280" s="28">
        <f>Table1[[#This Row],[Stop Time Elec]]</f>
        <v>40993.916666666664</v>
      </c>
      <c r="E280" s="26">
        <f>IFERROR(HOUR(Table2[[#This Row],[Start time Elec]])+MINUTE(Table2[[#This Row],[Start time Elec]])/60,"err")</f>
        <v>9.75</v>
      </c>
      <c r="F280" s="26">
        <f>IFERROR(HOUR(Table2[[#This Row],[End Time Elec]])+MINUTE(Table2[[#This Row],[End Time Elec]])/60,"err")</f>
        <v>22</v>
      </c>
      <c r="G280" s="26">
        <f>IFERROR(IF(Table2[[#This Row],[End time Hour elec]]&lt;Table2[[#This Row],[Start Time hour elec]],Table2[[#This Row],[End time Hour elec]]+24,Table2[[#This Row],[End time Hour elec]]),"err")</f>
        <v>22</v>
      </c>
      <c r="H280" s="26">
        <f>IFERROR((Table2[[#This Row],[End Time Elec]]-Table2[[#This Row],[Start time Elec]])*24,"err")</f>
        <v>12.249999999941792</v>
      </c>
      <c r="I280" s="28">
        <f>Table1[[#This Row],[Start Time Steam]]</f>
        <v>40993.0625</v>
      </c>
      <c r="J280" s="28">
        <f>Table1[[#This Row],[Stop Time Steam]]</f>
        <v>40993.145833333336</v>
      </c>
      <c r="K280" s="26">
        <f>IFERROR(HOUR(Table2[[#This Row],[Start Time Steam]])+MINUTE(Table2[[#This Row],[Start Time Steam]])/60,"err")</f>
        <v>1.5</v>
      </c>
      <c r="L280" s="26">
        <f>IFERROR(HOUR(Table2[[#This Row],[End Time Steam]])+MINUTE(Table2[[#This Row],[End Time Steam]])/60,"err")</f>
        <v>3.5</v>
      </c>
      <c r="M280" s="26">
        <f>IFERROR(IF(Table2[[#This Row],[End time Hour Steam]]&lt;Table2[[#This Row],[Start Time hour Steam]],Table2[[#This Row],[End time Hour Steam]]+24,Table2[[#This Row],[End time Hour Steam]]),"err")</f>
        <v>3.5</v>
      </c>
      <c r="N280" s="26">
        <f>IFERROR((Table2[[#This Row],[End Time Steam]]-Table2[[#This Row],[Start Time Steam]])*24,"err")</f>
        <v>2.0000000000582077</v>
      </c>
    </row>
    <row r="281" spans="1:14">
      <c r="A281" s="27">
        <f>Table1[[#This Row],[Day]]</f>
        <v>40994</v>
      </c>
      <c r="B281" s="29">
        <f>WEEKDAY(Table2[[#This Row],[Day]])</f>
        <v>2</v>
      </c>
      <c r="C281" s="28">
        <f>Table1[[#This Row],[Start Time Elec]]</f>
        <v>40994.229166666664</v>
      </c>
      <c r="D281" s="28">
        <f>Table1[[#This Row],[Stop Time Elec]]</f>
        <v>40995.052083333336</v>
      </c>
      <c r="E281" s="26">
        <f>IFERROR(HOUR(Table2[[#This Row],[Start time Elec]])+MINUTE(Table2[[#This Row],[Start time Elec]])/60,"err")</f>
        <v>5.5</v>
      </c>
      <c r="F281" s="26">
        <f>IFERROR(HOUR(Table2[[#This Row],[End Time Elec]])+MINUTE(Table2[[#This Row],[End Time Elec]])/60,"err")</f>
        <v>1.25</v>
      </c>
      <c r="G281" s="26">
        <f>IFERROR(IF(Table2[[#This Row],[End time Hour elec]]&lt;Table2[[#This Row],[Start Time hour elec]],Table2[[#This Row],[End time Hour elec]]+24,Table2[[#This Row],[End time Hour elec]]),"err")</f>
        <v>25.25</v>
      </c>
      <c r="H281" s="26">
        <f>IFERROR((Table2[[#This Row],[End Time Elec]]-Table2[[#This Row],[Start time Elec]])*24,"err")</f>
        <v>19.750000000116415</v>
      </c>
      <c r="I281" s="28">
        <f>Table1[[#This Row],[Start Time Steam]]</f>
        <v>40994.989583333336</v>
      </c>
      <c r="J281" s="28">
        <f>Table1[[#This Row],[Stop Time Steam]]</f>
        <v>40995</v>
      </c>
      <c r="K281" s="26">
        <f>IFERROR(HOUR(Table2[[#This Row],[Start Time Steam]])+MINUTE(Table2[[#This Row],[Start Time Steam]])/60,"err")</f>
        <v>23.75</v>
      </c>
      <c r="L281" s="26">
        <f>IFERROR(HOUR(Table2[[#This Row],[End Time Steam]])+MINUTE(Table2[[#This Row],[End Time Steam]])/60,"err")</f>
        <v>0</v>
      </c>
      <c r="M281" s="26">
        <f>IFERROR(IF(Table2[[#This Row],[End time Hour Steam]]&lt;Table2[[#This Row],[Start Time hour Steam]],Table2[[#This Row],[End time Hour Steam]]+24,Table2[[#This Row],[End time Hour Steam]]),"err")</f>
        <v>24</v>
      </c>
      <c r="N281" s="26">
        <f>IFERROR((Table2[[#This Row],[End Time Steam]]-Table2[[#This Row],[Start Time Steam]])*24,"err")</f>
        <v>0.24999999994179234</v>
      </c>
    </row>
    <row r="282" spans="1:14">
      <c r="A282" s="27">
        <f>Table1[[#This Row],[Day]]</f>
        <v>40995</v>
      </c>
      <c r="B282" s="29">
        <f>WEEKDAY(Table2[[#This Row],[Day]])</f>
        <v>3</v>
      </c>
      <c r="C282" s="28">
        <f>Table1[[#This Row],[Start Time Elec]]</f>
        <v>40995.229166666664</v>
      </c>
      <c r="D282" s="28">
        <f>Table1[[#This Row],[Stop Time Elec]]</f>
        <v>40996.052083333336</v>
      </c>
      <c r="E282" s="26">
        <f>IFERROR(HOUR(Table2[[#This Row],[Start time Elec]])+MINUTE(Table2[[#This Row],[Start time Elec]])/60,"err")</f>
        <v>5.5</v>
      </c>
      <c r="F282" s="26">
        <f>IFERROR(HOUR(Table2[[#This Row],[End Time Elec]])+MINUTE(Table2[[#This Row],[End Time Elec]])/60,"err")</f>
        <v>1.25</v>
      </c>
      <c r="G282" s="26">
        <f>IFERROR(IF(Table2[[#This Row],[End time Hour elec]]&lt;Table2[[#This Row],[Start Time hour elec]],Table2[[#This Row],[End time Hour elec]]+24,Table2[[#This Row],[End time Hour elec]]),"err")</f>
        <v>25.25</v>
      </c>
      <c r="H282" s="26">
        <f>IFERROR((Table2[[#This Row],[End Time Elec]]-Table2[[#This Row],[Start time Elec]])*24,"err")</f>
        <v>19.750000000116415</v>
      </c>
      <c r="I282" s="28">
        <f>Table1[[#This Row],[Start Time Steam]]</f>
        <v>40995.041666666664</v>
      </c>
      <c r="J282" s="28">
        <f>Table1[[#This Row],[Stop Time Steam]]</f>
        <v>40996</v>
      </c>
      <c r="K282" s="26">
        <f>IFERROR(HOUR(Table2[[#This Row],[Start Time Steam]])+MINUTE(Table2[[#This Row],[Start Time Steam]])/60,"err")</f>
        <v>1</v>
      </c>
      <c r="L282" s="26">
        <f>IFERROR(HOUR(Table2[[#This Row],[End Time Steam]])+MINUTE(Table2[[#This Row],[End Time Steam]])/60,"err")</f>
        <v>0</v>
      </c>
      <c r="M282" s="26">
        <f>IFERROR(IF(Table2[[#This Row],[End time Hour Steam]]&lt;Table2[[#This Row],[Start Time hour Steam]],Table2[[#This Row],[End time Hour Steam]]+24,Table2[[#This Row],[End time Hour Steam]]),"err")</f>
        <v>24</v>
      </c>
      <c r="N282" s="26">
        <f>IFERROR((Table2[[#This Row],[End Time Steam]]-Table2[[#This Row],[Start Time Steam]])*24,"err")</f>
        <v>23.000000000058208</v>
      </c>
    </row>
    <row r="283" spans="1:14">
      <c r="A283" s="27">
        <f>Table1[[#This Row],[Day]]</f>
        <v>40996</v>
      </c>
      <c r="B283" s="29">
        <f>WEEKDAY(Table2[[#This Row],[Day]])</f>
        <v>4</v>
      </c>
      <c r="C283" s="28">
        <f>Table1[[#This Row],[Start Time Elec]]</f>
        <v>40996.229166666664</v>
      </c>
      <c r="D283" s="28">
        <f>Table1[[#This Row],[Stop Time Elec]]</f>
        <v>40997.072916666664</v>
      </c>
      <c r="E283" s="26">
        <f>IFERROR(HOUR(Table2[[#This Row],[Start time Elec]])+MINUTE(Table2[[#This Row],[Start time Elec]])/60,"err")</f>
        <v>5.5</v>
      </c>
      <c r="F283" s="26">
        <f>IFERROR(HOUR(Table2[[#This Row],[End Time Elec]])+MINUTE(Table2[[#This Row],[End Time Elec]])/60,"err")</f>
        <v>1.75</v>
      </c>
      <c r="G283" s="26">
        <f>IFERROR(IF(Table2[[#This Row],[End time Hour elec]]&lt;Table2[[#This Row],[Start Time hour elec]],Table2[[#This Row],[End time Hour elec]]+24,Table2[[#This Row],[End time Hour elec]]),"err")</f>
        <v>25.75</v>
      </c>
      <c r="H283" s="26">
        <f>IFERROR((Table2[[#This Row],[End Time Elec]]-Table2[[#This Row],[Start time Elec]])*24,"err")</f>
        <v>20.25</v>
      </c>
      <c r="I283" s="28" t="str">
        <f>Table1[[#This Row],[Start Time Steam]]</f>
        <v>N/A</v>
      </c>
      <c r="J283" s="28">
        <f>Table1[[#This Row],[Stop Time Steam]]</f>
        <v>40996.416666666664</v>
      </c>
      <c r="K283" s="26" t="str">
        <f>IFERROR(HOUR(Table2[[#This Row],[Start Time Steam]])+MINUTE(Table2[[#This Row],[Start Time Steam]])/60,"err")</f>
        <v>err</v>
      </c>
      <c r="L283" s="26">
        <f>IFERROR(HOUR(Table2[[#This Row],[End Time Steam]])+MINUTE(Table2[[#This Row],[End Time Steam]])/60,"err")</f>
        <v>10</v>
      </c>
      <c r="M283" s="26">
        <f>IFERROR(IF(Table2[[#This Row],[End time Hour Steam]]&lt;Table2[[#This Row],[Start Time hour Steam]],Table2[[#This Row],[End time Hour Steam]]+24,Table2[[#This Row],[End time Hour Steam]]),"err")</f>
        <v>34</v>
      </c>
      <c r="N283" s="26" t="str">
        <f>IFERROR((Table2[[#This Row],[End Time Steam]]-Table2[[#This Row],[Start Time Steam]])*24,"err")</f>
        <v>err</v>
      </c>
    </row>
    <row r="284" spans="1:14">
      <c r="A284" s="27">
        <f>Table1[[#This Row],[Day]]</f>
        <v>40997</v>
      </c>
      <c r="B284" s="29">
        <f>WEEKDAY(Table2[[#This Row],[Day]])</f>
        <v>5</v>
      </c>
      <c r="C284" s="28">
        <f>Table1[[#This Row],[Start Time Elec]]</f>
        <v>40997.239583333336</v>
      </c>
      <c r="D284" s="28">
        <f>Table1[[#This Row],[Stop Time Elec]]</f>
        <v>40998.052083333336</v>
      </c>
      <c r="E284" s="26">
        <f>IFERROR(HOUR(Table2[[#This Row],[Start time Elec]])+MINUTE(Table2[[#This Row],[Start time Elec]])/60,"err")</f>
        <v>5.75</v>
      </c>
      <c r="F284" s="26">
        <f>IFERROR(HOUR(Table2[[#This Row],[End Time Elec]])+MINUTE(Table2[[#This Row],[End Time Elec]])/60,"err")</f>
        <v>1.25</v>
      </c>
      <c r="G284" s="26">
        <f>IFERROR(IF(Table2[[#This Row],[End time Hour elec]]&lt;Table2[[#This Row],[Start Time hour elec]],Table2[[#This Row],[End time Hour elec]]+24,Table2[[#This Row],[End time Hour elec]]),"err")</f>
        <v>25.25</v>
      </c>
      <c r="H284" s="26">
        <f>IFERROR((Table2[[#This Row],[End Time Elec]]-Table2[[#This Row],[Start time Elec]])*24,"err")</f>
        <v>19.5</v>
      </c>
      <c r="I284" s="28">
        <f>Table1[[#This Row],[Start Time Steam]]</f>
        <v>40997.989583333336</v>
      </c>
      <c r="J284" s="28">
        <f>Table1[[#This Row],[Stop Time Steam]]</f>
        <v>40998</v>
      </c>
      <c r="K284" s="26">
        <f>IFERROR(HOUR(Table2[[#This Row],[Start Time Steam]])+MINUTE(Table2[[#This Row],[Start Time Steam]])/60,"err")</f>
        <v>23.75</v>
      </c>
      <c r="L284" s="26">
        <f>IFERROR(HOUR(Table2[[#This Row],[End Time Steam]])+MINUTE(Table2[[#This Row],[End Time Steam]])/60,"err")</f>
        <v>0</v>
      </c>
      <c r="M284" s="26">
        <f>IFERROR(IF(Table2[[#This Row],[End time Hour Steam]]&lt;Table2[[#This Row],[Start Time hour Steam]],Table2[[#This Row],[End time Hour Steam]]+24,Table2[[#This Row],[End time Hour Steam]]),"err")</f>
        <v>24</v>
      </c>
      <c r="N284" s="26">
        <f>IFERROR((Table2[[#This Row],[End Time Steam]]-Table2[[#This Row],[Start Time Steam]])*24,"err")</f>
        <v>0.24999999994179234</v>
      </c>
    </row>
    <row r="285" spans="1:14">
      <c r="A285" s="27">
        <f>Table1[[#This Row],[Day]]</f>
        <v>40998</v>
      </c>
      <c r="B285" s="29">
        <f>WEEKDAY(Table2[[#This Row],[Day]])</f>
        <v>6</v>
      </c>
      <c r="C285" s="28">
        <f>Table1[[#This Row],[Start Time Elec]]</f>
        <v>40998.229166666664</v>
      </c>
      <c r="D285" s="28">
        <f>Table1[[#This Row],[Stop Time Elec]]</f>
        <v>40999.0625</v>
      </c>
      <c r="E285" s="26">
        <f>IFERROR(HOUR(Table2[[#This Row],[Start time Elec]])+MINUTE(Table2[[#This Row],[Start time Elec]])/60,"err")</f>
        <v>5.5</v>
      </c>
      <c r="F285" s="26">
        <f>IFERROR(HOUR(Table2[[#This Row],[End Time Elec]])+MINUTE(Table2[[#This Row],[End Time Elec]])/60,"err")</f>
        <v>1.5</v>
      </c>
      <c r="G285" s="26">
        <f>IFERROR(IF(Table2[[#This Row],[End time Hour elec]]&lt;Table2[[#This Row],[Start Time hour elec]],Table2[[#This Row],[End time Hour elec]]+24,Table2[[#This Row],[End time Hour elec]]),"err")</f>
        <v>25.5</v>
      </c>
      <c r="H285" s="26">
        <f>IFERROR((Table2[[#This Row],[End Time Elec]]-Table2[[#This Row],[Start time Elec]])*24,"err")</f>
        <v>20.000000000058208</v>
      </c>
      <c r="I285" s="28">
        <f>Table1[[#This Row],[Start Time Steam]]</f>
        <v>40998.21875</v>
      </c>
      <c r="J285" s="28">
        <f>Table1[[#This Row],[Stop Time Steam]]</f>
        <v>40999</v>
      </c>
      <c r="K285" s="26">
        <f>IFERROR(HOUR(Table2[[#This Row],[Start Time Steam]])+MINUTE(Table2[[#This Row],[Start Time Steam]])/60,"err")</f>
        <v>5.25</v>
      </c>
      <c r="L285" s="26">
        <f>IFERROR(HOUR(Table2[[#This Row],[End Time Steam]])+MINUTE(Table2[[#This Row],[End Time Steam]])/60,"err")</f>
        <v>0</v>
      </c>
      <c r="M285" s="26">
        <f>IFERROR(IF(Table2[[#This Row],[End time Hour Steam]]&lt;Table2[[#This Row],[Start Time hour Steam]],Table2[[#This Row],[End time Hour Steam]]+24,Table2[[#This Row],[End time Hour Steam]]),"err")</f>
        <v>24</v>
      </c>
      <c r="N285" s="26">
        <f>IFERROR((Table2[[#This Row],[End Time Steam]]-Table2[[#This Row],[Start Time Steam]])*24,"err")</f>
        <v>18.75</v>
      </c>
    </row>
    <row r="286" spans="1:14" hidden="1">
      <c r="A286" s="27">
        <f>Table1[[#This Row],[Day]]</f>
        <v>40999</v>
      </c>
      <c r="B286" s="29">
        <f>WEEKDAY(Table2[[#This Row],[Day]])</f>
        <v>7</v>
      </c>
      <c r="C286" s="28">
        <f>Table1[[#This Row],[Start Time Elec]]</f>
        <v>40999.291666666664</v>
      </c>
      <c r="D286" s="28">
        <f>Table1[[#This Row],[Stop Time Elec]]</f>
        <v>40999.895833333336</v>
      </c>
      <c r="E286" s="26">
        <f>IFERROR(HOUR(Table2[[#This Row],[Start time Elec]])+MINUTE(Table2[[#This Row],[Start time Elec]])/60,"err")</f>
        <v>7</v>
      </c>
      <c r="F286" s="26">
        <f>IFERROR(HOUR(Table2[[#This Row],[End Time Elec]])+MINUTE(Table2[[#This Row],[End Time Elec]])/60,"err")</f>
        <v>21.5</v>
      </c>
      <c r="G286" s="26">
        <f>IFERROR(IF(Table2[[#This Row],[End time Hour elec]]&lt;Table2[[#This Row],[Start Time hour elec]],Table2[[#This Row],[End time Hour elec]]+24,Table2[[#This Row],[End time Hour elec]]),"err")</f>
        <v>21.5</v>
      </c>
      <c r="H286" s="26">
        <f>IFERROR((Table2[[#This Row],[End Time Elec]]-Table2[[#This Row],[Start time Elec]])*24,"err")</f>
        <v>14.500000000116415</v>
      </c>
      <c r="I286" s="28">
        <f>Table1[[#This Row],[Start Time Steam]]</f>
        <v>40999.21875</v>
      </c>
      <c r="J286" s="28">
        <f>Table1[[#This Row],[Stop Time Steam]]</f>
        <v>41000.020833333336</v>
      </c>
      <c r="K286" s="26">
        <f>IFERROR(HOUR(Table2[[#This Row],[Start Time Steam]])+MINUTE(Table2[[#This Row],[Start Time Steam]])/60,"err")</f>
        <v>5.25</v>
      </c>
      <c r="L286" s="26">
        <f>IFERROR(HOUR(Table2[[#This Row],[End Time Steam]])+MINUTE(Table2[[#This Row],[End Time Steam]])/60,"err")</f>
        <v>0.5</v>
      </c>
      <c r="M286" s="26">
        <f>IFERROR(IF(Table2[[#This Row],[End time Hour Steam]]&lt;Table2[[#This Row],[Start Time hour Steam]],Table2[[#This Row],[End time Hour Steam]]+24,Table2[[#This Row],[End time Hour Steam]]),"err")</f>
        <v>24.5</v>
      </c>
      <c r="N286" s="26">
        <f>IFERROR((Table2[[#This Row],[End Time Steam]]-Table2[[#This Row],[Start Time Steam]])*24,"err")</f>
        <v>19.250000000058208</v>
      </c>
    </row>
    <row r="287" spans="1:14" hidden="1">
      <c r="A287" s="27">
        <f>Table1[[#This Row],[Day]]</f>
        <v>41000</v>
      </c>
      <c r="B287" s="29">
        <f>WEEKDAY(Table2[[#This Row],[Day]])</f>
        <v>1</v>
      </c>
      <c r="C287" s="28">
        <f>Table1[[#This Row],[Start Time Elec]]</f>
        <v>41000.46875</v>
      </c>
      <c r="D287" s="28">
        <f>Table1[[#This Row],[Stop Time Elec]]</f>
        <v>41000.895833333336</v>
      </c>
      <c r="E287" s="26">
        <f>IFERROR(HOUR(Table2[[#This Row],[Start time Elec]])+MINUTE(Table2[[#This Row],[Start time Elec]])/60,"err")</f>
        <v>11.25</v>
      </c>
      <c r="F287" s="26">
        <f>IFERROR(HOUR(Table2[[#This Row],[End Time Elec]])+MINUTE(Table2[[#This Row],[End Time Elec]])/60,"err")</f>
        <v>21.5</v>
      </c>
      <c r="G287" s="26">
        <f>IFERROR(IF(Table2[[#This Row],[End time Hour elec]]&lt;Table2[[#This Row],[Start Time hour elec]],Table2[[#This Row],[End time Hour elec]]+24,Table2[[#This Row],[End time Hour elec]]),"err")</f>
        <v>21.5</v>
      </c>
      <c r="H287" s="26">
        <f>IFERROR((Table2[[#This Row],[End Time Elec]]-Table2[[#This Row],[Start time Elec]])*24,"err")</f>
        <v>10.250000000058208</v>
      </c>
      <c r="I287" s="28" t="str">
        <f>Table1[[#This Row],[Start Time Steam]]</f>
        <v>N/A</v>
      </c>
      <c r="J287" s="28">
        <f>Table1[[#This Row],[Stop Time Steam]]</f>
        <v>41000.416666666664</v>
      </c>
      <c r="K287" s="26" t="str">
        <f>IFERROR(HOUR(Table2[[#This Row],[Start Time Steam]])+MINUTE(Table2[[#This Row],[Start Time Steam]])/60,"err")</f>
        <v>err</v>
      </c>
      <c r="L287" s="26">
        <f>IFERROR(HOUR(Table2[[#This Row],[End Time Steam]])+MINUTE(Table2[[#This Row],[End Time Steam]])/60,"err")</f>
        <v>10</v>
      </c>
      <c r="M287" s="26">
        <f>IFERROR(IF(Table2[[#This Row],[End time Hour Steam]]&lt;Table2[[#This Row],[Start Time hour Steam]],Table2[[#This Row],[End time Hour Steam]]+24,Table2[[#This Row],[End time Hour Steam]]),"err")</f>
        <v>34</v>
      </c>
      <c r="N287" s="26" t="str">
        <f>IFERROR((Table2[[#This Row],[End Time Steam]]-Table2[[#This Row],[Start Time Steam]])*24,"err")</f>
        <v>err</v>
      </c>
    </row>
    <row r="288" spans="1:14">
      <c r="A288" s="27">
        <f>Table1[[#This Row],[Day]]</f>
        <v>41001</v>
      </c>
      <c r="B288" s="29">
        <f>WEEKDAY(Table2[[#This Row],[Day]])</f>
        <v>2</v>
      </c>
      <c r="C288" s="28">
        <f>Table1[[#This Row],[Start Time Elec]]</f>
        <v>41001.208333333336</v>
      </c>
      <c r="D288" s="28">
        <f>Table1[[#This Row],[Stop Time Elec]]</f>
        <v>41002.03125</v>
      </c>
      <c r="E288" s="26">
        <f>IFERROR(HOUR(Table2[[#This Row],[Start time Elec]])+MINUTE(Table2[[#This Row],[Start time Elec]])/60,"err")</f>
        <v>5</v>
      </c>
      <c r="F288" s="26">
        <f>IFERROR(HOUR(Table2[[#This Row],[End Time Elec]])+MINUTE(Table2[[#This Row],[End Time Elec]])/60,"err")</f>
        <v>0.75</v>
      </c>
      <c r="G288" s="26">
        <f>IFERROR(IF(Table2[[#This Row],[End time Hour elec]]&lt;Table2[[#This Row],[Start Time hour elec]],Table2[[#This Row],[End time Hour elec]]+24,Table2[[#This Row],[End time Hour elec]]),"err")</f>
        <v>24.75</v>
      </c>
      <c r="H288" s="26">
        <f>IFERROR((Table2[[#This Row],[End Time Elec]]-Table2[[#This Row],[Start time Elec]])*24,"err")</f>
        <v>19.749999999941792</v>
      </c>
      <c r="I288" s="28">
        <f>Table1[[#This Row],[Start Time Steam]]</f>
        <v>41001.1875</v>
      </c>
      <c r="J288" s="28">
        <f>Table1[[#This Row],[Stop Time Steam]]</f>
        <v>41002.03125</v>
      </c>
      <c r="K288" s="26">
        <f>IFERROR(HOUR(Table2[[#This Row],[Start Time Steam]])+MINUTE(Table2[[#This Row],[Start Time Steam]])/60,"err")</f>
        <v>4.5</v>
      </c>
      <c r="L288" s="26">
        <f>IFERROR(HOUR(Table2[[#This Row],[End Time Steam]])+MINUTE(Table2[[#This Row],[End Time Steam]])/60,"err")</f>
        <v>0.75</v>
      </c>
      <c r="M288" s="26">
        <f>IFERROR(IF(Table2[[#This Row],[End time Hour Steam]]&lt;Table2[[#This Row],[Start Time hour Steam]],Table2[[#This Row],[End time Hour Steam]]+24,Table2[[#This Row],[End time Hour Steam]]),"err")</f>
        <v>24.75</v>
      </c>
      <c r="N288" s="26">
        <f>IFERROR((Table2[[#This Row],[End Time Steam]]-Table2[[#This Row],[Start Time Steam]])*24,"err")</f>
        <v>20.25</v>
      </c>
    </row>
    <row r="289" spans="1:14">
      <c r="A289" s="27">
        <f>Table1[[#This Row],[Day]]</f>
        <v>41002</v>
      </c>
      <c r="B289" s="29">
        <f>WEEKDAY(Table2[[#This Row],[Day]])</f>
        <v>3</v>
      </c>
      <c r="C289" s="28">
        <f>Table1[[#This Row],[Start Time Elec]]</f>
        <v>41002.229166666664</v>
      </c>
      <c r="D289" s="28">
        <f>Table1[[#This Row],[Stop Time Elec]]</f>
        <v>41003.03125</v>
      </c>
      <c r="E289" s="26">
        <f>IFERROR(HOUR(Table2[[#This Row],[Start time Elec]])+MINUTE(Table2[[#This Row],[Start time Elec]])/60,"err")</f>
        <v>5.5</v>
      </c>
      <c r="F289" s="26">
        <f>IFERROR(HOUR(Table2[[#This Row],[End Time Elec]])+MINUTE(Table2[[#This Row],[End Time Elec]])/60,"err")</f>
        <v>0.75</v>
      </c>
      <c r="G289" s="26">
        <f>IFERROR(IF(Table2[[#This Row],[End time Hour elec]]&lt;Table2[[#This Row],[Start Time hour elec]],Table2[[#This Row],[End time Hour elec]]+24,Table2[[#This Row],[End time Hour elec]]),"err")</f>
        <v>24.75</v>
      </c>
      <c r="H289" s="26">
        <f>IFERROR((Table2[[#This Row],[End Time Elec]]-Table2[[#This Row],[Start time Elec]])*24,"err")</f>
        <v>19.250000000058208</v>
      </c>
      <c r="I289" s="28">
        <f>Table1[[#This Row],[Start Time Steam]]</f>
        <v>41002.208333333336</v>
      </c>
      <c r="J289" s="28">
        <f>Table1[[#This Row],[Stop Time Steam]]</f>
        <v>41002.645833333336</v>
      </c>
      <c r="K289" s="26">
        <f>IFERROR(HOUR(Table2[[#This Row],[Start Time Steam]])+MINUTE(Table2[[#This Row],[Start Time Steam]])/60,"err")</f>
        <v>5</v>
      </c>
      <c r="L289" s="26">
        <f>IFERROR(HOUR(Table2[[#This Row],[End Time Steam]])+MINUTE(Table2[[#This Row],[End Time Steam]])/60,"err")</f>
        <v>15.5</v>
      </c>
      <c r="M289" s="26">
        <f>IFERROR(IF(Table2[[#This Row],[End time Hour Steam]]&lt;Table2[[#This Row],[Start Time hour Steam]],Table2[[#This Row],[End time Hour Steam]]+24,Table2[[#This Row],[End time Hour Steam]]),"err")</f>
        <v>15.5</v>
      </c>
      <c r="N289" s="26">
        <f>IFERROR((Table2[[#This Row],[End Time Steam]]-Table2[[#This Row],[Start Time Steam]])*24,"err")</f>
        <v>10.5</v>
      </c>
    </row>
    <row r="290" spans="1:14">
      <c r="A290" s="27">
        <f>Table1[[#This Row],[Day]]</f>
        <v>41003</v>
      </c>
      <c r="B290" s="29">
        <f>WEEKDAY(Table2[[#This Row],[Day]])</f>
        <v>4</v>
      </c>
      <c r="C290" s="28">
        <f>Table1[[#This Row],[Start Time Elec]]</f>
        <v>41003.21875</v>
      </c>
      <c r="D290" s="28">
        <f>Table1[[#This Row],[Stop Time Elec]]</f>
        <v>41004.020833333336</v>
      </c>
      <c r="E290" s="26">
        <f>IFERROR(HOUR(Table2[[#This Row],[Start time Elec]])+MINUTE(Table2[[#This Row],[Start time Elec]])/60,"err")</f>
        <v>5.25</v>
      </c>
      <c r="F290" s="26">
        <f>IFERROR(HOUR(Table2[[#This Row],[End Time Elec]])+MINUTE(Table2[[#This Row],[End Time Elec]])/60,"err")</f>
        <v>0.5</v>
      </c>
      <c r="G290" s="26">
        <f>IFERROR(IF(Table2[[#This Row],[End time Hour elec]]&lt;Table2[[#This Row],[Start Time hour elec]],Table2[[#This Row],[End time Hour elec]]+24,Table2[[#This Row],[End time Hour elec]]),"err")</f>
        <v>24.5</v>
      </c>
      <c r="H290" s="26">
        <f>IFERROR((Table2[[#This Row],[End Time Elec]]-Table2[[#This Row],[Start time Elec]])*24,"err")</f>
        <v>19.250000000058208</v>
      </c>
      <c r="I290" s="28">
        <f>Table1[[#This Row],[Start Time Steam]]</f>
        <v>41003.21875</v>
      </c>
      <c r="J290" s="28">
        <f>Table1[[#This Row],[Stop Time Steam]]</f>
        <v>41003.364583333336</v>
      </c>
      <c r="K290" s="26">
        <f>IFERROR(HOUR(Table2[[#This Row],[Start Time Steam]])+MINUTE(Table2[[#This Row],[Start Time Steam]])/60,"err")</f>
        <v>5.25</v>
      </c>
      <c r="L290" s="26">
        <f>IFERROR(HOUR(Table2[[#This Row],[End Time Steam]])+MINUTE(Table2[[#This Row],[End Time Steam]])/60,"err")</f>
        <v>8.75</v>
      </c>
      <c r="M290" s="26">
        <f>IFERROR(IF(Table2[[#This Row],[End time Hour Steam]]&lt;Table2[[#This Row],[Start Time hour Steam]],Table2[[#This Row],[End time Hour Steam]]+24,Table2[[#This Row],[End time Hour Steam]]),"err")</f>
        <v>8.75</v>
      </c>
      <c r="N290" s="26">
        <f>IFERROR((Table2[[#This Row],[End Time Steam]]-Table2[[#This Row],[Start Time Steam]])*24,"err")</f>
        <v>3.5000000000582077</v>
      </c>
    </row>
    <row r="291" spans="1:14">
      <c r="A291" s="27">
        <f>Table1[[#This Row],[Day]]</f>
        <v>41004</v>
      </c>
      <c r="B291" s="29">
        <f>WEEKDAY(Table2[[#This Row],[Day]])</f>
        <v>5</v>
      </c>
      <c r="C291" s="28">
        <f>Table1[[#This Row],[Start Time Elec]]</f>
        <v>41004.229166666664</v>
      </c>
      <c r="D291" s="28">
        <f>Table1[[#This Row],[Stop Time Elec]]</f>
        <v>41005.052083333336</v>
      </c>
      <c r="E291" s="26">
        <f>IFERROR(HOUR(Table2[[#This Row],[Start time Elec]])+MINUTE(Table2[[#This Row],[Start time Elec]])/60,"err")</f>
        <v>5.5</v>
      </c>
      <c r="F291" s="26">
        <f>IFERROR(HOUR(Table2[[#This Row],[End Time Elec]])+MINUTE(Table2[[#This Row],[End Time Elec]])/60,"err")</f>
        <v>1.25</v>
      </c>
      <c r="G291" s="26">
        <f>IFERROR(IF(Table2[[#This Row],[End time Hour elec]]&lt;Table2[[#This Row],[Start Time hour elec]],Table2[[#This Row],[End time Hour elec]]+24,Table2[[#This Row],[End time Hour elec]]),"err")</f>
        <v>25.25</v>
      </c>
      <c r="H291" s="26">
        <f>IFERROR((Table2[[#This Row],[End Time Elec]]-Table2[[#This Row],[Start time Elec]])*24,"err")</f>
        <v>19.750000000116415</v>
      </c>
      <c r="I291" s="28">
        <f>Table1[[#This Row],[Start Time Steam]]</f>
        <v>41004.989583333336</v>
      </c>
      <c r="J291" s="28">
        <f>Table1[[#This Row],[Stop Time Steam]]</f>
        <v>41005.010416666664</v>
      </c>
      <c r="K291" s="26">
        <f>IFERROR(HOUR(Table2[[#This Row],[Start Time Steam]])+MINUTE(Table2[[#This Row],[Start Time Steam]])/60,"err")</f>
        <v>23.75</v>
      </c>
      <c r="L291" s="26">
        <f>IFERROR(HOUR(Table2[[#This Row],[End Time Steam]])+MINUTE(Table2[[#This Row],[End Time Steam]])/60,"err")</f>
        <v>0.25</v>
      </c>
      <c r="M291" s="26">
        <f>IFERROR(IF(Table2[[#This Row],[End time Hour Steam]]&lt;Table2[[#This Row],[Start Time hour Steam]],Table2[[#This Row],[End time Hour Steam]]+24,Table2[[#This Row],[End time Hour Steam]]),"err")</f>
        <v>24.25</v>
      </c>
      <c r="N291" s="26">
        <f>IFERROR((Table2[[#This Row],[End Time Steam]]-Table2[[#This Row],[Start Time Steam]])*24,"err")</f>
        <v>0.49999999988358468</v>
      </c>
    </row>
    <row r="292" spans="1:14">
      <c r="A292" s="27">
        <f>Table1[[#This Row],[Day]]</f>
        <v>41005</v>
      </c>
      <c r="B292" s="29">
        <f>WEEKDAY(Table2[[#This Row],[Day]])</f>
        <v>6</v>
      </c>
      <c r="C292" s="28">
        <f>Table1[[#This Row],[Start Time Elec]]</f>
        <v>41005.21875</v>
      </c>
      <c r="D292" s="28">
        <f>Table1[[#This Row],[Stop Time Elec]]</f>
        <v>41006.010416666664</v>
      </c>
      <c r="E292" s="26">
        <f>IFERROR(HOUR(Table2[[#This Row],[Start time Elec]])+MINUTE(Table2[[#This Row],[Start time Elec]])/60,"err")</f>
        <v>5.25</v>
      </c>
      <c r="F292" s="26">
        <f>IFERROR(HOUR(Table2[[#This Row],[End Time Elec]])+MINUTE(Table2[[#This Row],[End Time Elec]])/60,"err")</f>
        <v>0.25</v>
      </c>
      <c r="G292" s="26">
        <f>IFERROR(IF(Table2[[#This Row],[End time Hour elec]]&lt;Table2[[#This Row],[Start Time hour elec]],Table2[[#This Row],[End time Hour elec]]+24,Table2[[#This Row],[End time Hour elec]]),"err")</f>
        <v>24.25</v>
      </c>
      <c r="H292" s="26">
        <f>IFERROR((Table2[[#This Row],[End Time Elec]]-Table2[[#This Row],[Start time Elec]])*24,"err")</f>
        <v>18.999999999941792</v>
      </c>
      <c r="I292" s="28">
        <f>Table1[[#This Row],[Start Time Steam]]</f>
        <v>41005.197916666664</v>
      </c>
      <c r="J292" s="28">
        <f>Table1[[#This Row],[Stop Time Steam]]</f>
        <v>41005.677083333336</v>
      </c>
      <c r="K292" s="26">
        <f>IFERROR(HOUR(Table2[[#This Row],[Start Time Steam]])+MINUTE(Table2[[#This Row],[Start Time Steam]])/60,"err")</f>
        <v>4.75</v>
      </c>
      <c r="L292" s="26">
        <f>IFERROR(HOUR(Table2[[#This Row],[End Time Steam]])+MINUTE(Table2[[#This Row],[End Time Steam]])/60,"err")</f>
        <v>16.25</v>
      </c>
      <c r="M292" s="26">
        <f>IFERROR(IF(Table2[[#This Row],[End time Hour Steam]]&lt;Table2[[#This Row],[Start Time hour Steam]],Table2[[#This Row],[End time Hour Steam]]+24,Table2[[#This Row],[End time Hour Steam]]),"err")</f>
        <v>16.25</v>
      </c>
      <c r="N292" s="26">
        <f>IFERROR((Table2[[#This Row],[End Time Steam]]-Table2[[#This Row],[Start Time Steam]])*24,"err")</f>
        <v>11.500000000116415</v>
      </c>
    </row>
    <row r="293" spans="1:14" hidden="1">
      <c r="A293" s="27">
        <f>Table1[[#This Row],[Day]]</f>
        <v>41006</v>
      </c>
      <c r="B293" s="29">
        <f>WEEKDAY(Table2[[#This Row],[Day]])</f>
        <v>7</v>
      </c>
      <c r="C293" s="28">
        <f>Table1[[#This Row],[Start Time Elec]]</f>
        <v>41006.322916666664</v>
      </c>
      <c r="D293" s="28">
        <f>Table1[[#This Row],[Stop Time Elec]]</f>
        <v>41006.729166666664</v>
      </c>
      <c r="E293" s="26">
        <f>IFERROR(HOUR(Table2[[#This Row],[Start time Elec]])+MINUTE(Table2[[#This Row],[Start time Elec]])/60,"err")</f>
        <v>7.75</v>
      </c>
      <c r="F293" s="26">
        <f>IFERROR(HOUR(Table2[[#This Row],[End Time Elec]])+MINUTE(Table2[[#This Row],[End Time Elec]])/60,"err")</f>
        <v>17.5</v>
      </c>
      <c r="G293" s="26">
        <f>IFERROR(IF(Table2[[#This Row],[End time Hour elec]]&lt;Table2[[#This Row],[Start Time hour elec]],Table2[[#This Row],[End time Hour elec]]+24,Table2[[#This Row],[End time Hour elec]]),"err")</f>
        <v>17.5</v>
      </c>
      <c r="H293" s="26">
        <f>IFERROR((Table2[[#This Row],[End Time Elec]]-Table2[[#This Row],[Start time Elec]])*24,"err")</f>
        <v>9.75</v>
      </c>
      <c r="I293" s="28">
        <f>Table1[[#This Row],[Start Time Steam]]</f>
        <v>41006.989583333336</v>
      </c>
      <c r="J293" s="28">
        <f>Table1[[#This Row],[Stop Time Steam]]</f>
        <v>41007</v>
      </c>
      <c r="K293" s="26">
        <f>IFERROR(HOUR(Table2[[#This Row],[Start Time Steam]])+MINUTE(Table2[[#This Row],[Start Time Steam]])/60,"err")</f>
        <v>23.75</v>
      </c>
      <c r="L293" s="26">
        <f>IFERROR(HOUR(Table2[[#This Row],[End Time Steam]])+MINUTE(Table2[[#This Row],[End Time Steam]])/60,"err")</f>
        <v>0</v>
      </c>
      <c r="M293" s="26">
        <f>IFERROR(IF(Table2[[#This Row],[End time Hour Steam]]&lt;Table2[[#This Row],[Start Time hour Steam]],Table2[[#This Row],[End time Hour Steam]]+24,Table2[[#This Row],[End time Hour Steam]]),"err")</f>
        <v>24</v>
      </c>
      <c r="N293" s="26">
        <f>IFERROR((Table2[[#This Row],[End Time Steam]]-Table2[[#This Row],[Start Time Steam]])*24,"err")</f>
        <v>0.24999999994179234</v>
      </c>
    </row>
    <row r="294" spans="1:14" hidden="1">
      <c r="A294" s="27">
        <f>Table1[[#This Row],[Day]]</f>
        <v>41007</v>
      </c>
      <c r="B294" s="29">
        <f>WEEKDAY(Table2[[#This Row],[Day]])</f>
        <v>1</v>
      </c>
      <c r="C294" s="28">
        <f>Table1[[#This Row],[Start Time Elec]]</f>
        <v>41007.375</v>
      </c>
      <c r="D294" s="28">
        <f>Table1[[#This Row],[Stop Time Elec]]</f>
        <v>41007.791666666664</v>
      </c>
      <c r="E294" s="26">
        <f>IFERROR(HOUR(Table2[[#This Row],[Start time Elec]])+MINUTE(Table2[[#This Row],[Start time Elec]])/60,"err")</f>
        <v>9</v>
      </c>
      <c r="F294" s="26">
        <f>IFERROR(HOUR(Table2[[#This Row],[End Time Elec]])+MINUTE(Table2[[#This Row],[End Time Elec]])/60,"err")</f>
        <v>19</v>
      </c>
      <c r="G294" s="26">
        <f>IFERROR(IF(Table2[[#This Row],[End time Hour elec]]&lt;Table2[[#This Row],[Start Time hour elec]],Table2[[#This Row],[End time Hour elec]]+24,Table2[[#This Row],[End time Hour elec]]),"err")</f>
        <v>19</v>
      </c>
      <c r="H294" s="26">
        <f>IFERROR((Table2[[#This Row],[End Time Elec]]-Table2[[#This Row],[Start time Elec]])*24,"err")</f>
        <v>9.9999999999417923</v>
      </c>
      <c r="I294" s="28" t="str">
        <f>Table1[[#This Row],[Start Time Steam]]</f>
        <v>err</v>
      </c>
      <c r="J294" s="28">
        <f>Table1[[#This Row],[Stop Time Steam]]</f>
        <v>41007.645833333336</v>
      </c>
      <c r="K294" s="26" t="str">
        <f>IFERROR(HOUR(Table2[[#This Row],[Start Time Steam]])+MINUTE(Table2[[#This Row],[Start Time Steam]])/60,"err")</f>
        <v>err</v>
      </c>
      <c r="L294" s="26">
        <f>IFERROR(HOUR(Table2[[#This Row],[End Time Steam]])+MINUTE(Table2[[#This Row],[End Time Steam]])/60,"err")</f>
        <v>15.5</v>
      </c>
      <c r="M294" s="26">
        <f>IFERROR(IF(Table2[[#This Row],[End time Hour Steam]]&lt;Table2[[#This Row],[Start Time hour Steam]],Table2[[#This Row],[End time Hour Steam]]+24,Table2[[#This Row],[End time Hour Steam]]),"err")</f>
        <v>39.5</v>
      </c>
      <c r="N294" s="26" t="str">
        <f>IFERROR((Table2[[#This Row],[End Time Steam]]-Table2[[#This Row],[Start Time Steam]])*24,"err")</f>
        <v>err</v>
      </c>
    </row>
    <row r="295" spans="1:14">
      <c r="A295" s="27">
        <f>Table1[[#This Row],[Day]]</f>
        <v>41008</v>
      </c>
      <c r="B295" s="29">
        <f>WEEKDAY(Table2[[#This Row],[Day]])</f>
        <v>2</v>
      </c>
      <c r="C295" s="28">
        <f>Table1[[#This Row],[Start Time Elec]]</f>
        <v>41008.208333333336</v>
      </c>
      <c r="D295" s="28">
        <f>Table1[[#This Row],[Stop Time Elec]]</f>
        <v>41009.010416666664</v>
      </c>
      <c r="E295" s="26">
        <f>IFERROR(HOUR(Table2[[#This Row],[Start time Elec]])+MINUTE(Table2[[#This Row],[Start time Elec]])/60,"err")</f>
        <v>5</v>
      </c>
      <c r="F295" s="26">
        <f>IFERROR(HOUR(Table2[[#This Row],[End Time Elec]])+MINUTE(Table2[[#This Row],[End Time Elec]])/60,"err")</f>
        <v>0.25</v>
      </c>
      <c r="G295" s="26">
        <f>IFERROR(IF(Table2[[#This Row],[End time Hour elec]]&lt;Table2[[#This Row],[Start Time hour elec]],Table2[[#This Row],[End time Hour elec]]+24,Table2[[#This Row],[End time Hour elec]]),"err")</f>
        <v>24.25</v>
      </c>
      <c r="H295" s="26">
        <f>IFERROR((Table2[[#This Row],[End Time Elec]]-Table2[[#This Row],[Start time Elec]])*24,"err")</f>
        <v>19.249999999883585</v>
      </c>
      <c r="I295" s="28" t="str">
        <f>Table1[[#This Row],[Start Time Steam]]</f>
        <v>err</v>
      </c>
      <c r="J295" s="28">
        <f>Table1[[#This Row],[Stop Time Steam]]</f>
        <v>41009.135416666664</v>
      </c>
      <c r="K295" s="26" t="str">
        <f>IFERROR(HOUR(Table2[[#This Row],[Start Time Steam]])+MINUTE(Table2[[#This Row],[Start Time Steam]])/60,"err")</f>
        <v>err</v>
      </c>
      <c r="L295" s="26">
        <f>IFERROR(HOUR(Table2[[#This Row],[End Time Steam]])+MINUTE(Table2[[#This Row],[End Time Steam]])/60,"err")</f>
        <v>3.25</v>
      </c>
      <c r="M295" s="26">
        <f>IFERROR(IF(Table2[[#This Row],[End time Hour Steam]]&lt;Table2[[#This Row],[Start Time hour Steam]],Table2[[#This Row],[End time Hour Steam]]+24,Table2[[#This Row],[End time Hour Steam]]),"err")</f>
        <v>27.25</v>
      </c>
      <c r="N295" s="26" t="str">
        <f>IFERROR((Table2[[#This Row],[End Time Steam]]-Table2[[#This Row],[Start Time Steam]])*24,"err")</f>
        <v>err</v>
      </c>
    </row>
    <row r="296" spans="1:14">
      <c r="A296" s="27">
        <f>Table1[[#This Row],[Day]]</f>
        <v>41009</v>
      </c>
      <c r="B296" s="29">
        <f>WEEKDAY(Table2[[#This Row],[Day]])</f>
        <v>3</v>
      </c>
      <c r="C296" s="28">
        <f>Table1[[#This Row],[Start Time Elec]]</f>
        <v>41009.21875</v>
      </c>
      <c r="D296" s="28">
        <f>Table1[[#This Row],[Stop Time Elec]]</f>
        <v>41010.020833333336</v>
      </c>
      <c r="E296" s="26">
        <f>IFERROR(HOUR(Table2[[#This Row],[Start time Elec]])+MINUTE(Table2[[#This Row],[Start time Elec]])/60,"err")</f>
        <v>5.25</v>
      </c>
      <c r="F296" s="26">
        <f>IFERROR(HOUR(Table2[[#This Row],[End Time Elec]])+MINUTE(Table2[[#This Row],[End Time Elec]])/60,"err")</f>
        <v>0.5</v>
      </c>
      <c r="G296" s="26">
        <f>IFERROR(IF(Table2[[#This Row],[End time Hour elec]]&lt;Table2[[#This Row],[Start Time hour elec]],Table2[[#This Row],[End time Hour elec]]+24,Table2[[#This Row],[End time Hour elec]]),"err")</f>
        <v>24.5</v>
      </c>
      <c r="H296" s="26">
        <f>IFERROR((Table2[[#This Row],[End Time Elec]]-Table2[[#This Row],[Start time Elec]])*24,"err")</f>
        <v>19.250000000058208</v>
      </c>
      <c r="I296" s="28">
        <f>Table1[[#This Row],[Start Time Steam]]</f>
        <v>41009.989583333336</v>
      </c>
      <c r="J296" s="28">
        <f>Table1[[#This Row],[Stop Time Steam]]</f>
        <v>41010.052083333336</v>
      </c>
      <c r="K296" s="26">
        <f>IFERROR(HOUR(Table2[[#This Row],[Start Time Steam]])+MINUTE(Table2[[#This Row],[Start Time Steam]])/60,"err")</f>
        <v>23.75</v>
      </c>
      <c r="L296" s="26">
        <f>IFERROR(HOUR(Table2[[#This Row],[End Time Steam]])+MINUTE(Table2[[#This Row],[End Time Steam]])/60,"err")</f>
        <v>1.25</v>
      </c>
      <c r="M296" s="26">
        <f>IFERROR(IF(Table2[[#This Row],[End time Hour Steam]]&lt;Table2[[#This Row],[Start Time hour Steam]],Table2[[#This Row],[End time Hour Steam]]+24,Table2[[#This Row],[End time Hour Steam]]),"err")</f>
        <v>25.25</v>
      </c>
      <c r="N296" s="26">
        <f>IFERROR((Table2[[#This Row],[End Time Steam]]-Table2[[#This Row],[Start Time Steam]])*24,"err")</f>
        <v>1.5</v>
      </c>
    </row>
    <row r="297" spans="1:14">
      <c r="A297" s="27">
        <f>Table1[[#This Row],[Day]]</f>
        <v>41010</v>
      </c>
      <c r="B297" s="29">
        <f>WEEKDAY(Table2[[#This Row],[Day]])</f>
        <v>4</v>
      </c>
      <c r="C297" s="28">
        <f>Table1[[#This Row],[Start Time Elec]]</f>
        <v>41010.21875</v>
      </c>
      <c r="D297" s="28">
        <f>Table1[[#This Row],[Stop Time Elec]]</f>
        <v>41011.010416666664</v>
      </c>
      <c r="E297" s="26">
        <f>IFERROR(HOUR(Table2[[#This Row],[Start time Elec]])+MINUTE(Table2[[#This Row],[Start time Elec]])/60,"err")</f>
        <v>5.25</v>
      </c>
      <c r="F297" s="26">
        <f>IFERROR(HOUR(Table2[[#This Row],[End Time Elec]])+MINUTE(Table2[[#This Row],[End Time Elec]])/60,"err")</f>
        <v>0.25</v>
      </c>
      <c r="G297" s="26">
        <f>IFERROR(IF(Table2[[#This Row],[End time Hour elec]]&lt;Table2[[#This Row],[Start Time hour elec]],Table2[[#This Row],[End time Hour elec]]+24,Table2[[#This Row],[End time Hour elec]]),"err")</f>
        <v>24.25</v>
      </c>
      <c r="H297" s="26">
        <f>IFERROR((Table2[[#This Row],[End Time Elec]]-Table2[[#This Row],[Start time Elec]])*24,"err")</f>
        <v>18.999999999941792</v>
      </c>
      <c r="I297" s="28">
        <f>Table1[[#This Row],[Start Time Steam]]</f>
        <v>41010.21875</v>
      </c>
      <c r="J297" s="28">
        <f>Table1[[#This Row],[Stop Time Steam]]</f>
        <v>41011.052083333336</v>
      </c>
      <c r="K297" s="26">
        <f>IFERROR(HOUR(Table2[[#This Row],[Start Time Steam]])+MINUTE(Table2[[#This Row],[Start Time Steam]])/60,"err")</f>
        <v>5.25</v>
      </c>
      <c r="L297" s="26">
        <f>IFERROR(HOUR(Table2[[#This Row],[End Time Steam]])+MINUTE(Table2[[#This Row],[End Time Steam]])/60,"err")</f>
        <v>1.25</v>
      </c>
      <c r="M297" s="26">
        <f>IFERROR(IF(Table2[[#This Row],[End time Hour Steam]]&lt;Table2[[#This Row],[Start Time hour Steam]],Table2[[#This Row],[End time Hour Steam]]+24,Table2[[#This Row],[End time Hour Steam]]),"err")</f>
        <v>25.25</v>
      </c>
      <c r="N297" s="26">
        <f>IFERROR((Table2[[#This Row],[End Time Steam]]-Table2[[#This Row],[Start Time Steam]])*24,"err")</f>
        <v>20.000000000058208</v>
      </c>
    </row>
    <row r="298" spans="1:14">
      <c r="A298" s="27">
        <f>Table1[[#This Row],[Day]]</f>
        <v>41011</v>
      </c>
      <c r="B298" s="29">
        <f>WEEKDAY(Table2[[#This Row],[Day]])</f>
        <v>5</v>
      </c>
      <c r="C298" s="28">
        <f>Table1[[#This Row],[Start Time Elec]]</f>
        <v>41011.208333333336</v>
      </c>
      <c r="D298" s="28">
        <f>Table1[[#This Row],[Stop Time Elec]]</f>
        <v>41012.03125</v>
      </c>
      <c r="E298" s="26">
        <f>IFERROR(HOUR(Table2[[#This Row],[Start time Elec]])+MINUTE(Table2[[#This Row],[Start time Elec]])/60,"err")</f>
        <v>5</v>
      </c>
      <c r="F298" s="26">
        <f>IFERROR(HOUR(Table2[[#This Row],[End Time Elec]])+MINUTE(Table2[[#This Row],[End Time Elec]])/60,"err")</f>
        <v>0.75</v>
      </c>
      <c r="G298" s="26">
        <f>IFERROR(IF(Table2[[#This Row],[End time Hour elec]]&lt;Table2[[#This Row],[Start Time hour elec]],Table2[[#This Row],[End time Hour elec]]+24,Table2[[#This Row],[End time Hour elec]]),"err")</f>
        <v>24.75</v>
      </c>
      <c r="H298" s="26">
        <f>IFERROR((Table2[[#This Row],[End Time Elec]]-Table2[[#This Row],[Start time Elec]])*24,"err")</f>
        <v>19.749999999941792</v>
      </c>
      <c r="I298" s="28">
        <f>Table1[[#This Row],[Start Time Steam]]</f>
        <v>41011.15625</v>
      </c>
      <c r="J298" s="28">
        <f>Table1[[#This Row],[Stop Time Steam]]</f>
        <v>41011.885416666664</v>
      </c>
      <c r="K298" s="26">
        <f>IFERROR(HOUR(Table2[[#This Row],[Start Time Steam]])+MINUTE(Table2[[#This Row],[Start Time Steam]])/60,"err")</f>
        <v>3.75</v>
      </c>
      <c r="L298" s="26">
        <f>IFERROR(HOUR(Table2[[#This Row],[End Time Steam]])+MINUTE(Table2[[#This Row],[End Time Steam]])/60,"err")</f>
        <v>21.25</v>
      </c>
      <c r="M298" s="26">
        <f>IFERROR(IF(Table2[[#This Row],[End time Hour Steam]]&lt;Table2[[#This Row],[Start Time hour Steam]],Table2[[#This Row],[End time Hour Steam]]+24,Table2[[#This Row],[End time Hour Steam]]),"err")</f>
        <v>21.25</v>
      </c>
      <c r="N298" s="26">
        <f>IFERROR((Table2[[#This Row],[End Time Steam]]-Table2[[#This Row],[Start Time Steam]])*24,"err")</f>
        <v>17.499999999941792</v>
      </c>
    </row>
    <row r="299" spans="1:14">
      <c r="A299" s="27">
        <f>Table1[[#This Row],[Day]]</f>
        <v>41012</v>
      </c>
      <c r="B299" s="29">
        <f>WEEKDAY(Table2[[#This Row],[Day]])</f>
        <v>6</v>
      </c>
      <c r="C299" s="28">
        <f>Table1[[#This Row],[Start Time Elec]]</f>
        <v>41012.208333333336</v>
      </c>
      <c r="D299" s="28">
        <f>Table1[[#This Row],[Stop Time Elec]]</f>
        <v>41013.03125</v>
      </c>
      <c r="E299" s="26">
        <f>IFERROR(HOUR(Table2[[#This Row],[Start time Elec]])+MINUTE(Table2[[#This Row],[Start time Elec]])/60,"err")</f>
        <v>5</v>
      </c>
      <c r="F299" s="26">
        <f>IFERROR(HOUR(Table2[[#This Row],[End Time Elec]])+MINUTE(Table2[[#This Row],[End Time Elec]])/60,"err")</f>
        <v>0.75</v>
      </c>
      <c r="G299" s="26">
        <f>IFERROR(IF(Table2[[#This Row],[End time Hour elec]]&lt;Table2[[#This Row],[Start Time hour elec]],Table2[[#This Row],[End time Hour elec]]+24,Table2[[#This Row],[End time Hour elec]]),"err")</f>
        <v>24.75</v>
      </c>
      <c r="H299" s="26">
        <f>IFERROR((Table2[[#This Row],[End Time Elec]]-Table2[[#This Row],[Start time Elec]])*24,"err")</f>
        <v>19.749999999941792</v>
      </c>
      <c r="I299" s="28">
        <f>Table1[[#This Row],[Start Time Steam]]</f>
        <v>41012.197916666664</v>
      </c>
      <c r="J299" s="28">
        <f>Table1[[#This Row],[Stop Time Steam]]</f>
        <v>41012.90625</v>
      </c>
      <c r="K299" s="26">
        <f>IFERROR(HOUR(Table2[[#This Row],[Start Time Steam]])+MINUTE(Table2[[#This Row],[Start Time Steam]])/60,"err")</f>
        <v>4.75</v>
      </c>
      <c r="L299" s="26">
        <f>IFERROR(HOUR(Table2[[#This Row],[End Time Steam]])+MINUTE(Table2[[#This Row],[End Time Steam]])/60,"err")</f>
        <v>21.75</v>
      </c>
      <c r="M299" s="26">
        <f>IFERROR(IF(Table2[[#This Row],[End time Hour Steam]]&lt;Table2[[#This Row],[Start Time hour Steam]],Table2[[#This Row],[End time Hour Steam]]+24,Table2[[#This Row],[End time Hour Steam]]),"err")</f>
        <v>21.75</v>
      </c>
      <c r="N299" s="26">
        <f>IFERROR((Table2[[#This Row],[End Time Steam]]-Table2[[#This Row],[Start Time Steam]])*24,"err")</f>
        <v>17.000000000058208</v>
      </c>
    </row>
    <row r="300" spans="1:14" hidden="1">
      <c r="A300" s="27">
        <f>Table1[[#This Row],[Day]]</f>
        <v>41013</v>
      </c>
      <c r="B300" s="29">
        <f>WEEKDAY(Table2[[#This Row],[Day]])</f>
        <v>7</v>
      </c>
      <c r="C300" s="28">
        <f>Table1[[#This Row],[Start Time Elec]]</f>
        <v>41013.270833333336</v>
      </c>
      <c r="D300" s="28">
        <f>Table1[[#This Row],[Stop Time Elec]]</f>
        <v>41014</v>
      </c>
      <c r="E300" s="26">
        <f>IFERROR(HOUR(Table2[[#This Row],[Start time Elec]])+MINUTE(Table2[[#This Row],[Start time Elec]])/60,"err")</f>
        <v>6.5</v>
      </c>
      <c r="F300" s="26">
        <f>IFERROR(HOUR(Table2[[#This Row],[End Time Elec]])+MINUTE(Table2[[#This Row],[End Time Elec]])/60,"err")</f>
        <v>0</v>
      </c>
      <c r="G300" s="26">
        <f>IFERROR(IF(Table2[[#This Row],[End time Hour elec]]&lt;Table2[[#This Row],[Start Time hour elec]],Table2[[#This Row],[End time Hour elec]]+24,Table2[[#This Row],[End time Hour elec]]),"err")</f>
        <v>24</v>
      </c>
      <c r="H300" s="26">
        <f>IFERROR((Table2[[#This Row],[End Time Elec]]-Table2[[#This Row],[Start time Elec]])*24,"err")</f>
        <v>17.499999999941792</v>
      </c>
      <c r="I300" s="28">
        <f>Table1[[#This Row],[Start Time Steam]]</f>
        <v>41013.21875</v>
      </c>
      <c r="J300" s="28">
        <f>Table1[[#This Row],[Stop Time Steam]]</f>
        <v>41013.4375</v>
      </c>
      <c r="K300" s="26">
        <f>IFERROR(HOUR(Table2[[#This Row],[Start Time Steam]])+MINUTE(Table2[[#This Row],[Start Time Steam]])/60,"err")</f>
        <v>5.25</v>
      </c>
      <c r="L300" s="26">
        <f>IFERROR(HOUR(Table2[[#This Row],[End Time Steam]])+MINUTE(Table2[[#This Row],[End Time Steam]])/60,"err")</f>
        <v>10.5</v>
      </c>
      <c r="M300" s="26">
        <f>IFERROR(IF(Table2[[#This Row],[End time Hour Steam]]&lt;Table2[[#This Row],[Start Time hour Steam]],Table2[[#This Row],[End time Hour Steam]]+24,Table2[[#This Row],[End time Hour Steam]]),"err")</f>
        <v>10.5</v>
      </c>
      <c r="N300" s="26">
        <f>IFERROR((Table2[[#This Row],[End Time Steam]]-Table2[[#This Row],[Start Time Steam]])*24,"err")</f>
        <v>5.25</v>
      </c>
    </row>
    <row r="301" spans="1:14" hidden="1">
      <c r="A301" s="27">
        <f>Table1[[#This Row],[Day]]</f>
        <v>41014</v>
      </c>
      <c r="B301" s="29">
        <f>WEEKDAY(Table2[[#This Row],[Day]])</f>
        <v>1</v>
      </c>
      <c r="C301" s="28">
        <f>Table1[[#This Row],[Start Time Elec]]</f>
        <v>41014.364583333336</v>
      </c>
      <c r="D301" s="28">
        <f>Table1[[#This Row],[Stop Time Elec]]</f>
        <v>41014.927083333336</v>
      </c>
      <c r="E301" s="26">
        <f>IFERROR(HOUR(Table2[[#This Row],[Start time Elec]])+MINUTE(Table2[[#This Row],[Start time Elec]])/60,"err")</f>
        <v>8.75</v>
      </c>
      <c r="F301" s="26">
        <f>IFERROR(HOUR(Table2[[#This Row],[End Time Elec]])+MINUTE(Table2[[#This Row],[End Time Elec]])/60,"err")</f>
        <v>22.25</v>
      </c>
      <c r="G301" s="26">
        <f>IFERROR(IF(Table2[[#This Row],[End time Hour elec]]&lt;Table2[[#This Row],[Start Time hour elec]],Table2[[#This Row],[End time Hour elec]]+24,Table2[[#This Row],[End time Hour elec]]),"err")</f>
        <v>22.25</v>
      </c>
      <c r="H301" s="26">
        <f>IFERROR((Table2[[#This Row],[End Time Elec]]-Table2[[#This Row],[Start time Elec]])*24,"err")</f>
        <v>13.5</v>
      </c>
      <c r="I301" s="28">
        <f>Table1[[#This Row],[Start Time Steam]]</f>
        <v>41014.333333333336</v>
      </c>
      <c r="J301" s="28">
        <f>Table1[[#This Row],[Stop Time Steam]]</f>
        <v>41014.708333333336</v>
      </c>
      <c r="K301" s="26">
        <f>IFERROR(HOUR(Table2[[#This Row],[Start Time Steam]])+MINUTE(Table2[[#This Row],[Start Time Steam]])/60,"err")</f>
        <v>8</v>
      </c>
      <c r="L301" s="26">
        <f>IFERROR(HOUR(Table2[[#This Row],[End Time Steam]])+MINUTE(Table2[[#This Row],[End Time Steam]])/60,"err")</f>
        <v>17</v>
      </c>
      <c r="M301" s="26">
        <f>IFERROR(IF(Table2[[#This Row],[End time Hour Steam]]&lt;Table2[[#This Row],[Start Time hour Steam]],Table2[[#This Row],[End time Hour Steam]]+24,Table2[[#This Row],[End time Hour Steam]]),"err")</f>
        <v>17</v>
      </c>
      <c r="N301" s="26">
        <f>IFERROR((Table2[[#This Row],[End Time Steam]]-Table2[[#This Row],[Start Time Steam]])*24,"err")</f>
        <v>9</v>
      </c>
    </row>
    <row r="302" spans="1:14">
      <c r="A302" s="27">
        <f>Table1[[#This Row],[Day]]</f>
        <v>41015</v>
      </c>
      <c r="B302" s="29">
        <f>WEEKDAY(Table2[[#This Row],[Day]])</f>
        <v>2</v>
      </c>
      <c r="C302" s="28">
        <f>Table1[[#This Row],[Start Time Elec]]</f>
        <v>41015.21875</v>
      </c>
      <c r="D302" s="28">
        <f>Table1[[#This Row],[Stop Time Elec]]</f>
        <v>41016.020833333336</v>
      </c>
      <c r="E302" s="26">
        <f>IFERROR(HOUR(Table2[[#This Row],[Start time Elec]])+MINUTE(Table2[[#This Row],[Start time Elec]])/60,"err")</f>
        <v>5.25</v>
      </c>
      <c r="F302" s="26">
        <f>IFERROR(HOUR(Table2[[#This Row],[End Time Elec]])+MINUTE(Table2[[#This Row],[End Time Elec]])/60,"err")</f>
        <v>0.5</v>
      </c>
      <c r="G302" s="26">
        <f>IFERROR(IF(Table2[[#This Row],[End time Hour elec]]&lt;Table2[[#This Row],[Start Time hour elec]],Table2[[#This Row],[End time Hour elec]]+24,Table2[[#This Row],[End time Hour elec]]),"err")</f>
        <v>24.5</v>
      </c>
      <c r="H302" s="26">
        <f>IFERROR((Table2[[#This Row],[End Time Elec]]-Table2[[#This Row],[Start time Elec]])*24,"err")</f>
        <v>19.250000000058208</v>
      </c>
      <c r="I302" s="28">
        <f>Table1[[#This Row],[Start Time Steam]]</f>
        <v>41015.072916666664</v>
      </c>
      <c r="J302" s="28">
        <f>Table1[[#This Row],[Stop Time Steam]]</f>
        <v>41015.166666666664</v>
      </c>
      <c r="K302" s="26">
        <f>IFERROR(HOUR(Table2[[#This Row],[Start Time Steam]])+MINUTE(Table2[[#This Row],[Start Time Steam]])/60,"err")</f>
        <v>1.75</v>
      </c>
      <c r="L302" s="26">
        <f>IFERROR(HOUR(Table2[[#This Row],[End Time Steam]])+MINUTE(Table2[[#This Row],[End Time Steam]])/60,"err")</f>
        <v>4</v>
      </c>
      <c r="M302" s="26">
        <f>IFERROR(IF(Table2[[#This Row],[End time Hour Steam]]&lt;Table2[[#This Row],[Start Time hour Steam]],Table2[[#This Row],[End time Hour Steam]]+24,Table2[[#This Row],[End time Hour Steam]]),"err")</f>
        <v>4</v>
      </c>
      <c r="N302" s="26">
        <f>IFERROR((Table2[[#This Row],[End Time Steam]]-Table2[[#This Row],[Start Time Steam]])*24,"err")</f>
        <v>2.25</v>
      </c>
    </row>
    <row r="303" spans="1:14">
      <c r="A303" s="27">
        <f>Table1[[#This Row],[Day]]</f>
        <v>41016</v>
      </c>
      <c r="B303" s="29">
        <f>WEEKDAY(Table2[[#This Row],[Day]])</f>
        <v>3</v>
      </c>
      <c r="C303" s="28">
        <f>Table1[[#This Row],[Start Time Elec]]</f>
        <v>41016.21875</v>
      </c>
      <c r="D303" s="28">
        <f>Table1[[#This Row],[Stop Time Elec]]</f>
        <v>41017.03125</v>
      </c>
      <c r="E303" s="26">
        <f>IFERROR(HOUR(Table2[[#This Row],[Start time Elec]])+MINUTE(Table2[[#This Row],[Start time Elec]])/60,"err")</f>
        <v>5.25</v>
      </c>
      <c r="F303" s="26">
        <f>IFERROR(HOUR(Table2[[#This Row],[End Time Elec]])+MINUTE(Table2[[#This Row],[End Time Elec]])/60,"err")</f>
        <v>0.75</v>
      </c>
      <c r="G303" s="26">
        <f>IFERROR(IF(Table2[[#This Row],[End time Hour elec]]&lt;Table2[[#This Row],[Start Time hour elec]],Table2[[#This Row],[End time Hour elec]]+24,Table2[[#This Row],[End time Hour elec]]),"err")</f>
        <v>24.75</v>
      </c>
      <c r="H303" s="26">
        <f>IFERROR((Table2[[#This Row],[End Time Elec]]-Table2[[#This Row],[Start time Elec]])*24,"err")</f>
        <v>19.5</v>
      </c>
      <c r="I303" s="28">
        <f>Table1[[#This Row],[Start Time Steam]]</f>
        <v>41016.989583333336</v>
      </c>
      <c r="J303" s="28">
        <f>Table1[[#This Row],[Stop Time Steam]]</f>
        <v>41017.03125</v>
      </c>
      <c r="K303" s="26">
        <f>IFERROR(HOUR(Table2[[#This Row],[Start Time Steam]])+MINUTE(Table2[[#This Row],[Start Time Steam]])/60,"err")</f>
        <v>23.75</v>
      </c>
      <c r="L303" s="26">
        <f>IFERROR(HOUR(Table2[[#This Row],[End Time Steam]])+MINUTE(Table2[[#This Row],[End Time Steam]])/60,"err")</f>
        <v>0.75</v>
      </c>
      <c r="M303" s="26">
        <f>IFERROR(IF(Table2[[#This Row],[End time Hour Steam]]&lt;Table2[[#This Row],[Start Time hour Steam]],Table2[[#This Row],[End time Hour Steam]]+24,Table2[[#This Row],[End time Hour Steam]]),"err")</f>
        <v>24.75</v>
      </c>
      <c r="N303" s="26">
        <f>IFERROR((Table2[[#This Row],[End Time Steam]]-Table2[[#This Row],[Start Time Steam]])*24,"err")</f>
        <v>0.99999999994179234</v>
      </c>
    </row>
    <row r="304" spans="1:14">
      <c r="A304" s="27">
        <f>Table1[[#This Row],[Day]]</f>
        <v>41017</v>
      </c>
      <c r="B304" s="29">
        <f>WEEKDAY(Table2[[#This Row],[Day]])</f>
        <v>4</v>
      </c>
      <c r="C304" s="28">
        <f>Table1[[#This Row],[Start Time Elec]]</f>
        <v>41017.177083333336</v>
      </c>
      <c r="D304" s="28">
        <f>Table1[[#This Row],[Stop Time Elec]]</f>
        <v>41018.03125</v>
      </c>
      <c r="E304" s="26">
        <f>IFERROR(HOUR(Table2[[#This Row],[Start time Elec]])+MINUTE(Table2[[#This Row],[Start time Elec]])/60,"err")</f>
        <v>4.25</v>
      </c>
      <c r="F304" s="26">
        <f>IFERROR(HOUR(Table2[[#This Row],[End Time Elec]])+MINUTE(Table2[[#This Row],[End Time Elec]])/60,"err")</f>
        <v>0.75</v>
      </c>
      <c r="G304" s="26">
        <f>IFERROR(IF(Table2[[#This Row],[End time Hour elec]]&lt;Table2[[#This Row],[Start Time hour elec]],Table2[[#This Row],[End time Hour elec]]+24,Table2[[#This Row],[End time Hour elec]]),"err")</f>
        <v>24.75</v>
      </c>
      <c r="H304" s="26">
        <f>IFERROR((Table2[[#This Row],[End Time Elec]]-Table2[[#This Row],[Start time Elec]])*24,"err")</f>
        <v>20.499999999941792</v>
      </c>
      <c r="I304" s="28">
        <f>Table1[[#This Row],[Start Time Steam]]</f>
        <v>41017.135416666664</v>
      </c>
      <c r="J304" s="28">
        <f>Table1[[#This Row],[Stop Time Steam]]</f>
        <v>41018.072916666664</v>
      </c>
      <c r="K304" s="26">
        <f>IFERROR(HOUR(Table2[[#This Row],[Start Time Steam]])+MINUTE(Table2[[#This Row],[Start Time Steam]])/60,"err")</f>
        <v>3.25</v>
      </c>
      <c r="L304" s="26">
        <f>IFERROR(HOUR(Table2[[#This Row],[End Time Steam]])+MINUTE(Table2[[#This Row],[End Time Steam]])/60,"err")</f>
        <v>1.75</v>
      </c>
      <c r="M304" s="26">
        <f>IFERROR(IF(Table2[[#This Row],[End time Hour Steam]]&lt;Table2[[#This Row],[Start Time hour Steam]],Table2[[#This Row],[End time Hour Steam]]+24,Table2[[#This Row],[End time Hour Steam]]),"err")</f>
        <v>25.75</v>
      </c>
      <c r="N304" s="26">
        <f>IFERROR((Table2[[#This Row],[End Time Steam]]-Table2[[#This Row],[Start Time Steam]])*24,"err")</f>
        <v>22.5</v>
      </c>
    </row>
    <row r="305" spans="1:14">
      <c r="A305" s="27">
        <f>Table1[[#This Row],[Day]]</f>
        <v>41018</v>
      </c>
      <c r="B305" s="29">
        <f>WEEKDAY(Table2[[#This Row],[Day]])</f>
        <v>5</v>
      </c>
      <c r="C305" s="28">
        <f>Table1[[#This Row],[Start Time Elec]]</f>
        <v>41018.166666666664</v>
      </c>
      <c r="D305" s="28">
        <f>Table1[[#This Row],[Stop Time Elec]]</f>
        <v>41019.041666666664</v>
      </c>
      <c r="E305" s="26">
        <f>IFERROR(HOUR(Table2[[#This Row],[Start time Elec]])+MINUTE(Table2[[#This Row],[Start time Elec]])/60,"err")</f>
        <v>4</v>
      </c>
      <c r="F305" s="26">
        <f>IFERROR(HOUR(Table2[[#This Row],[End Time Elec]])+MINUTE(Table2[[#This Row],[End Time Elec]])/60,"err")</f>
        <v>1</v>
      </c>
      <c r="G305" s="26">
        <f>IFERROR(IF(Table2[[#This Row],[End time Hour elec]]&lt;Table2[[#This Row],[Start Time hour elec]],Table2[[#This Row],[End time Hour elec]]+24,Table2[[#This Row],[End time Hour elec]]),"err")</f>
        <v>25</v>
      </c>
      <c r="H305" s="26">
        <f>IFERROR((Table2[[#This Row],[End Time Elec]]-Table2[[#This Row],[Start time Elec]])*24,"err")</f>
        <v>21</v>
      </c>
      <c r="I305" s="28">
        <f>Table1[[#This Row],[Start Time Steam]]</f>
        <v>41018.15625</v>
      </c>
      <c r="J305" s="28">
        <f>Table1[[#This Row],[Stop Time Steam]]</f>
        <v>41019.010416666664</v>
      </c>
      <c r="K305" s="26">
        <f>IFERROR(HOUR(Table2[[#This Row],[Start Time Steam]])+MINUTE(Table2[[#This Row],[Start Time Steam]])/60,"err")</f>
        <v>3.75</v>
      </c>
      <c r="L305" s="26">
        <f>IFERROR(HOUR(Table2[[#This Row],[End Time Steam]])+MINUTE(Table2[[#This Row],[End Time Steam]])/60,"err")</f>
        <v>0.25</v>
      </c>
      <c r="M305" s="26">
        <f>IFERROR(IF(Table2[[#This Row],[End time Hour Steam]]&lt;Table2[[#This Row],[Start Time hour Steam]],Table2[[#This Row],[End time Hour Steam]]+24,Table2[[#This Row],[End time Hour Steam]]),"err")</f>
        <v>24.25</v>
      </c>
      <c r="N305" s="26">
        <f>IFERROR((Table2[[#This Row],[End Time Steam]]-Table2[[#This Row],[Start Time Steam]])*24,"err")</f>
        <v>20.499999999941792</v>
      </c>
    </row>
    <row r="306" spans="1:14">
      <c r="A306" s="27">
        <f>Table1[[#This Row],[Day]]</f>
        <v>41019</v>
      </c>
      <c r="B306" s="29">
        <f>WEEKDAY(Table2[[#This Row],[Day]])</f>
        <v>6</v>
      </c>
      <c r="C306" s="28">
        <f>Table1[[#This Row],[Start Time Elec]]</f>
        <v>41019.208333333336</v>
      </c>
      <c r="D306" s="28">
        <f>Table1[[#This Row],[Stop Time Elec]]</f>
        <v>41020.020833333336</v>
      </c>
      <c r="E306" s="26">
        <f>IFERROR(HOUR(Table2[[#This Row],[Start time Elec]])+MINUTE(Table2[[#This Row],[Start time Elec]])/60,"err")</f>
        <v>5</v>
      </c>
      <c r="F306" s="26">
        <f>IFERROR(HOUR(Table2[[#This Row],[End Time Elec]])+MINUTE(Table2[[#This Row],[End Time Elec]])/60,"err")</f>
        <v>0.5</v>
      </c>
      <c r="G306" s="26">
        <f>IFERROR(IF(Table2[[#This Row],[End time Hour elec]]&lt;Table2[[#This Row],[Start Time hour elec]],Table2[[#This Row],[End time Hour elec]]+24,Table2[[#This Row],[End time Hour elec]]),"err")</f>
        <v>24.5</v>
      </c>
      <c r="H306" s="26">
        <f>IFERROR((Table2[[#This Row],[End Time Elec]]-Table2[[#This Row],[Start time Elec]])*24,"err")</f>
        <v>19.5</v>
      </c>
      <c r="I306" s="28">
        <f>Table1[[#This Row],[Start Time Steam]]</f>
        <v>41019.1875</v>
      </c>
      <c r="J306" s="28">
        <f>Table1[[#This Row],[Stop Time Steam]]</f>
        <v>41019.729166666664</v>
      </c>
      <c r="K306" s="26">
        <f>IFERROR(HOUR(Table2[[#This Row],[Start Time Steam]])+MINUTE(Table2[[#This Row],[Start Time Steam]])/60,"err")</f>
        <v>4.5</v>
      </c>
      <c r="L306" s="26">
        <f>IFERROR(HOUR(Table2[[#This Row],[End Time Steam]])+MINUTE(Table2[[#This Row],[End Time Steam]])/60,"err")</f>
        <v>17.5</v>
      </c>
      <c r="M306" s="26">
        <f>IFERROR(IF(Table2[[#This Row],[End time Hour Steam]]&lt;Table2[[#This Row],[Start Time hour Steam]],Table2[[#This Row],[End time Hour Steam]]+24,Table2[[#This Row],[End time Hour Steam]]),"err")</f>
        <v>17.5</v>
      </c>
      <c r="N306" s="26">
        <f>IFERROR((Table2[[#This Row],[End Time Steam]]-Table2[[#This Row],[Start Time Steam]])*24,"err")</f>
        <v>12.999999999941792</v>
      </c>
    </row>
    <row r="307" spans="1:14" hidden="1">
      <c r="A307" s="27">
        <f>Table1[[#This Row],[Day]]</f>
        <v>41020</v>
      </c>
      <c r="B307" s="29">
        <f>WEEKDAY(Table2[[#This Row],[Day]])</f>
        <v>7</v>
      </c>
      <c r="C307" s="28">
        <f>Table1[[#This Row],[Start Time Elec]]</f>
        <v>41020.28125</v>
      </c>
      <c r="D307" s="28">
        <f>Table1[[#This Row],[Stop Time Elec]]</f>
        <v>41020.958333333336</v>
      </c>
      <c r="E307" s="26">
        <f>IFERROR(HOUR(Table2[[#This Row],[Start time Elec]])+MINUTE(Table2[[#This Row],[Start time Elec]])/60,"err")</f>
        <v>6.75</v>
      </c>
      <c r="F307" s="26">
        <f>IFERROR(HOUR(Table2[[#This Row],[End Time Elec]])+MINUTE(Table2[[#This Row],[End Time Elec]])/60,"err")</f>
        <v>23</v>
      </c>
      <c r="G307" s="26">
        <f>IFERROR(IF(Table2[[#This Row],[End time Hour elec]]&lt;Table2[[#This Row],[Start Time hour elec]],Table2[[#This Row],[End time Hour elec]]+24,Table2[[#This Row],[End time Hour elec]]),"err")</f>
        <v>23</v>
      </c>
      <c r="H307" s="26">
        <f>IFERROR((Table2[[#This Row],[End Time Elec]]-Table2[[#This Row],[Start time Elec]])*24,"err")</f>
        <v>16.250000000058208</v>
      </c>
      <c r="I307" s="28" t="str">
        <f>Table1[[#This Row],[Start Time Steam]]</f>
        <v>N/A</v>
      </c>
      <c r="J307" s="28">
        <f>Table1[[#This Row],[Stop Time Steam]]</f>
        <v>41020.416666666664</v>
      </c>
      <c r="K307" s="26" t="str">
        <f>IFERROR(HOUR(Table2[[#This Row],[Start Time Steam]])+MINUTE(Table2[[#This Row],[Start Time Steam]])/60,"err")</f>
        <v>err</v>
      </c>
      <c r="L307" s="26">
        <f>IFERROR(HOUR(Table2[[#This Row],[End Time Steam]])+MINUTE(Table2[[#This Row],[End Time Steam]])/60,"err")</f>
        <v>10</v>
      </c>
      <c r="M307" s="26">
        <f>IFERROR(IF(Table2[[#This Row],[End time Hour Steam]]&lt;Table2[[#This Row],[Start Time hour Steam]],Table2[[#This Row],[End time Hour Steam]]+24,Table2[[#This Row],[End time Hour Steam]]),"err")</f>
        <v>34</v>
      </c>
      <c r="N307" s="26" t="str">
        <f>IFERROR((Table2[[#This Row],[End Time Steam]]-Table2[[#This Row],[Start Time Steam]])*24,"err")</f>
        <v>err</v>
      </c>
    </row>
    <row r="308" spans="1:14" hidden="1">
      <c r="A308" s="27">
        <f>Table1[[#This Row],[Day]]</f>
        <v>41021</v>
      </c>
      <c r="B308" s="29">
        <f>WEEKDAY(Table2[[#This Row],[Day]])</f>
        <v>1</v>
      </c>
      <c r="C308" s="28">
        <f>Table1[[#This Row],[Start Time Elec]]</f>
        <v>41021.385416666664</v>
      </c>
      <c r="D308" s="28">
        <f>Table1[[#This Row],[Stop Time Elec]]</f>
        <v>41021.71875</v>
      </c>
      <c r="E308" s="26">
        <f>IFERROR(HOUR(Table2[[#This Row],[Start time Elec]])+MINUTE(Table2[[#This Row],[Start time Elec]])/60,"err")</f>
        <v>9.25</v>
      </c>
      <c r="F308" s="26">
        <f>IFERROR(HOUR(Table2[[#This Row],[End Time Elec]])+MINUTE(Table2[[#This Row],[End Time Elec]])/60,"err")</f>
        <v>17.25</v>
      </c>
      <c r="G308" s="26">
        <f>IFERROR(IF(Table2[[#This Row],[End time Hour elec]]&lt;Table2[[#This Row],[Start Time hour elec]],Table2[[#This Row],[End time Hour elec]]+24,Table2[[#This Row],[End time Hour elec]]),"err")</f>
        <v>17.25</v>
      </c>
      <c r="H308" s="26">
        <f>IFERROR((Table2[[#This Row],[End Time Elec]]-Table2[[#This Row],[Start time Elec]])*24,"err")</f>
        <v>8.0000000000582077</v>
      </c>
      <c r="I308" s="28">
        <f>Table1[[#This Row],[Start Time Steam]]</f>
        <v>41021.427083333336</v>
      </c>
      <c r="J308" s="28">
        <f>Table1[[#This Row],[Stop Time Steam]]</f>
        <v>41021.510416666664</v>
      </c>
      <c r="K308" s="26">
        <f>IFERROR(HOUR(Table2[[#This Row],[Start Time Steam]])+MINUTE(Table2[[#This Row],[Start Time Steam]])/60,"err")</f>
        <v>10.25</v>
      </c>
      <c r="L308" s="26">
        <f>IFERROR(HOUR(Table2[[#This Row],[End Time Steam]])+MINUTE(Table2[[#This Row],[End Time Steam]])/60,"err")</f>
        <v>12.25</v>
      </c>
      <c r="M308" s="26">
        <f>IFERROR(IF(Table2[[#This Row],[End time Hour Steam]]&lt;Table2[[#This Row],[Start Time hour Steam]],Table2[[#This Row],[End time Hour Steam]]+24,Table2[[#This Row],[End time Hour Steam]]),"err")</f>
        <v>12.25</v>
      </c>
      <c r="N308" s="26">
        <f>IFERROR((Table2[[#This Row],[End Time Steam]]-Table2[[#This Row],[Start Time Steam]])*24,"err")</f>
        <v>1.9999999998835847</v>
      </c>
    </row>
    <row r="309" spans="1:14">
      <c r="A309" s="27">
        <f>Table1[[#This Row],[Day]]</f>
        <v>41022</v>
      </c>
      <c r="B309" s="29">
        <f>WEEKDAY(Table2[[#This Row],[Day]])</f>
        <v>2</v>
      </c>
      <c r="C309" s="28">
        <f>Table1[[#This Row],[Start Time Elec]]</f>
        <v>41022.208333333336</v>
      </c>
      <c r="D309" s="28">
        <f>Table1[[#This Row],[Stop Time Elec]]</f>
        <v>41023.010416666664</v>
      </c>
      <c r="E309" s="26">
        <f>IFERROR(HOUR(Table2[[#This Row],[Start time Elec]])+MINUTE(Table2[[#This Row],[Start time Elec]])/60,"err")</f>
        <v>5</v>
      </c>
      <c r="F309" s="26">
        <f>IFERROR(HOUR(Table2[[#This Row],[End Time Elec]])+MINUTE(Table2[[#This Row],[End Time Elec]])/60,"err")</f>
        <v>0.25</v>
      </c>
      <c r="G309" s="26">
        <f>IFERROR(IF(Table2[[#This Row],[End time Hour elec]]&lt;Table2[[#This Row],[Start Time hour elec]],Table2[[#This Row],[End time Hour elec]]+24,Table2[[#This Row],[End time Hour elec]]),"err")</f>
        <v>24.25</v>
      </c>
      <c r="H309" s="26">
        <f>IFERROR((Table2[[#This Row],[End Time Elec]]-Table2[[#This Row],[Start time Elec]])*24,"err")</f>
        <v>19.249999999883585</v>
      </c>
      <c r="I309" s="28">
        <f>Table1[[#This Row],[Start Time Steam]]</f>
        <v>41022.270833333336</v>
      </c>
      <c r="J309" s="28">
        <f>Table1[[#This Row],[Stop Time Steam]]</f>
        <v>41022.78125</v>
      </c>
      <c r="K309" s="26">
        <f>IFERROR(HOUR(Table2[[#This Row],[Start Time Steam]])+MINUTE(Table2[[#This Row],[Start Time Steam]])/60,"err")</f>
        <v>6.5</v>
      </c>
      <c r="L309" s="26">
        <f>IFERROR(HOUR(Table2[[#This Row],[End Time Steam]])+MINUTE(Table2[[#This Row],[End Time Steam]])/60,"err")</f>
        <v>18.75</v>
      </c>
      <c r="M309" s="26">
        <f>IFERROR(IF(Table2[[#This Row],[End time Hour Steam]]&lt;Table2[[#This Row],[Start Time hour Steam]],Table2[[#This Row],[End time Hour Steam]]+24,Table2[[#This Row],[End time Hour Steam]]),"err")</f>
        <v>18.75</v>
      </c>
      <c r="N309" s="26">
        <f>IFERROR((Table2[[#This Row],[End Time Steam]]-Table2[[#This Row],[Start Time Steam]])*24,"err")</f>
        <v>12.249999999941792</v>
      </c>
    </row>
    <row r="310" spans="1:14">
      <c r="A310" s="27">
        <f>Table1[[#This Row],[Day]]</f>
        <v>41023</v>
      </c>
      <c r="B310" s="29">
        <f>WEEKDAY(Table2[[#This Row],[Day]])</f>
        <v>3</v>
      </c>
      <c r="C310" s="28">
        <f>Table1[[#This Row],[Start Time Elec]]</f>
        <v>41023.21875</v>
      </c>
      <c r="D310" s="28">
        <f>Table1[[#This Row],[Stop Time Elec]]</f>
        <v>41024.010416666664</v>
      </c>
      <c r="E310" s="26">
        <f>IFERROR(HOUR(Table2[[#This Row],[Start time Elec]])+MINUTE(Table2[[#This Row],[Start time Elec]])/60,"err")</f>
        <v>5.25</v>
      </c>
      <c r="F310" s="26">
        <f>IFERROR(HOUR(Table2[[#This Row],[End Time Elec]])+MINUTE(Table2[[#This Row],[End Time Elec]])/60,"err")</f>
        <v>0.25</v>
      </c>
      <c r="G310" s="26">
        <f>IFERROR(IF(Table2[[#This Row],[End time Hour elec]]&lt;Table2[[#This Row],[Start Time hour elec]],Table2[[#This Row],[End time Hour elec]]+24,Table2[[#This Row],[End time Hour elec]]),"err")</f>
        <v>24.25</v>
      </c>
      <c r="H310" s="26">
        <f>IFERROR((Table2[[#This Row],[End Time Elec]]-Table2[[#This Row],[Start time Elec]])*24,"err")</f>
        <v>18.999999999941792</v>
      </c>
      <c r="I310" s="28">
        <f>Table1[[#This Row],[Start Time Steam]]</f>
        <v>41023.21875</v>
      </c>
      <c r="J310" s="28">
        <f>Table1[[#This Row],[Stop Time Steam]]</f>
        <v>41023.75</v>
      </c>
      <c r="K310" s="26">
        <f>IFERROR(HOUR(Table2[[#This Row],[Start Time Steam]])+MINUTE(Table2[[#This Row],[Start Time Steam]])/60,"err")</f>
        <v>5.25</v>
      </c>
      <c r="L310" s="26">
        <f>IFERROR(HOUR(Table2[[#This Row],[End Time Steam]])+MINUTE(Table2[[#This Row],[End Time Steam]])/60,"err")</f>
        <v>18</v>
      </c>
      <c r="M310" s="26">
        <f>IFERROR(IF(Table2[[#This Row],[End time Hour Steam]]&lt;Table2[[#This Row],[Start Time hour Steam]],Table2[[#This Row],[End time Hour Steam]]+24,Table2[[#This Row],[End time Hour Steam]]),"err")</f>
        <v>18</v>
      </c>
      <c r="N310" s="26">
        <f>IFERROR((Table2[[#This Row],[End Time Steam]]-Table2[[#This Row],[Start Time Steam]])*24,"err")</f>
        <v>12.75</v>
      </c>
    </row>
    <row r="311" spans="1:14">
      <c r="A311" s="27">
        <f>Table1[[#This Row],[Day]]</f>
        <v>41024</v>
      </c>
      <c r="B311" s="29">
        <f>WEEKDAY(Table2[[#This Row],[Day]])</f>
        <v>4</v>
      </c>
      <c r="C311" s="28">
        <f>Table1[[#This Row],[Start Time Elec]]</f>
        <v>41024.197916666664</v>
      </c>
      <c r="D311" s="28">
        <f>Table1[[#This Row],[Stop Time Elec]]</f>
        <v>41025.010416666664</v>
      </c>
      <c r="E311" s="26">
        <f>IFERROR(HOUR(Table2[[#This Row],[Start time Elec]])+MINUTE(Table2[[#This Row],[Start time Elec]])/60,"err")</f>
        <v>4.75</v>
      </c>
      <c r="F311" s="26">
        <f>IFERROR(HOUR(Table2[[#This Row],[End Time Elec]])+MINUTE(Table2[[#This Row],[End Time Elec]])/60,"err")</f>
        <v>0.25</v>
      </c>
      <c r="G311" s="26">
        <f>IFERROR(IF(Table2[[#This Row],[End time Hour elec]]&lt;Table2[[#This Row],[Start Time hour elec]],Table2[[#This Row],[End time Hour elec]]+24,Table2[[#This Row],[End time Hour elec]]),"err")</f>
        <v>24.25</v>
      </c>
      <c r="H311" s="26">
        <f>IFERROR((Table2[[#This Row],[End Time Elec]]-Table2[[#This Row],[Start time Elec]])*24,"err")</f>
        <v>19.5</v>
      </c>
      <c r="I311" s="28">
        <f>Table1[[#This Row],[Start Time Steam]]</f>
        <v>41024.239583333336</v>
      </c>
      <c r="J311" s="28">
        <f>Table1[[#This Row],[Stop Time Steam]]</f>
        <v>41024.71875</v>
      </c>
      <c r="K311" s="26">
        <f>IFERROR(HOUR(Table2[[#This Row],[Start Time Steam]])+MINUTE(Table2[[#This Row],[Start Time Steam]])/60,"err")</f>
        <v>5.75</v>
      </c>
      <c r="L311" s="26">
        <f>IFERROR(HOUR(Table2[[#This Row],[End Time Steam]])+MINUTE(Table2[[#This Row],[End Time Steam]])/60,"err")</f>
        <v>17.25</v>
      </c>
      <c r="M311" s="26">
        <f>IFERROR(IF(Table2[[#This Row],[End time Hour Steam]]&lt;Table2[[#This Row],[Start Time hour Steam]],Table2[[#This Row],[End time Hour Steam]]+24,Table2[[#This Row],[End time Hour Steam]]),"err")</f>
        <v>17.25</v>
      </c>
      <c r="N311" s="26">
        <f>IFERROR((Table2[[#This Row],[End Time Steam]]-Table2[[#This Row],[Start Time Steam]])*24,"err")</f>
        <v>11.499999999941792</v>
      </c>
    </row>
    <row r="312" spans="1:14">
      <c r="A312" s="27">
        <f>Table1[[#This Row],[Day]]</f>
        <v>41025</v>
      </c>
      <c r="B312" s="29">
        <f>WEEKDAY(Table2[[#This Row],[Day]])</f>
        <v>5</v>
      </c>
      <c r="C312" s="28">
        <f>Table1[[#This Row],[Start Time Elec]]</f>
        <v>41025.208333333336</v>
      </c>
      <c r="D312" s="28">
        <f>Table1[[#This Row],[Stop Time Elec]]</f>
        <v>41026.03125</v>
      </c>
      <c r="E312" s="26">
        <f>IFERROR(HOUR(Table2[[#This Row],[Start time Elec]])+MINUTE(Table2[[#This Row],[Start time Elec]])/60,"err")</f>
        <v>5</v>
      </c>
      <c r="F312" s="26">
        <f>IFERROR(HOUR(Table2[[#This Row],[End Time Elec]])+MINUTE(Table2[[#This Row],[End Time Elec]])/60,"err")</f>
        <v>0.75</v>
      </c>
      <c r="G312" s="26">
        <f>IFERROR(IF(Table2[[#This Row],[End time Hour elec]]&lt;Table2[[#This Row],[Start Time hour elec]],Table2[[#This Row],[End time Hour elec]]+24,Table2[[#This Row],[End time Hour elec]]),"err")</f>
        <v>24.75</v>
      </c>
      <c r="H312" s="26">
        <f>IFERROR((Table2[[#This Row],[End Time Elec]]-Table2[[#This Row],[Start time Elec]])*24,"err")</f>
        <v>19.749999999941792</v>
      </c>
      <c r="I312" s="28">
        <f>Table1[[#This Row],[Start Time Steam]]</f>
        <v>41025.989583333336</v>
      </c>
      <c r="J312" s="28">
        <f>Table1[[#This Row],[Stop Time Steam]]</f>
        <v>41026.083333333336</v>
      </c>
      <c r="K312" s="26">
        <f>IFERROR(HOUR(Table2[[#This Row],[Start Time Steam]])+MINUTE(Table2[[#This Row],[Start Time Steam]])/60,"err")</f>
        <v>23.75</v>
      </c>
      <c r="L312" s="26">
        <f>IFERROR(HOUR(Table2[[#This Row],[End Time Steam]])+MINUTE(Table2[[#This Row],[End Time Steam]])/60,"err")</f>
        <v>2</v>
      </c>
      <c r="M312" s="26">
        <f>IFERROR(IF(Table2[[#This Row],[End time Hour Steam]]&lt;Table2[[#This Row],[Start Time hour Steam]],Table2[[#This Row],[End time Hour Steam]]+24,Table2[[#This Row],[End time Hour Steam]]),"err")</f>
        <v>26</v>
      </c>
      <c r="N312" s="26">
        <f>IFERROR((Table2[[#This Row],[End Time Steam]]-Table2[[#This Row],[Start Time Steam]])*24,"err")</f>
        <v>2.25</v>
      </c>
    </row>
    <row r="313" spans="1:14">
      <c r="A313" s="27">
        <f>Table1[[#This Row],[Day]]</f>
        <v>41026</v>
      </c>
      <c r="B313" s="29">
        <f>WEEKDAY(Table2[[#This Row],[Day]])</f>
        <v>6</v>
      </c>
      <c r="C313" s="28">
        <f>Table1[[#This Row],[Start Time Elec]]</f>
        <v>41026.1875</v>
      </c>
      <c r="D313" s="28">
        <f>Table1[[#This Row],[Stop Time Elec]]</f>
        <v>41027.010416666664</v>
      </c>
      <c r="E313" s="26">
        <f>IFERROR(HOUR(Table2[[#This Row],[Start time Elec]])+MINUTE(Table2[[#This Row],[Start time Elec]])/60,"err")</f>
        <v>4.5</v>
      </c>
      <c r="F313" s="26">
        <f>IFERROR(HOUR(Table2[[#This Row],[End Time Elec]])+MINUTE(Table2[[#This Row],[End Time Elec]])/60,"err")</f>
        <v>0.25</v>
      </c>
      <c r="G313" s="26">
        <f>IFERROR(IF(Table2[[#This Row],[End time Hour elec]]&lt;Table2[[#This Row],[Start Time hour elec]],Table2[[#This Row],[End time Hour elec]]+24,Table2[[#This Row],[End time Hour elec]]),"err")</f>
        <v>24.25</v>
      </c>
      <c r="H313" s="26">
        <f>IFERROR((Table2[[#This Row],[End Time Elec]]-Table2[[#This Row],[Start time Elec]])*24,"err")</f>
        <v>19.749999999941792</v>
      </c>
      <c r="I313" s="28">
        <f>Table1[[#This Row],[Start Time Steam]]</f>
        <v>41026.989583333336</v>
      </c>
      <c r="J313" s="28">
        <f>Table1[[#This Row],[Stop Time Steam]]</f>
        <v>41027.020833333336</v>
      </c>
      <c r="K313" s="26">
        <f>IFERROR(HOUR(Table2[[#This Row],[Start Time Steam]])+MINUTE(Table2[[#This Row],[Start Time Steam]])/60,"err")</f>
        <v>23.75</v>
      </c>
      <c r="L313" s="26">
        <f>IFERROR(HOUR(Table2[[#This Row],[End Time Steam]])+MINUTE(Table2[[#This Row],[End Time Steam]])/60,"err")</f>
        <v>0.5</v>
      </c>
      <c r="M313" s="26">
        <f>IFERROR(IF(Table2[[#This Row],[End time Hour Steam]]&lt;Table2[[#This Row],[Start Time hour Steam]],Table2[[#This Row],[End time Hour Steam]]+24,Table2[[#This Row],[End time Hour Steam]]),"err")</f>
        <v>24.5</v>
      </c>
      <c r="N313" s="26">
        <f>IFERROR((Table2[[#This Row],[End Time Steam]]-Table2[[#This Row],[Start Time Steam]])*24,"err")</f>
        <v>0.75</v>
      </c>
    </row>
    <row r="314" spans="1:14" hidden="1">
      <c r="A314" s="27">
        <f>Table1[[#This Row],[Day]]</f>
        <v>41027</v>
      </c>
      <c r="B314" s="29">
        <f>WEEKDAY(Table2[[#This Row],[Day]])</f>
        <v>7</v>
      </c>
      <c r="C314" s="28">
        <f>Table1[[#This Row],[Start Time Elec]]</f>
        <v>41027.3125</v>
      </c>
      <c r="D314" s="28">
        <f>Table1[[#This Row],[Stop Time Elec]]</f>
        <v>41027.770833333336</v>
      </c>
      <c r="E314" s="26">
        <f>IFERROR(HOUR(Table2[[#This Row],[Start time Elec]])+MINUTE(Table2[[#This Row],[Start time Elec]])/60,"err")</f>
        <v>7.5</v>
      </c>
      <c r="F314" s="26">
        <f>IFERROR(HOUR(Table2[[#This Row],[End Time Elec]])+MINUTE(Table2[[#This Row],[End Time Elec]])/60,"err")</f>
        <v>18.5</v>
      </c>
      <c r="G314" s="26">
        <f>IFERROR(IF(Table2[[#This Row],[End time Hour elec]]&lt;Table2[[#This Row],[Start Time hour elec]],Table2[[#This Row],[End time Hour elec]]+24,Table2[[#This Row],[End time Hour elec]]),"err")</f>
        <v>18.5</v>
      </c>
      <c r="H314" s="26">
        <f>IFERROR((Table2[[#This Row],[End Time Elec]]-Table2[[#This Row],[Start time Elec]])*24,"err")</f>
        <v>11.000000000058208</v>
      </c>
      <c r="I314" s="28">
        <f>Table1[[#This Row],[Start Time Steam]]</f>
        <v>41027.479166666664</v>
      </c>
      <c r="J314" s="28">
        <f>Table1[[#This Row],[Stop Time Steam]]</f>
        <v>41027.583333333336</v>
      </c>
      <c r="K314" s="26">
        <f>IFERROR(HOUR(Table2[[#This Row],[Start Time Steam]])+MINUTE(Table2[[#This Row],[Start Time Steam]])/60,"err")</f>
        <v>11.5</v>
      </c>
      <c r="L314" s="26">
        <f>IFERROR(HOUR(Table2[[#This Row],[End Time Steam]])+MINUTE(Table2[[#This Row],[End Time Steam]])/60,"err")</f>
        <v>14</v>
      </c>
      <c r="M314" s="26">
        <f>IFERROR(IF(Table2[[#This Row],[End time Hour Steam]]&lt;Table2[[#This Row],[Start Time hour Steam]],Table2[[#This Row],[End time Hour Steam]]+24,Table2[[#This Row],[End time Hour Steam]]),"err")</f>
        <v>14</v>
      </c>
      <c r="N314" s="26">
        <f>IFERROR((Table2[[#This Row],[End Time Steam]]-Table2[[#This Row],[Start Time Steam]])*24,"err")</f>
        <v>2.5000000001164153</v>
      </c>
    </row>
    <row r="315" spans="1:14" hidden="1">
      <c r="A315" s="27">
        <f>Table1[[#This Row],[Day]]</f>
        <v>41028</v>
      </c>
      <c r="B315" s="29">
        <f>WEEKDAY(Table2[[#This Row],[Day]])</f>
        <v>1</v>
      </c>
      <c r="C315" s="28">
        <f>Table1[[#This Row],[Start Time Elec]]</f>
        <v>41028.385416666664</v>
      </c>
      <c r="D315" s="28">
        <f>Table1[[#This Row],[Stop Time Elec]]</f>
        <v>41028.75</v>
      </c>
      <c r="E315" s="26">
        <f>IFERROR(HOUR(Table2[[#This Row],[Start time Elec]])+MINUTE(Table2[[#This Row],[Start time Elec]])/60,"err")</f>
        <v>9.25</v>
      </c>
      <c r="F315" s="26">
        <f>IFERROR(HOUR(Table2[[#This Row],[End Time Elec]])+MINUTE(Table2[[#This Row],[End Time Elec]])/60,"err")</f>
        <v>18</v>
      </c>
      <c r="G315" s="26">
        <f>IFERROR(IF(Table2[[#This Row],[End time Hour elec]]&lt;Table2[[#This Row],[Start Time hour elec]],Table2[[#This Row],[End time Hour elec]]+24,Table2[[#This Row],[End time Hour elec]]),"err")</f>
        <v>18</v>
      </c>
      <c r="H315" s="26">
        <f>IFERROR((Table2[[#This Row],[End Time Elec]]-Table2[[#This Row],[Start time Elec]])*24,"err")</f>
        <v>8.7500000000582077</v>
      </c>
      <c r="I315" s="28">
        <f>Table1[[#This Row],[Start Time Steam]]</f>
        <v>41028.072916666664</v>
      </c>
      <c r="J315" s="28">
        <f>Table1[[#This Row],[Stop Time Steam]]</f>
        <v>41028.25</v>
      </c>
      <c r="K315" s="26">
        <f>IFERROR(HOUR(Table2[[#This Row],[Start Time Steam]])+MINUTE(Table2[[#This Row],[Start Time Steam]])/60,"err")</f>
        <v>1.75</v>
      </c>
      <c r="L315" s="26">
        <f>IFERROR(HOUR(Table2[[#This Row],[End Time Steam]])+MINUTE(Table2[[#This Row],[End Time Steam]])/60,"err")</f>
        <v>6</v>
      </c>
      <c r="M315" s="26">
        <f>IFERROR(IF(Table2[[#This Row],[End time Hour Steam]]&lt;Table2[[#This Row],[Start Time hour Steam]],Table2[[#This Row],[End time Hour Steam]]+24,Table2[[#This Row],[End time Hour Steam]]),"err")</f>
        <v>6</v>
      </c>
      <c r="N315" s="26">
        <f>IFERROR((Table2[[#This Row],[End Time Steam]]-Table2[[#This Row],[Start Time Steam]])*24,"err")</f>
        <v>4.2500000000582077</v>
      </c>
    </row>
    <row r="316" spans="1:14">
      <c r="A316" s="27">
        <f>Table1[[#This Row],[Day]]</f>
        <v>41029</v>
      </c>
      <c r="B316" s="29">
        <f>WEEKDAY(Table2[[#This Row],[Day]])</f>
        <v>2</v>
      </c>
      <c r="C316" s="28">
        <f>Table1[[#This Row],[Start Time Elec]]</f>
        <v>41029.1875</v>
      </c>
      <c r="D316" s="28">
        <f>Table1[[#This Row],[Stop Time Elec]]</f>
        <v>41030.020833333336</v>
      </c>
      <c r="E316" s="26">
        <f>IFERROR(HOUR(Table2[[#This Row],[Start time Elec]])+MINUTE(Table2[[#This Row],[Start time Elec]])/60,"err")</f>
        <v>4.5</v>
      </c>
      <c r="F316" s="26">
        <f>IFERROR(HOUR(Table2[[#This Row],[End Time Elec]])+MINUTE(Table2[[#This Row],[End Time Elec]])/60,"err")</f>
        <v>0.5</v>
      </c>
      <c r="G316" s="26">
        <f>IFERROR(IF(Table2[[#This Row],[End time Hour elec]]&lt;Table2[[#This Row],[Start Time hour elec]],Table2[[#This Row],[End time Hour elec]]+24,Table2[[#This Row],[End time Hour elec]]),"err")</f>
        <v>24.5</v>
      </c>
      <c r="H316" s="26">
        <f>IFERROR((Table2[[#This Row],[End Time Elec]]-Table2[[#This Row],[Start time Elec]])*24,"err")</f>
        <v>20.000000000058208</v>
      </c>
      <c r="I316" s="28">
        <f>Table1[[#This Row],[Start Time Steam]]</f>
        <v>41029.989583333336</v>
      </c>
      <c r="J316" s="28">
        <f>Table1[[#This Row],[Stop Time Steam]]</f>
        <v>41030.041666666664</v>
      </c>
      <c r="K316" s="26">
        <f>IFERROR(HOUR(Table2[[#This Row],[Start Time Steam]])+MINUTE(Table2[[#This Row],[Start Time Steam]])/60,"err")</f>
        <v>23.75</v>
      </c>
      <c r="L316" s="26">
        <f>IFERROR(HOUR(Table2[[#This Row],[End Time Steam]])+MINUTE(Table2[[#This Row],[End Time Steam]])/60,"err")</f>
        <v>1</v>
      </c>
      <c r="M316" s="26">
        <f>IFERROR(IF(Table2[[#This Row],[End time Hour Steam]]&lt;Table2[[#This Row],[Start Time hour Steam]],Table2[[#This Row],[End time Hour Steam]]+24,Table2[[#This Row],[End time Hour Steam]]),"err")</f>
        <v>25</v>
      </c>
      <c r="N316" s="26">
        <f>IFERROR((Table2[[#This Row],[End Time Steam]]-Table2[[#This Row],[Start Time Steam]])*24,"err")</f>
        <v>1.2499999998835847</v>
      </c>
    </row>
    <row r="317" spans="1:14">
      <c r="A317" s="27">
        <f>Table1[[#This Row],[Day]]</f>
        <v>41030</v>
      </c>
      <c r="B317" s="29">
        <f>WEEKDAY(Table2[[#This Row],[Day]])</f>
        <v>3</v>
      </c>
      <c r="C317" s="28">
        <f>Table1[[#This Row],[Start Time Elec]]</f>
        <v>41030.208333333336</v>
      </c>
      <c r="D317" s="28">
        <f>Table1[[#This Row],[Stop Time Elec]]</f>
        <v>41031.020833333336</v>
      </c>
      <c r="E317" s="26">
        <f>IFERROR(HOUR(Table2[[#This Row],[Start time Elec]])+MINUTE(Table2[[#This Row],[Start time Elec]])/60,"err")</f>
        <v>5</v>
      </c>
      <c r="F317" s="26">
        <f>IFERROR(HOUR(Table2[[#This Row],[End Time Elec]])+MINUTE(Table2[[#This Row],[End Time Elec]])/60,"err")</f>
        <v>0.5</v>
      </c>
      <c r="G317" s="26">
        <f>IFERROR(IF(Table2[[#This Row],[End time Hour elec]]&lt;Table2[[#This Row],[Start Time hour elec]],Table2[[#This Row],[End time Hour elec]]+24,Table2[[#This Row],[End time Hour elec]]),"err")</f>
        <v>24.5</v>
      </c>
      <c r="H317" s="26">
        <f>IFERROR((Table2[[#This Row],[End Time Elec]]-Table2[[#This Row],[Start time Elec]])*24,"err")</f>
        <v>19.5</v>
      </c>
      <c r="I317" s="28">
        <f>Table1[[#This Row],[Start Time Steam]]</f>
        <v>41030.0625</v>
      </c>
      <c r="J317" s="28">
        <f>Table1[[#This Row],[Stop Time Steam]]</f>
        <v>41030.145833333336</v>
      </c>
      <c r="K317" s="26">
        <f>IFERROR(HOUR(Table2[[#This Row],[Start Time Steam]])+MINUTE(Table2[[#This Row],[Start Time Steam]])/60,"err")</f>
        <v>1.5</v>
      </c>
      <c r="L317" s="26">
        <f>IFERROR(HOUR(Table2[[#This Row],[End Time Steam]])+MINUTE(Table2[[#This Row],[End Time Steam]])/60,"err")</f>
        <v>3.5</v>
      </c>
      <c r="M317" s="26">
        <f>IFERROR(IF(Table2[[#This Row],[End time Hour Steam]]&lt;Table2[[#This Row],[Start Time hour Steam]],Table2[[#This Row],[End time Hour Steam]]+24,Table2[[#This Row],[End time Hour Steam]]),"err")</f>
        <v>3.5</v>
      </c>
      <c r="N317" s="26">
        <f>IFERROR((Table2[[#This Row],[End Time Steam]]-Table2[[#This Row],[Start Time Steam]])*24,"err")</f>
        <v>2.0000000000582077</v>
      </c>
    </row>
    <row r="318" spans="1:14">
      <c r="A318" s="27">
        <f>Table1[[#This Row],[Day]]</f>
        <v>41031</v>
      </c>
      <c r="B318" s="29">
        <f>WEEKDAY(Table2[[#This Row],[Day]])</f>
        <v>4</v>
      </c>
      <c r="C318" s="28">
        <f>Table1[[#This Row],[Start Time Elec]]</f>
        <v>41031.229166666664</v>
      </c>
      <c r="D318" s="28">
        <f>Table1[[#This Row],[Stop Time Elec]]</f>
        <v>41032.03125</v>
      </c>
      <c r="E318" s="26">
        <f>IFERROR(HOUR(Table2[[#This Row],[Start time Elec]])+MINUTE(Table2[[#This Row],[Start time Elec]])/60,"err")</f>
        <v>5.5</v>
      </c>
      <c r="F318" s="26">
        <f>IFERROR(HOUR(Table2[[#This Row],[End Time Elec]])+MINUTE(Table2[[#This Row],[End Time Elec]])/60,"err")</f>
        <v>0.75</v>
      </c>
      <c r="G318" s="26">
        <f>IFERROR(IF(Table2[[#This Row],[End time Hour elec]]&lt;Table2[[#This Row],[Start Time hour elec]],Table2[[#This Row],[End time Hour elec]]+24,Table2[[#This Row],[End time Hour elec]]),"err")</f>
        <v>24.75</v>
      </c>
      <c r="H318" s="26">
        <f>IFERROR((Table2[[#This Row],[End Time Elec]]-Table2[[#This Row],[Start time Elec]])*24,"err")</f>
        <v>19.250000000058208</v>
      </c>
      <c r="I318" s="28" t="str">
        <f>Table1[[#This Row],[Start Time Steam]]</f>
        <v>err</v>
      </c>
      <c r="J318" s="28">
        <f>Table1[[#This Row],[Stop Time Steam]]</f>
        <v>41032.010416666664</v>
      </c>
      <c r="K318" s="26" t="str">
        <f>IFERROR(HOUR(Table2[[#This Row],[Start Time Steam]])+MINUTE(Table2[[#This Row],[Start Time Steam]])/60,"err")</f>
        <v>err</v>
      </c>
      <c r="L318" s="26">
        <f>IFERROR(HOUR(Table2[[#This Row],[End Time Steam]])+MINUTE(Table2[[#This Row],[End Time Steam]])/60,"err")</f>
        <v>0.25</v>
      </c>
      <c r="M318" s="26">
        <f>IFERROR(IF(Table2[[#This Row],[End time Hour Steam]]&lt;Table2[[#This Row],[Start Time hour Steam]],Table2[[#This Row],[End time Hour Steam]]+24,Table2[[#This Row],[End time Hour Steam]]),"err")</f>
        <v>24.25</v>
      </c>
      <c r="N318" s="26" t="str">
        <f>IFERROR((Table2[[#This Row],[End Time Steam]]-Table2[[#This Row],[Start Time Steam]])*24,"err")</f>
        <v>err</v>
      </c>
    </row>
    <row r="319" spans="1:14">
      <c r="A319" s="27">
        <f>Table1[[#This Row],[Day]]</f>
        <v>41032</v>
      </c>
      <c r="B319" s="29">
        <f>WEEKDAY(Table2[[#This Row],[Day]])</f>
        <v>5</v>
      </c>
      <c r="C319" s="28">
        <f>Table1[[#This Row],[Start Time Elec]]</f>
        <v>41032.197916666664</v>
      </c>
      <c r="D319" s="28">
        <f>Table1[[#This Row],[Stop Time Elec]]</f>
        <v>41033.010416666664</v>
      </c>
      <c r="E319" s="26">
        <f>IFERROR(HOUR(Table2[[#This Row],[Start time Elec]])+MINUTE(Table2[[#This Row],[Start time Elec]])/60,"err")</f>
        <v>4.75</v>
      </c>
      <c r="F319" s="26">
        <f>IFERROR(HOUR(Table2[[#This Row],[End Time Elec]])+MINUTE(Table2[[#This Row],[End Time Elec]])/60,"err")</f>
        <v>0.25</v>
      </c>
      <c r="G319" s="26">
        <f>IFERROR(IF(Table2[[#This Row],[End time Hour elec]]&lt;Table2[[#This Row],[Start Time hour elec]],Table2[[#This Row],[End time Hour elec]]+24,Table2[[#This Row],[End time Hour elec]]),"err")</f>
        <v>24.25</v>
      </c>
      <c r="H319" s="26">
        <f>IFERROR((Table2[[#This Row],[End Time Elec]]-Table2[[#This Row],[Start time Elec]])*24,"err")</f>
        <v>19.5</v>
      </c>
      <c r="I319" s="28" t="str">
        <f>Table1[[#This Row],[Start Time Steam]]</f>
        <v>err</v>
      </c>
      <c r="J319" s="28">
        <f>Table1[[#This Row],[Stop Time Steam]]</f>
        <v>41032.958333333336</v>
      </c>
      <c r="K319" s="26" t="str">
        <f>IFERROR(HOUR(Table2[[#This Row],[Start Time Steam]])+MINUTE(Table2[[#This Row],[Start Time Steam]])/60,"err")</f>
        <v>err</v>
      </c>
      <c r="L319" s="26">
        <f>IFERROR(HOUR(Table2[[#This Row],[End Time Steam]])+MINUTE(Table2[[#This Row],[End Time Steam]])/60,"err")</f>
        <v>23</v>
      </c>
      <c r="M319" s="26">
        <f>IFERROR(IF(Table2[[#This Row],[End time Hour Steam]]&lt;Table2[[#This Row],[Start Time hour Steam]],Table2[[#This Row],[End time Hour Steam]]+24,Table2[[#This Row],[End time Hour Steam]]),"err")</f>
        <v>47</v>
      </c>
      <c r="N319" s="26" t="str">
        <f>IFERROR((Table2[[#This Row],[End Time Steam]]-Table2[[#This Row],[Start Time Steam]])*24,"err")</f>
        <v>err</v>
      </c>
    </row>
    <row r="320" spans="1:14">
      <c r="A320" s="27">
        <f>Table1[[#This Row],[Day]]</f>
        <v>41033</v>
      </c>
      <c r="B320" s="29">
        <f>WEEKDAY(Table2[[#This Row],[Day]])</f>
        <v>6</v>
      </c>
      <c r="C320" s="28">
        <f>Table1[[#This Row],[Start Time Elec]]</f>
        <v>41033.229166666664</v>
      </c>
      <c r="D320" s="28">
        <f>Table1[[#This Row],[Stop Time Elec]]</f>
        <v>41034.020833333336</v>
      </c>
      <c r="E320" s="26">
        <f>IFERROR(HOUR(Table2[[#This Row],[Start time Elec]])+MINUTE(Table2[[#This Row],[Start time Elec]])/60,"err")</f>
        <v>5.5</v>
      </c>
      <c r="F320" s="26">
        <f>IFERROR(HOUR(Table2[[#This Row],[End Time Elec]])+MINUTE(Table2[[#This Row],[End Time Elec]])/60,"err")</f>
        <v>0.5</v>
      </c>
      <c r="G320" s="26">
        <f>IFERROR(IF(Table2[[#This Row],[End time Hour elec]]&lt;Table2[[#This Row],[Start Time hour elec]],Table2[[#This Row],[End time Hour elec]]+24,Table2[[#This Row],[End time Hour elec]]),"err")</f>
        <v>24.5</v>
      </c>
      <c r="H320" s="26">
        <f>IFERROR((Table2[[#This Row],[End Time Elec]]-Table2[[#This Row],[Start time Elec]])*24,"err")</f>
        <v>19.000000000116415</v>
      </c>
      <c r="I320" s="28">
        <f>Table1[[#This Row],[Start Time Steam]]</f>
        <v>41033.989583333336</v>
      </c>
      <c r="J320" s="28">
        <f>Table1[[#This Row],[Stop Time Steam]]</f>
        <v>41034.03125</v>
      </c>
      <c r="K320" s="26">
        <f>IFERROR(HOUR(Table2[[#This Row],[Start Time Steam]])+MINUTE(Table2[[#This Row],[Start Time Steam]])/60,"err")</f>
        <v>23.75</v>
      </c>
      <c r="L320" s="26">
        <f>IFERROR(HOUR(Table2[[#This Row],[End Time Steam]])+MINUTE(Table2[[#This Row],[End Time Steam]])/60,"err")</f>
        <v>0.75</v>
      </c>
      <c r="M320" s="26">
        <f>IFERROR(IF(Table2[[#This Row],[End time Hour Steam]]&lt;Table2[[#This Row],[Start Time hour Steam]],Table2[[#This Row],[End time Hour Steam]]+24,Table2[[#This Row],[End time Hour Steam]]),"err")</f>
        <v>24.75</v>
      </c>
      <c r="N320" s="26">
        <f>IFERROR((Table2[[#This Row],[End Time Steam]]-Table2[[#This Row],[Start Time Steam]])*24,"err")</f>
        <v>0.99999999994179234</v>
      </c>
    </row>
    <row r="321" spans="1:14" hidden="1">
      <c r="A321" s="27">
        <f>Table1[[#This Row],[Day]]</f>
        <v>41034</v>
      </c>
      <c r="B321" s="29">
        <f>WEEKDAY(Table2[[#This Row],[Day]])</f>
        <v>7</v>
      </c>
      <c r="C321" s="28">
        <f>Table1[[#This Row],[Start Time Elec]]</f>
        <v>41034.260416666664</v>
      </c>
      <c r="D321" s="28">
        <f>Table1[[#This Row],[Stop Time Elec]]</f>
        <v>41034.875</v>
      </c>
      <c r="E321" s="26">
        <f>IFERROR(HOUR(Table2[[#This Row],[Start time Elec]])+MINUTE(Table2[[#This Row],[Start time Elec]])/60,"err")</f>
        <v>6.25</v>
      </c>
      <c r="F321" s="26">
        <f>IFERROR(HOUR(Table2[[#This Row],[End Time Elec]])+MINUTE(Table2[[#This Row],[End Time Elec]])/60,"err")</f>
        <v>21</v>
      </c>
      <c r="G321" s="26">
        <f>IFERROR(IF(Table2[[#This Row],[End time Hour elec]]&lt;Table2[[#This Row],[Start Time hour elec]],Table2[[#This Row],[End time Hour elec]]+24,Table2[[#This Row],[End time Hour elec]]),"err")</f>
        <v>21</v>
      </c>
      <c r="H321" s="26">
        <f>IFERROR((Table2[[#This Row],[End Time Elec]]-Table2[[#This Row],[Start time Elec]])*24,"err")</f>
        <v>14.750000000058208</v>
      </c>
      <c r="I321" s="28">
        <f>Table1[[#This Row],[Start Time Steam]]</f>
        <v>41034.125</v>
      </c>
      <c r="J321" s="28">
        <f>Table1[[#This Row],[Stop Time Steam]]</f>
        <v>41034.239583333336</v>
      </c>
      <c r="K321" s="26">
        <f>IFERROR(HOUR(Table2[[#This Row],[Start Time Steam]])+MINUTE(Table2[[#This Row],[Start Time Steam]])/60,"err")</f>
        <v>3</v>
      </c>
      <c r="L321" s="26">
        <f>IFERROR(HOUR(Table2[[#This Row],[End Time Steam]])+MINUTE(Table2[[#This Row],[End Time Steam]])/60,"err")</f>
        <v>5.75</v>
      </c>
      <c r="M321" s="26">
        <f>IFERROR(IF(Table2[[#This Row],[End time Hour Steam]]&lt;Table2[[#This Row],[Start Time hour Steam]],Table2[[#This Row],[End time Hour Steam]]+24,Table2[[#This Row],[End time Hour Steam]]),"err")</f>
        <v>5.75</v>
      </c>
      <c r="N321" s="26">
        <f>IFERROR((Table2[[#This Row],[End Time Steam]]-Table2[[#This Row],[Start Time Steam]])*24,"err")</f>
        <v>2.7500000000582077</v>
      </c>
    </row>
    <row r="322" spans="1:14" hidden="1">
      <c r="A322" s="27">
        <f>Table1[[#This Row],[Day]]</f>
        <v>41035</v>
      </c>
      <c r="B322" s="29">
        <f>WEEKDAY(Table2[[#This Row],[Day]])</f>
        <v>1</v>
      </c>
      <c r="C322" s="28">
        <f>Table1[[#This Row],[Start Time Elec]]</f>
        <v>41035.385416666664</v>
      </c>
      <c r="D322" s="28">
        <f>Table1[[#This Row],[Stop Time Elec]]</f>
        <v>41035.895833333336</v>
      </c>
      <c r="E322" s="26">
        <f>IFERROR(HOUR(Table2[[#This Row],[Start time Elec]])+MINUTE(Table2[[#This Row],[Start time Elec]])/60,"err")</f>
        <v>9.25</v>
      </c>
      <c r="F322" s="26">
        <f>IFERROR(HOUR(Table2[[#This Row],[End Time Elec]])+MINUTE(Table2[[#This Row],[End Time Elec]])/60,"err")</f>
        <v>21.5</v>
      </c>
      <c r="G322" s="26">
        <f>IFERROR(IF(Table2[[#This Row],[End time Hour elec]]&lt;Table2[[#This Row],[Start Time hour elec]],Table2[[#This Row],[End time Hour elec]]+24,Table2[[#This Row],[End time Hour elec]]),"err")</f>
        <v>21.5</v>
      </c>
      <c r="H322" s="26">
        <f>IFERROR((Table2[[#This Row],[End Time Elec]]-Table2[[#This Row],[Start time Elec]])*24,"err")</f>
        <v>12.250000000116415</v>
      </c>
      <c r="I322" s="28" t="str">
        <f>Table1[[#This Row],[Start Time Steam]]</f>
        <v>err</v>
      </c>
      <c r="J322" s="28">
        <f>Table1[[#This Row],[Stop Time Steam]]</f>
        <v>41035.447916666664</v>
      </c>
      <c r="K322" s="26" t="str">
        <f>IFERROR(HOUR(Table2[[#This Row],[Start Time Steam]])+MINUTE(Table2[[#This Row],[Start Time Steam]])/60,"err")</f>
        <v>err</v>
      </c>
      <c r="L322" s="26">
        <f>IFERROR(HOUR(Table2[[#This Row],[End Time Steam]])+MINUTE(Table2[[#This Row],[End Time Steam]])/60,"err")</f>
        <v>10.75</v>
      </c>
      <c r="M322" s="26">
        <f>IFERROR(IF(Table2[[#This Row],[End time Hour Steam]]&lt;Table2[[#This Row],[Start Time hour Steam]],Table2[[#This Row],[End time Hour Steam]]+24,Table2[[#This Row],[End time Hour Steam]]),"err")</f>
        <v>34.75</v>
      </c>
      <c r="N322" s="26" t="str">
        <f>IFERROR((Table2[[#This Row],[End Time Steam]]-Table2[[#This Row],[Start Time Steam]])*24,"err")</f>
        <v>err</v>
      </c>
    </row>
    <row r="323" spans="1:14">
      <c r="A323" s="27">
        <f>Table1[[#This Row],[Day]]</f>
        <v>41036</v>
      </c>
      <c r="B323" s="29">
        <f>WEEKDAY(Table2[[#This Row],[Day]])</f>
        <v>2</v>
      </c>
      <c r="C323" s="28">
        <f>Table1[[#This Row],[Start Time Elec]]</f>
        <v>41036.208333333336</v>
      </c>
      <c r="D323" s="28">
        <f>Table1[[#This Row],[Stop Time Elec]]</f>
        <v>41037.020833333336</v>
      </c>
      <c r="E323" s="26">
        <f>IFERROR(HOUR(Table2[[#This Row],[Start time Elec]])+MINUTE(Table2[[#This Row],[Start time Elec]])/60,"err")</f>
        <v>5</v>
      </c>
      <c r="F323" s="26">
        <f>IFERROR(HOUR(Table2[[#This Row],[End Time Elec]])+MINUTE(Table2[[#This Row],[End Time Elec]])/60,"err")</f>
        <v>0.5</v>
      </c>
      <c r="G323" s="26">
        <f>IFERROR(IF(Table2[[#This Row],[End time Hour elec]]&lt;Table2[[#This Row],[Start Time hour elec]],Table2[[#This Row],[End time Hour elec]]+24,Table2[[#This Row],[End time Hour elec]]),"err")</f>
        <v>24.5</v>
      </c>
      <c r="H323" s="26">
        <f>IFERROR((Table2[[#This Row],[End Time Elec]]-Table2[[#This Row],[Start time Elec]])*24,"err")</f>
        <v>19.5</v>
      </c>
      <c r="I323" s="28">
        <f>Table1[[#This Row],[Start Time Steam]]</f>
        <v>41036.177083333336</v>
      </c>
      <c r="J323" s="28">
        <f>Table1[[#This Row],[Stop Time Steam]]</f>
        <v>41036.260416666664</v>
      </c>
      <c r="K323" s="26">
        <f>IFERROR(HOUR(Table2[[#This Row],[Start Time Steam]])+MINUTE(Table2[[#This Row],[Start Time Steam]])/60,"err")</f>
        <v>4.25</v>
      </c>
      <c r="L323" s="26">
        <f>IFERROR(HOUR(Table2[[#This Row],[End Time Steam]])+MINUTE(Table2[[#This Row],[End Time Steam]])/60,"err")</f>
        <v>6.25</v>
      </c>
      <c r="M323" s="26">
        <f>IFERROR(IF(Table2[[#This Row],[End time Hour Steam]]&lt;Table2[[#This Row],[Start Time hour Steam]],Table2[[#This Row],[End time Hour Steam]]+24,Table2[[#This Row],[End time Hour Steam]]),"err")</f>
        <v>6.25</v>
      </c>
      <c r="N323" s="26">
        <f>IFERROR((Table2[[#This Row],[End Time Steam]]-Table2[[#This Row],[Start Time Steam]])*24,"err")</f>
        <v>1.9999999998835847</v>
      </c>
    </row>
    <row r="324" spans="1:14">
      <c r="A324" s="27">
        <f>Table1[[#This Row],[Day]]</f>
        <v>41037</v>
      </c>
      <c r="B324" s="29">
        <f>WEEKDAY(Table2[[#This Row],[Day]])</f>
        <v>3</v>
      </c>
      <c r="C324" s="28">
        <f>Table1[[#This Row],[Start Time Elec]]</f>
        <v>41037.197916666664</v>
      </c>
      <c r="D324" s="28">
        <f>Table1[[#This Row],[Stop Time Elec]]</f>
        <v>41038.03125</v>
      </c>
      <c r="E324" s="26">
        <f>IFERROR(HOUR(Table2[[#This Row],[Start time Elec]])+MINUTE(Table2[[#This Row],[Start time Elec]])/60,"err")</f>
        <v>4.75</v>
      </c>
      <c r="F324" s="26">
        <f>IFERROR(HOUR(Table2[[#This Row],[End Time Elec]])+MINUTE(Table2[[#This Row],[End Time Elec]])/60,"err")</f>
        <v>0.75</v>
      </c>
      <c r="G324" s="26">
        <f>IFERROR(IF(Table2[[#This Row],[End time Hour elec]]&lt;Table2[[#This Row],[Start Time hour elec]],Table2[[#This Row],[End time Hour elec]]+24,Table2[[#This Row],[End time Hour elec]]),"err")</f>
        <v>24.75</v>
      </c>
      <c r="H324" s="26">
        <f>IFERROR((Table2[[#This Row],[End Time Elec]]-Table2[[#This Row],[Start time Elec]])*24,"err")</f>
        <v>20.000000000058208</v>
      </c>
      <c r="I324" s="28">
        <f>Table1[[#This Row],[Start Time Steam]]</f>
        <v>41037.197916666664</v>
      </c>
      <c r="J324" s="28">
        <f>Table1[[#This Row],[Stop Time Steam]]</f>
        <v>41037.28125</v>
      </c>
      <c r="K324" s="26">
        <f>IFERROR(HOUR(Table2[[#This Row],[Start Time Steam]])+MINUTE(Table2[[#This Row],[Start Time Steam]])/60,"err")</f>
        <v>4.75</v>
      </c>
      <c r="L324" s="26">
        <f>IFERROR(HOUR(Table2[[#This Row],[End Time Steam]])+MINUTE(Table2[[#This Row],[End Time Steam]])/60,"err")</f>
        <v>6.75</v>
      </c>
      <c r="M324" s="26">
        <f>IFERROR(IF(Table2[[#This Row],[End time Hour Steam]]&lt;Table2[[#This Row],[Start Time hour Steam]],Table2[[#This Row],[End time Hour Steam]]+24,Table2[[#This Row],[End time Hour Steam]]),"err")</f>
        <v>6.75</v>
      </c>
      <c r="N324" s="26">
        <f>IFERROR((Table2[[#This Row],[End Time Steam]]-Table2[[#This Row],[Start Time Steam]])*24,"err")</f>
        <v>2.0000000000582077</v>
      </c>
    </row>
    <row r="325" spans="1:14">
      <c r="A325" s="27">
        <f>Table1[[#This Row],[Day]]</f>
        <v>41038</v>
      </c>
      <c r="B325" s="29">
        <f>WEEKDAY(Table2[[#This Row],[Day]])</f>
        <v>4</v>
      </c>
      <c r="C325" s="28">
        <f>Table1[[#This Row],[Start Time Elec]]</f>
        <v>41038.21875</v>
      </c>
      <c r="D325" s="28">
        <f>Table1[[#This Row],[Stop Time Elec]]</f>
        <v>41039.020833333336</v>
      </c>
      <c r="E325" s="26">
        <f>IFERROR(HOUR(Table2[[#This Row],[Start time Elec]])+MINUTE(Table2[[#This Row],[Start time Elec]])/60,"err")</f>
        <v>5.25</v>
      </c>
      <c r="F325" s="26">
        <f>IFERROR(HOUR(Table2[[#This Row],[End Time Elec]])+MINUTE(Table2[[#This Row],[End Time Elec]])/60,"err")</f>
        <v>0.5</v>
      </c>
      <c r="G325" s="26">
        <f>IFERROR(IF(Table2[[#This Row],[End time Hour elec]]&lt;Table2[[#This Row],[Start Time hour elec]],Table2[[#This Row],[End time Hour elec]]+24,Table2[[#This Row],[End time Hour elec]]),"err")</f>
        <v>24.5</v>
      </c>
      <c r="H325" s="26">
        <f>IFERROR((Table2[[#This Row],[End Time Elec]]-Table2[[#This Row],[Start time Elec]])*24,"err")</f>
        <v>19.250000000058208</v>
      </c>
      <c r="I325" s="28">
        <f>Table1[[#This Row],[Start Time Steam]]</f>
        <v>41038.09375</v>
      </c>
      <c r="J325" s="28">
        <f>Table1[[#This Row],[Stop Time Steam]]</f>
        <v>41038.1875</v>
      </c>
      <c r="K325" s="26">
        <f>IFERROR(HOUR(Table2[[#This Row],[Start Time Steam]])+MINUTE(Table2[[#This Row],[Start Time Steam]])/60,"err")</f>
        <v>2.25</v>
      </c>
      <c r="L325" s="26">
        <f>IFERROR(HOUR(Table2[[#This Row],[End Time Steam]])+MINUTE(Table2[[#This Row],[End Time Steam]])/60,"err")</f>
        <v>4.5</v>
      </c>
      <c r="M325" s="26">
        <f>IFERROR(IF(Table2[[#This Row],[End time Hour Steam]]&lt;Table2[[#This Row],[Start Time hour Steam]],Table2[[#This Row],[End time Hour Steam]]+24,Table2[[#This Row],[End time Hour Steam]]),"err")</f>
        <v>4.5</v>
      </c>
      <c r="N325" s="26">
        <f>IFERROR((Table2[[#This Row],[End Time Steam]]-Table2[[#This Row],[Start Time Steam]])*24,"err")</f>
        <v>2.25</v>
      </c>
    </row>
    <row r="326" spans="1:14">
      <c r="A326" s="27">
        <f>Table1[[#This Row],[Day]]</f>
        <v>41039</v>
      </c>
      <c r="B326" s="29">
        <f>WEEKDAY(Table2[[#This Row],[Day]])</f>
        <v>5</v>
      </c>
      <c r="C326" s="28">
        <f>Table1[[#This Row],[Start Time Elec]]</f>
        <v>41039.239583333336</v>
      </c>
      <c r="D326" s="28">
        <f>Table1[[#This Row],[Stop Time Elec]]</f>
        <v>41040.03125</v>
      </c>
      <c r="E326" s="26">
        <f>IFERROR(HOUR(Table2[[#This Row],[Start time Elec]])+MINUTE(Table2[[#This Row],[Start time Elec]])/60,"err")</f>
        <v>5.75</v>
      </c>
      <c r="F326" s="26">
        <f>IFERROR(HOUR(Table2[[#This Row],[End Time Elec]])+MINUTE(Table2[[#This Row],[End Time Elec]])/60,"err")</f>
        <v>0.75</v>
      </c>
      <c r="G326" s="26">
        <f>IFERROR(IF(Table2[[#This Row],[End time Hour elec]]&lt;Table2[[#This Row],[Start Time hour elec]],Table2[[#This Row],[End time Hour elec]]+24,Table2[[#This Row],[End time Hour elec]]),"err")</f>
        <v>24.75</v>
      </c>
      <c r="H326" s="26">
        <f>IFERROR((Table2[[#This Row],[End Time Elec]]-Table2[[#This Row],[Start time Elec]])*24,"err")</f>
        <v>18.999999999941792</v>
      </c>
      <c r="I326" s="28">
        <f>Table1[[#This Row],[Start Time Steam]]</f>
        <v>41039.302083333336</v>
      </c>
      <c r="J326" s="28">
        <f>Table1[[#This Row],[Stop Time Steam]]</f>
        <v>41039.71875</v>
      </c>
      <c r="K326" s="26">
        <f>IFERROR(HOUR(Table2[[#This Row],[Start Time Steam]])+MINUTE(Table2[[#This Row],[Start Time Steam]])/60,"err")</f>
        <v>7.25</v>
      </c>
      <c r="L326" s="26">
        <f>IFERROR(HOUR(Table2[[#This Row],[End Time Steam]])+MINUTE(Table2[[#This Row],[End Time Steam]])/60,"err")</f>
        <v>17.25</v>
      </c>
      <c r="M326" s="26">
        <f>IFERROR(IF(Table2[[#This Row],[End time Hour Steam]]&lt;Table2[[#This Row],[Start Time hour Steam]],Table2[[#This Row],[End time Hour Steam]]+24,Table2[[#This Row],[End time Hour Steam]]),"err")</f>
        <v>17.25</v>
      </c>
      <c r="N326" s="26">
        <f>IFERROR((Table2[[#This Row],[End Time Steam]]-Table2[[#This Row],[Start Time Steam]])*24,"err")</f>
        <v>9.9999999999417923</v>
      </c>
    </row>
    <row r="327" spans="1:14">
      <c r="A327" s="27">
        <f>Table1[[#This Row],[Day]]</f>
        <v>41040</v>
      </c>
      <c r="B327" s="29">
        <f>WEEKDAY(Table2[[#This Row],[Day]])</f>
        <v>6</v>
      </c>
      <c r="C327" s="28">
        <f>Table1[[#This Row],[Start Time Elec]]</f>
        <v>41040.197916666664</v>
      </c>
      <c r="D327" s="28">
        <f>Table1[[#This Row],[Stop Time Elec]]</f>
        <v>41041.03125</v>
      </c>
      <c r="E327" s="26">
        <f>IFERROR(HOUR(Table2[[#This Row],[Start time Elec]])+MINUTE(Table2[[#This Row],[Start time Elec]])/60,"err")</f>
        <v>4.75</v>
      </c>
      <c r="F327" s="26">
        <f>IFERROR(HOUR(Table2[[#This Row],[End Time Elec]])+MINUTE(Table2[[#This Row],[End Time Elec]])/60,"err")</f>
        <v>0.75</v>
      </c>
      <c r="G327" s="26">
        <f>IFERROR(IF(Table2[[#This Row],[End time Hour elec]]&lt;Table2[[#This Row],[Start Time hour elec]],Table2[[#This Row],[End time Hour elec]]+24,Table2[[#This Row],[End time Hour elec]]),"err")</f>
        <v>24.75</v>
      </c>
      <c r="H327" s="26">
        <f>IFERROR((Table2[[#This Row],[End Time Elec]]-Table2[[#This Row],[Start time Elec]])*24,"err")</f>
        <v>20.000000000058208</v>
      </c>
      <c r="I327" s="28">
        <f>Table1[[#This Row],[Start Time Steam]]</f>
        <v>41040.09375</v>
      </c>
      <c r="J327" s="28">
        <f>Table1[[#This Row],[Stop Time Steam]]</f>
        <v>41040.208333333336</v>
      </c>
      <c r="K327" s="26">
        <f>IFERROR(HOUR(Table2[[#This Row],[Start Time Steam]])+MINUTE(Table2[[#This Row],[Start Time Steam]])/60,"err")</f>
        <v>2.25</v>
      </c>
      <c r="L327" s="26">
        <f>IFERROR(HOUR(Table2[[#This Row],[End Time Steam]])+MINUTE(Table2[[#This Row],[End Time Steam]])/60,"err")</f>
        <v>5</v>
      </c>
      <c r="M327" s="26">
        <f>IFERROR(IF(Table2[[#This Row],[End time Hour Steam]]&lt;Table2[[#This Row],[Start Time hour Steam]],Table2[[#This Row],[End time Hour Steam]]+24,Table2[[#This Row],[End time Hour Steam]]),"err")</f>
        <v>5</v>
      </c>
      <c r="N327" s="26">
        <f>IFERROR((Table2[[#This Row],[End Time Steam]]-Table2[[#This Row],[Start Time Steam]])*24,"err")</f>
        <v>2.7500000000582077</v>
      </c>
    </row>
    <row r="328" spans="1:14" hidden="1">
      <c r="A328" s="27">
        <f>Table1[[#This Row],[Day]]</f>
        <v>41041</v>
      </c>
      <c r="B328" s="29">
        <f>WEEKDAY(Table2[[#This Row],[Day]])</f>
        <v>7</v>
      </c>
      <c r="C328" s="28">
        <f>Table1[[#This Row],[Start Time Elec]]</f>
        <v>41041.270833333336</v>
      </c>
      <c r="D328" s="28">
        <f>Table1[[#This Row],[Stop Time Elec]]</f>
        <v>41041.947916666664</v>
      </c>
      <c r="E328" s="26">
        <f>IFERROR(HOUR(Table2[[#This Row],[Start time Elec]])+MINUTE(Table2[[#This Row],[Start time Elec]])/60,"err")</f>
        <v>6.5</v>
      </c>
      <c r="F328" s="26">
        <f>IFERROR(HOUR(Table2[[#This Row],[End Time Elec]])+MINUTE(Table2[[#This Row],[End Time Elec]])/60,"err")</f>
        <v>22.75</v>
      </c>
      <c r="G328" s="26">
        <f>IFERROR(IF(Table2[[#This Row],[End time Hour elec]]&lt;Table2[[#This Row],[Start Time hour elec]],Table2[[#This Row],[End time Hour elec]]+24,Table2[[#This Row],[End time Hour elec]]),"err")</f>
        <v>22.75</v>
      </c>
      <c r="H328" s="26">
        <f>IFERROR((Table2[[#This Row],[End Time Elec]]-Table2[[#This Row],[Start time Elec]])*24,"err")</f>
        <v>16.249999999883585</v>
      </c>
      <c r="I328" s="28">
        <f>Table1[[#This Row],[Start Time Steam]]</f>
        <v>41041.5</v>
      </c>
      <c r="J328" s="28">
        <f>Table1[[#This Row],[Stop Time Steam]]</f>
        <v>41041.583333333336</v>
      </c>
      <c r="K328" s="26">
        <f>IFERROR(HOUR(Table2[[#This Row],[Start Time Steam]])+MINUTE(Table2[[#This Row],[Start Time Steam]])/60,"err")</f>
        <v>12</v>
      </c>
      <c r="L328" s="26">
        <f>IFERROR(HOUR(Table2[[#This Row],[End Time Steam]])+MINUTE(Table2[[#This Row],[End Time Steam]])/60,"err")</f>
        <v>14</v>
      </c>
      <c r="M328" s="26">
        <f>IFERROR(IF(Table2[[#This Row],[End time Hour Steam]]&lt;Table2[[#This Row],[Start Time hour Steam]],Table2[[#This Row],[End time Hour Steam]]+24,Table2[[#This Row],[End time Hour Steam]]),"err")</f>
        <v>14</v>
      </c>
      <c r="N328" s="26">
        <f>IFERROR((Table2[[#This Row],[End Time Steam]]-Table2[[#This Row],[Start Time Steam]])*24,"err")</f>
        <v>2.0000000000582077</v>
      </c>
    </row>
    <row r="329" spans="1:14" hidden="1">
      <c r="A329" s="27">
        <f>Table1[[#This Row],[Day]]</f>
        <v>41042</v>
      </c>
      <c r="B329" s="29">
        <f>WEEKDAY(Table2[[#This Row],[Day]])</f>
        <v>1</v>
      </c>
      <c r="C329" s="28">
        <f>Table1[[#This Row],[Start Time Elec]]</f>
        <v>41042.416666666664</v>
      </c>
      <c r="D329" s="28">
        <f>Table1[[#This Row],[Stop Time Elec]]</f>
        <v>41042.927083333336</v>
      </c>
      <c r="E329" s="26">
        <f>IFERROR(HOUR(Table2[[#This Row],[Start time Elec]])+MINUTE(Table2[[#This Row],[Start time Elec]])/60,"err")</f>
        <v>10</v>
      </c>
      <c r="F329" s="26">
        <f>IFERROR(HOUR(Table2[[#This Row],[End Time Elec]])+MINUTE(Table2[[#This Row],[End Time Elec]])/60,"err")</f>
        <v>22.25</v>
      </c>
      <c r="G329" s="26">
        <f>IFERROR(IF(Table2[[#This Row],[End time Hour elec]]&lt;Table2[[#This Row],[Start Time hour elec]],Table2[[#This Row],[End time Hour elec]]+24,Table2[[#This Row],[End time Hour elec]]),"err")</f>
        <v>22.25</v>
      </c>
      <c r="H329" s="26">
        <f>IFERROR((Table2[[#This Row],[End Time Elec]]-Table2[[#This Row],[Start time Elec]])*24,"err")</f>
        <v>12.250000000116415</v>
      </c>
      <c r="I329" s="28">
        <f>Table1[[#This Row],[Start Time Steam]]</f>
        <v>41042.041666666664</v>
      </c>
      <c r="J329" s="28">
        <f>Table1[[#This Row],[Stop Time Steam]]</f>
        <v>41042.125</v>
      </c>
      <c r="K329" s="26">
        <f>IFERROR(HOUR(Table2[[#This Row],[Start Time Steam]])+MINUTE(Table2[[#This Row],[Start Time Steam]])/60,"err")</f>
        <v>1</v>
      </c>
      <c r="L329" s="26">
        <f>IFERROR(HOUR(Table2[[#This Row],[End Time Steam]])+MINUTE(Table2[[#This Row],[End Time Steam]])/60,"err")</f>
        <v>3</v>
      </c>
      <c r="M329" s="26">
        <f>IFERROR(IF(Table2[[#This Row],[End time Hour Steam]]&lt;Table2[[#This Row],[Start Time hour Steam]],Table2[[#This Row],[End time Hour Steam]]+24,Table2[[#This Row],[End time Hour Steam]]),"err")</f>
        <v>3</v>
      </c>
      <c r="N329" s="26">
        <f>IFERROR((Table2[[#This Row],[End Time Steam]]-Table2[[#This Row],[Start Time Steam]])*24,"err")</f>
        <v>2.0000000000582077</v>
      </c>
    </row>
    <row r="330" spans="1:14">
      <c r="A330" s="27">
        <f>Table1[[#This Row],[Day]]</f>
        <v>41043</v>
      </c>
      <c r="B330" s="29">
        <f>WEEKDAY(Table2[[#This Row],[Day]])</f>
        <v>2</v>
      </c>
      <c r="C330" s="28">
        <f>Table1[[#This Row],[Start Time Elec]]</f>
        <v>41043.197916666664</v>
      </c>
      <c r="D330" s="28">
        <f>Table1[[#This Row],[Stop Time Elec]]</f>
        <v>41044.020833333336</v>
      </c>
      <c r="E330" s="26">
        <f>IFERROR(HOUR(Table2[[#This Row],[Start time Elec]])+MINUTE(Table2[[#This Row],[Start time Elec]])/60,"err")</f>
        <v>4.75</v>
      </c>
      <c r="F330" s="26">
        <f>IFERROR(HOUR(Table2[[#This Row],[End Time Elec]])+MINUTE(Table2[[#This Row],[End Time Elec]])/60,"err")</f>
        <v>0.5</v>
      </c>
      <c r="G330" s="26">
        <f>IFERROR(IF(Table2[[#This Row],[End time Hour elec]]&lt;Table2[[#This Row],[Start Time hour elec]],Table2[[#This Row],[End time Hour elec]]+24,Table2[[#This Row],[End time Hour elec]]),"err")</f>
        <v>24.5</v>
      </c>
      <c r="H330" s="26">
        <f>IFERROR((Table2[[#This Row],[End Time Elec]]-Table2[[#This Row],[Start time Elec]])*24,"err")</f>
        <v>19.750000000116415</v>
      </c>
      <c r="I330" s="28">
        <f>Table1[[#This Row],[Start Time Steam]]</f>
        <v>41043.1875</v>
      </c>
      <c r="J330" s="28">
        <f>Table1[[#This Row],[Stop Time Steam]]</f>
        <v>41044.020833333336</v>
      </c>
      <c r="K330" s="26">
        <f>IFERROR(HOUR(Table2[[#This Row],[Start Time Steam]])+MINUTE(Table2[[#This Row],[Start Time Steam]])/60,"err")</f>
        <v>4.5</v>
      </c>
      <c r="L330" s="26">
        <f>IFERROR(HOUR(Table2[[#This Row],[End Time Steam]])+MINUTE(Table2[[#This Row],[End Time Steam]])/60,"err")</f>
        <v>0.5</v>
      </c>
      <c r="M330" s="26">
        <f>IFERROR(IF(Table2[[#This Row],[End time Hour Steam]]&lt;Table2[[#This Row],[Start Time hour Steam]],Table2[[#This Row],[End time Hour Steam]]+24,Table2[[#This Row],[End time Hour Steam]]),"err")</f>
        <v>24.5</v>
      </c>
      <c r="N330" s="26">
        <f>IFERROR((Table2[[#This Row],[End Time Steam]]-Table2[[#This Row],[Start Time Steam]])*24,"err")</f>
        <v>20.000000000058208</v>
      </c>
    </row>
    <row r="331" spans="1:14">
      <c r="A331" s="27">
        <f>Table1[[#This Row],[Day]]</f>
        <v>41044</v>
      </c>
      <c r="B331" s="29">
        <f>WEEKDAY(Table2[[#This Row],[Day]])</f>
        <v>3</v>
      </c>
      <c r="C331" s="28">
        <f>Table1[[#This Row],[Start Time Elec]]</f>
        <v>41044.21875</v>
      </c>
      <c r="D331" s="28">
        <f>Table1[[#This Row],[Stop Time Elec]]</f>
        <v>41045.041666666664</v>
      </c>
      <c r="E331" s="26">
        <f>IFERROR(HOUR(Table2[[#This Row],[Start time Elec]])+MINUTE(Table2[[#This Row],[Start time Elec]])/60,"err")</f>
        <v>5.25</v>
      </c>
      <c r="F331" s="26">
        <f>IFERROR(HOUR(Table2[[#This Row],[End Time Elec]])+MINUTE(Table2[[#This Row],[End Time Elec]])/60,"err")</f>
        <v>1</v>
      </c>
      <c r="G331" s="26">
        <f>IFERROR(IF(Table2[[#This Row],[End time Hour elec]]&lt;Table2[[#This Row],[Start Time hour elec]],Table2[[#This Row],[End time Hour elec]]+24,Table2[[#This Row],[End time Hour elec]]),"err")</f>
        <v>25</v>
      </c>
      <c r="H331" s="26">
        <f>IFERROR((Table2[[#This Row],[End Time Elec]]-Table2[[#This Row],[Start time Elec]])*24,"err")</f>
        <v>19.749999999941792</v>
      </c>
      <c r="I331" s="28">
        <f>Table1[[#This Row],[Start Time Steam]]</f>
        <v>41044.15625</v>
      </c>
      <c r="J331" s="28">
        <f>Table1[[#This Row],[Stop Time Steam]]</f>
        <v>41045.0625</v>
      </c>
      <c r="K331" s="26">
        <f>IFERROR(HOUR(Table2[[#This Row],[Start Time Steam]])+MINUTE(Table2[[#This Row],[Start Time Steam]])/60,"err")</f>
        <v>3.75</v>
      </c>
      <c r="L331" s="26">
        <f>IFERROR(HOUR(Table2[[#This Row],[End Time Steam]])+MINUTE(Table2[[#This Row],[End Time Steam]])/60,"err")</f>
        <v>1.5</v>
      </c>
      <c r="M331" s="26">
        <f>IFERROR(IF(Table2[[#This Row],[End time Hour Steam]]&lt;Table2[[#This Row],[Start Time hour Steam]],Table2[[#This Row],[End time Hour Steam]]+24,Table2[[#This Row],[End time Hour Steam]]),"err")</f>
        <v>25.5</v>
      </c>
      <c r="N331" s="26">
        <f>IFERROR((Table2[[#This Row],[End Time Steam]]-Table2[[#This Row],[Start Time Steam]])*24,"err")</f>
        <v>21.75</v>
      </c>
    </row>
    <row r="332" spans="1:14">
      <c r="A332" s="27">
        <f>Table1[[#This Row],[Day]]</f>
        <v>41045</v>
      </c>
      <c r="B332" s="29">
        <f>WEEKDAY(Table2[[#This Row],[Day]])</f>
        <v>4</v>
      </c>
      <c r="C332" s="28">
        <f>Table1[[#This Row],[Start Time Elec]]</f>
        <v>41045.208333333336</v>
      </c>
      <c r="D332" s="28">
        <f>Table1[[#This Row],[Stop Time Elec]]</f>
        <v>41046.03125</v>
      </c>
      <c r="E332" s="26">
        <f>IFERROR(HOUR(Table2[[#This Row],[Start time Elec]])+MINUTE(Table2[[#This Row],[Start time Elec]])/60,"err")</f>
        <v>5</v>
      </c>
      <c r="F332" s="26">
        <f>IFERROR(HOUR(Table2[[#This Row],[End Time Elec]])+MINUTE(Table2[[#This Row],[End Time Elec]])/60,"err")</f>
        <v>0.75</v>
      </c>
      <c r="G332" s="26">
        <f>IFERROR(IF(Table2[[#This Row],[End time Hour elec]]&lt;Table2[[#This Row],[Start Time hour elec]],Table2[[#This Row],[End time Hour elec]]+24,Table2[[#This Row],[End time Hour elec]]),"err")</f>
        <v>24.75</v>
      </c>
      <c r="H332" s="26">
        <f>IFERROR((Table2[[#This Row],[End Time Elec]]-Table2[[#This Row],[Start time Elec]])*24,"err")</f>
        <v>19.749999999941792</v>
      </c>
      <c r="I332" s="28">
        <f>Table1[[#This Row],[Start Time Steam]]</f>
        <v>41045.083333333336</v>
      </c>
      <c r="J332" s="28">
        <f>Table1[[#This Row],[Stop Time Steam]]</f>
        <v>41045.177083333336</v>
      </c>
      <c r="K332" s="26">
        <f>IFERROR(HOUR(Table2[[#This Row],[Start Time Steam]])+MINUTE(Table2[[#This Row],[Start Time Steam]])/60,"err")</f>
        <v>2</v>
      </c>
      <c r="L332" s="26">
        <f>IFERROR(HOUR(Table2[[#This Row],[End Time Steam]])+MINUTE(Table2[[#This Row],[End Time Steam]])/60,"err")</f>
        <v>4.25</v>
      </c>
      <c r="M332" s="26">
        <f>IFERROR(IF(Table2[[#This Row],[End time Hour Steam]]&lt;Table2[[#This Row],[Start Time hour Steam]],Table2[[#This Row],[End time Hour Steam]]+24,Table2[[#This Row],[End time Hour Steam]]),"err")</f>
        <v>4.25</v>
      </c>
      <c r="N332" s="26">
        <f>IFERROR((Table2[[#This Row],[End Time Steam]]-Table2[[#This Row],[Start Time Steam]])*24,"err")</f>
        <v>2.25</v>
      </c>
    </row>
    <row r="333" spans="1:14">
      <c r="A333" s="27">
        <f>Table1[[#This Row],[Day]]</f>
        <v>41046</v>
      </c>
      <c r="B333" s="29">
        <f>WEEKDAY(Table2[[#This Row],[Day]])</f>
        <v>5</v>
      </c>
      <c r="C333" s="28">
        <f>Table1[[#This Row],[Start Time Elec]]</f>
        <v>41046.239583333336</v>
      </c>
      <c r="D333" s="28">
        <f>Table1[[#This Row],[Stop Time Elec]]</f>
        <v>41047.020833333336</v>
      </c>
      <c r="E333" s="26">
        <f>IFERROR(HOUR(Table2[[#This Row],[Start time Elec]])+MINUTE(Table2[[#This Row],[Start time Elec]])/60,"err")</f>
        <v>5.75</v>
      </c>
      <c r="F333" s="26">
        <f>IFERROR(HOUR(Table2[[#This Row],[End Time Elec]])+MINUTE(Table2[[#This Row],[End Time Elec]])/60,"err")</f>
        <v>0.5</v>
      </c>
      <c r="G333" s="26">
        <f>IFERROR(IF(Table2[[#This Row],[End time Hour elec]]&lt;Table2[[#This Row],[Start Time hour elec]],Table2[[#This Row],[End time Hour elec]]+24,Table2[[#This Row],[End time Hour elec]]),"err")</f>
        <v>24.5</v>
      </c>
      <c r="H333" s="26">
        <f>IFERROR((Table2[[#This Row],[End Time Elec]]-Table2[[#This Row],[Start time Elec]])*24,"err")</f>
        <v>18.75</v>
      </c>
      <c r="I333" s="28">
        <f>Table1[[#This Row],[Start Time Steam]]</f>
        <v>41046.989583333336</v>
      </c>
      <c r="J333" s="28">
        <f>Table1[[#This Row],[Stop Time Steam]]</f>
        <v>41047</v>
      </c>
      <c r="K333" s="26">
        <f>IFERROR(HOUR(Table2[[#This Row],[Start Time Steam]])+MINUTE(Table2[[#This Row],[Start Time Steam]])/60,"err")</f>
        <v>23.75</v>
      </c>
      <c r="L333" s="26">
        <f>IFERROR(HOUR(Table2[[#This Row],[End Time Steam]])+MINUTE(Table2[[#This Row],[End Time Steam]])/60,"err")</f>
        <v>0</v>
      </c>
      <c r="M333" s="26">
        <f>IFERROR(IF(Table2[[#This Row],[End time Hour Steam]]&lt;Table2[[#This Row],[Start Time hour Steam]],Table2[[#This Row],[End time Hour Steam]]+24,Table2[[#This Row],[End time Hour Steam]]),"err")</f>
        <v>24</v>
      </c>
      <c r="N333" s="26">
        <f>IFERROR((Table2[[#This Row],[End Time Steam]]-Table2[[#This Row],[Start Time Steam]])*24,"err")</f>
        <v>0.24999999994179234</v>
      </c>
    </row>
    <row r="334" spans="1:14">
      <c r="A334" s="27">
        <f>Table1[[#This Row],[Day]]</f>
        <v>41047</v>
      </c>
      <c r="B334" s="29">
        <f>WEEKDAY(Table2[[#This Row],[Day]])</f>
        <v>6</v>
      </c>
      <c r="C334" s="28">
        <f>Table1[[#This Row],[Start Time Elec]]</f>
        <v>41047.21875</v>
      </c>
      <c r="D334" s="28">
        <f>Table1[[#This Row],[Stop Time Elec]]</f>
        <v>41048.03125</v>
      </c>
      <c r="E334" s="26">
        <f>IFERROR(HOUR(Table2[[#This Row],[Start time Elec]])+MINUTE(Table2[[#This Row],[Start time Elec]])/60,"err")</f>
        <v>5.25</v>
      </c>
      <c r="F334" s="26">
        <f>IFERROR(HOUR(Table2[[#This Row],[End Time Elec]])+MINUTE(Table2[[#This Row],[End Time Elec]])/60,"err")</f>
        <v>0.75</v>
      </c>
      <c r="G334" s="26">
        <f>IFERROR(IF(Table2[[#This Row],[End time Hour elec]]&lt;Table2[[#This Row],[Start Time hour elec]],Table2[[#This Row],[End time Hour elec]]+24,Table2[[#This Row],[End time Hour elec]]),"err")</f>
        <v>24.75</v>
      </c>
      <c r="H334" s="26">
        <f>IFERROR((Table2[[#This Row],[End Time Elec]]-Table2[[#This Row],[Start time Elec]])*24,"err")</f>
        <v>19.5</v>
      </c>
      <c r="I334" s="28" t="str">
        <f>Table1[[#This Row],[Start Time Steam]]</f>
        <v>err</v>
      </c>
      <c r="J334" s="28">
        <f>Table1[[#This Row],[Stop Time Steam]]</f>
        <v>41048.0625</v>
      </c>
      <c r="K334" s="26" t="str">
        <f>IFERROR(HOUR(Table2[[#This Row],[Start Time Steam]])+MINUTE(Table2[[#This Row],[Start Time Steam]])/60,"err")</f>
        <v>err</v>
      </c>
      <c r="L334" s="26">
        <f>IFERROR(HOUR(Table2[[#This Row],[End Time Steam]])+MINUTE(Table2[[#This Row],[End Time Steam]])/60,"err")</f>
        <v>1.5</v>
      </c>
      <c r="M334" s="26">
        <f>IFERROR(IF(Table2[[#This Row],[End time Hour Steam]]&lt;Table2[[#This Row],[Start Time hour Steam]],Table2[[#This Row],[End time Hour Steam]]+24,Table2[[#This Row],[End time Hour Steam]]),"err")</f>
        <v>25.5</v>
      </c>
      <c r="N334" s="26" t="str">
        <f>IFERROR((Table2[[#This Row],[End Time Steam]]-Table2[[#This Row],[Start Time Steam]])*24,"err")</f>
        <v>err</v>
      </c>
    </row>
    <row r="335" spans="1:14" hidden="1">
      <c r="A335" s="27">
        <f>Table1[[#This Row],[Day]]</f>
        <v>41048</v>
      </c>
      <c r="B335" s="29">
        <f>WEEKDAY(Table2[[#This Row],[Day]])</f>
        <v>7</v>
      </c>
      <c r="C335" s="28">
        <f>Table1[[#This Row],[Start Time Elec]]</f>
        <v>41048.28125</v>
      </c>
      <c r="D335" s="28">
        <f>Table1[[#This Row],[Stop Time Elec]]</f>
        <v>41048.979166666664</v>
      </c>
      <c r="E335" s="26">
        <f>IFERROR(HOUR(Table2[[#This Row],[Start time Elec]])+MINUTE(Table2[[#This Row],[Start time Elec]])/60,"err")</f>
        <v>6.75</v>
      </c>
      <c r="F335" s="26">
        <f>IFERROR(HOUR(Table2[[#This Row],[End Time Elec]])+MINUTE(Table2[[#This Row],[End Time Elec]])/60,"err")</f>
        <v>23.5</v>
      </c>
      <c r="G335" s="26">
        <f>IFERROR(IF(Table2[[#This Row],[End time Hour elec]]&lt;Table2[[#This Row],[Start Time hour elec]],Table2[[#This Row],[End time Hour elec]]+24,Table2[[#This Row],[End time Hour elec]]),"err")</f>
        <v>23.5</v>
      </c>
      <c r="H335" s="26">
        <f>IFERROR((Table2[[#This Row],[End Time Elec]]-Table2[[#This Row],[Start time Elec]])*24,"err")</f>
        <v>16.749999999941792</v>
      </c>
      <c r="I335" s="28">
        <f>Table1[[#This Row],[Start Time Steam]]</f>
        <v>41048.083333333336</v>
      </c>
      <c r="J335" s="28">
        <f>Table1[[#This Row],[Stop Time Steam]]</f>
        <v>41048.177083333336</v>
      </c>
      <c r="K335" s="26">
        <f>IFERROR(HOUR(Table2[[#This Row],[Start Time Steam]])+MINUTE(Table2[[#This Row],[Start Time Steam]])/60,"err")</f>
        <v>2</v>
      </c>
      <c r="L335" s="26">
        <f>IFERROR(HOUR(Table2[[#This Row],[End Time Steam]])+MINUTE(Table2[[#This Row],[End Time Steam]])/60,"err")</f>
        <v>4.25</v>
      </c>
      <c r="M335" s="26">
        <f>IFERROR(IF(Table2[[#This Row],[End time Hour Steam]]&lt;Table2[[#This Row],[Start Time hour Steam]],Table2[[#This Row],[End time Hour Steam]]+24,Table2[[#This Row],[End time Hour Steam]]),"err")</f>
        <v>4.25</v>
      </c>
      <c r="N335" s="26">
        <f>IFERROR((Table2[[#This Row],[End Time Steam]]-Table2[[#This Row],[Start Time Steam]])*24,"err")</f>
        <v>2.25</v>
      </c>
    </row>
    <row r="336" spans="1:14" hidden="1">
      <c r="A336" s="27">
        <f>Table1[[#This Row],[Day]]</f>
        <v>41049</v>
      </c>
      <c r="B336" s="29">
        <f>WEEKDAY(Table2[[#This Row],[Day]])</f>
        <v>1</v>
      </c>
      <c r="C336" s="28">
        <f>Table1[[#This Row],[Start Time Elec]]</f>
        <v>41049.34375</v>
      </c>
      <c r="D336" s="28">
        <f>Table1[[#This Row],[Stop Time Elec]]</f>
        <v>41049.96875</v>
      </c>
      <c r="E336" s="26">
        <f>IFERROR(HOUR(Table2[[#This Row],[Start time Elec]])+MINUTE(Table2[[#This Row],[Start time Elec]])/60,"err")</f>
        <v>8.25</v>
      </c>
      <c r="F336" s="26">
        <f>IFERROR(HOUR(Table2[[#This Row],[End Time Elec]])+MINUTE(Table2[[#This Row],[End Time Elec]])/60,"err")</f>
        <v>23.25</v>
      </c>
      <c r="G336" s="26">
        <f>IFERROR(IF(Table2[[#This Row],[End time Hour elec]]&lt;Table2[[#This Row],[Start Time hour elec]],Table2[[#This Row],[End time Hour elec]]+24,Table2[[#This Row],[End time Hour elec]]),"err")</f>
        <v>23.25</v>
      </c>
      <c r="H336" s="26">
        <f>IFERROR((Table2[[#This Row],[End Time Elec]]-Table2[[#This Row],[Start time Elec]])*24,"err")</f>
        <v>15</v>
      </c>
      <c r="I336" s="28">
        <f>Table1[[#This Row],[Start Time Steam]]</f>
        <v>41049.239583333336</v>
      </c>
      <c r="J336" s="28">
        <f>Table1[[#This Row],[Stop Time Steam]]</f>
        <v>41049.34375</v>
      </c>
      <c r="K336" s="26">
        <f>IFERROR(HOUR(Table2[[#This Row],[Start Time Steam]])+MINUTE(Table2[[#This Row],[Start Time Steam]])/60,"err")</f>
        <v>5.75</v>
      </c>
      <c r="L336" s="26">
        <f>IFERROR(HOUR(Table2[[#This Row],[End Time Steam]])+MINUTE(Table2[[#This Row],[End Time Steam]])/60,"err")</f>
        <v>8.25</v>
      </c>
      <c r="M336" s="26">
        <f>IFERROR(IF(Table2[[#This Row],[End time Hour Steam]]&lt;Table2[[#This Row],[Start Time hour Steam]],Table2[[#This Row],[End time Hour Steam]]+24,Table2[[#This Row],[End time Hour Steam]]),"err")</f>
        <v>8.25</v>
      </c>
      <c r="N336" s="26">
        <f>IFERROR((Table2[[#This Row],[End Time Steam]]-Table2[[#This Row],[Start Time Steam]])*24,"err")</f>
        <v>2.4999999999417923</v>
      </c>
    </row>
    <row r="337" spans="1:14">
      <c r="A337" s="27">
        <f>Table1[[#This Row],[Day]]</f>
        <v>41050</v>
      </c>
      <c r="B337" s="29">
        <f>WEEKDAY(Table2[[#This Row],[Day]])</f>
        <v>2</v>
      </c>
      <c r="C337" s="28">
        <f>Table1[[#This Row],[Start Time Elec]]</f>
        <v>41050.197916666664</v>
      </c>
      <c r="D337" s="28">
        <f>Table1[[#This Row],[Stop Time Elec]]</f>
        <v>41051.010416666664</v>
      </c>
      <c r="E337" s="26">
        <f>IFERROR(HOUR(Table2[[#This Row],[Start time Elec]])+MINUTE(Table2[[#This Row],[Start time Elec]])/60,"err")</f>
        <v>4.75</v>
      </c>
      <c r="F337" s="26">
        <f>IFERROR(HOUR(Table2[[#This Row],[End Time Elec]])+MINUTE(Table2[[#This Row],[End Time Elec]])/60,"err")</f>
        <v>0.25</v>
      </c>
      <c r="G337" s="26">
        <f>IFERROR(IF(Table2[[#This Row],[End time Hour elec]]&lt;Table2[[#This Row],[Start Time hour elec]],Table2[[#This Row],[End time Hour elec]]+24,Table2[[#This Row],[End time Hour elec]]),"err")</f>
        <v>24.25</v>
      </c>
      <c r="H337" s="26">
        <f>IFERROR((Table2[[#This Row],[End Time Elec]]-Table2[[#This Row],[Start time Elec]])*24,"err")</f>
        <v>19.5</v>
      </c>
      <c r="I337" s="28">
        <f>Table1[[#This Row],[Start Time Steam]]</f>
        <v>41050.208333333336</v>
      </c>
      <c r="J337" s="28">
        <f>Table1[[#This Row],[Stop Time Steam]]</f>
        <v>41051.052083333336</v>
      </c>
      <c r="K337" s="26">
        <f>IFERROR(HOUR(Table2[[#This Row],[Start Time Steam]])+MINUTE(Table2[[#This Row],[Start Time Steam]])/60,"err")</f>
        <v>5</v>
      </c>
      <c r="L337" s="26">
        <f>IFERROR(HOUR(Table2[[#This Row],[End Time Steam]])+MINUTE(Table2[[#This Row],[End Time Steam]])/60,"err")</f>
        <v>1.25</v>
      </c>
      <c r="M337" s="26">
        <f>IFERROR(IF(Table2[[#This Row],[End time Hour Steam]]&lt;Table2[[#This Row],[Start Time hour Steam]],Table2[[#This Row],[End time Hour Steam]]+24,Table2[[#This Row],[End time Hour Steam]]),"err")</f>
        <v>25.25</v>
      </c>
      <c r="N337" s="26">
        <f>IFERROR((Table2[[#This Row],[End Time Steam]]-Table2[[#This Row],[Start Time Steam]])*24,"err")</f>
        <v>20.25</v>
      </c>
    </row>
    <row r="338" spans="1:14">
      <c r="A338" s="27">
        <f>Table1[[#This Row],[Day]]</f>
        <v>41051</v>
      </c>
      <c r="B338" s="29">
        <f>WEEKDAY(Table2[[#This Row],[Day]])</f>
        <v>3</v>
      </c>
      <c r="C338" s="28">
        <f>Table1[[#This Row],[Start Time Elec]]</f>
        <v>41051.21875</v>
      </c>
      <c r="D338" s="28">
        <f>Table1[[#This Row],[Stop Time Elec]]</f>
        <v>41052.03125</v>
      </c>
      <c r="E338" s="26">
        <f>IFERROR(HOUR(Table2[[#This Row],[Start time Elec]])+MINUTE(Table2[[#This Row],[Start time Elec]])/60,"err")</f>
        <v>5.25</v>
      </c>
      <c r="F338" s="26">
        <f>IFERROR(HOUR(Table2[[#This Row],[End Time Elec]])+MINUTE(Table2[[#This Row],[End Time Elec]])/60,"err")</f>
        <v>0.75</v>
      </c>
      <c r="G338" s="26">
        <f>IFERROR(IF(Table2[[#This Row],[End time Hour elec]]&lt;Table2[[#This Row],[Start Time hour elec]],Table2[[#This Row],[End time Hour elec]]+24,Table2[[#This Row],[End time Hour elec]]),"err")</f>
        <v>24.75</v>
      </c>
      <c r="H338" s="26">
        <f>IFERROR((Table2[[#This Row],[End Time Elec]]-Table2[[#This Row],[Start time Elec]])*24,"err")</f>
        <v>19.5</v>
      </c>
      <c r="I338" s="28">
        <f>Table1[[#This Row],[Start Time Steam]]</f>
        <v>41051.072916666664</v>
      </c>
      <c r="J338" s="28">
        <f>Table1[[#This Row],[Stop Time Steam]]</f>
        <v>41051.177083333336</v>
      </c>
      <c r="K338" s="26">
        <f>IFERROR(HOUR(Table2[[#This Row],[Start Time Steam]])+MINUTE(Table2[[#This Row],[Start Time Steam]])/60,"err")</f>
        <v>1.75</v>
      </c>
      <c r="L338" s="26">
        <f>IFERROR(HOUR(Table2[[#This Row],[End Time Steam]])+MINUTE(Table2[[#This Row],[End Time Steam]])/60,"err")</f>
        <v>4.25</v>
      </c>
      <c r="M338" s="26">
        <f>IFERROR(IF(Table2[[#This Row],[End time Hour Steam]]&lt;Table2[[#This Row],[Start Time hour Steam]],Table2[[#This Row],[End time Hour Steam]]+24,Table2[[#This Row],[End time Hour Steam]]),"err")</f>
        <v>4.25</v>
      </c>
      <c r="N338" s="26">
        <f>IFERROR((Table2[[#This Row],[End Time Steam]]-Table2[[#This Row],[Start Time Steam]])*24,"err")</f>
        <v>2.5000000001164153</v>
      </c>
    </row>
    <row r="339" spans="1:14">
      <c r="A339" s="27">
        <f>Table1[[#This Row],[Day]]</f>
        <v>41052</v>
      </c>
      <c r="B339" s="29">
        <f>WEEKDAY(Table2[[#This Row],[Day]])</f>
        <v>4</v>
      </c>
      <c r="C339" s="28">
        <f>Table1[[#This Row],[Start Time Elec]]</f>
        <v>41052.197916666664</v>
      </c>
      <c r="D339" s="28">
        <f>Table1[[#This Row],[Stop Time Elec]]</f>
        <v>41053.041666666664</v>
      </c>
      <c r="E339" s="26">
        <f>IFERROR(HOUR(Table2[[#This Row],[Start time Elec]])+MINUTE(Table2[[#This Row],[Start time Elec]])/60,"err")</f>
        <v>4.75</v>
      </c>
      <c r="F339" s="26">
        <f>IFERROR(HOUR(Table2[[#This Row],[End Time Elec]])+MINUTE(Table2[[#This Row],[End Time Elec]])/60,"err")</f>
        <v>1</v>
      </c>
      <c r="G339" s="26">
        <f>IFERROR(IF(Table2[[#This Row],[End time Hour elec]]&lt;Table2[[#This Row],[Start Time hour elec]],Table2[[#This Row],[End time Hour elec]]+24,Table2[[#This Row],[End time Hour elec]]),"err")</f>
        <v>25</v>
      </c>
      <c r="H339" s="26">
        <f>IFERROR((Table2[[#This Row],[End Time Elec]]-Table2[[#This Row],[Start time Elec]])*24,"err")</f>
        <v>20.25</v>
      </c>
      <c r="I339" s="28">
        <f>Table1[[#This Row],[Start Time Steam]]</f>
        <v>41052.989583333336</v>
      </c>
      <c r="J339" s="28">
        <f>Table1[[#This Row],[Stop Time Steam]]</f>
        <v>41053.072916666664</v>
      </c>
      <c r="K339" s="26">
        <f>IFERROR(HOUR(Table2[[#This Row],[Start Time Steam]])+MINUTE(Table2[[#This Row],[Start Time Steam]])/60,"err")</f>
        <v>23.75</v>
      </c>
      <c r="L339" s="26">
        <f>IFERROR(HOUR(Table2[[#This Row],[End Time Steam]])+MINUTE(Table2[[#This Row],[End Time Steam]])/60,"err")</f>
        <v>1.75</v>
      </c>
      <c r="M339" s="26">
        <f>IFERROR(IF(Table2[[#This Row],[End time Hour Steam]]&lt;Table2[[#This Row],[Start Time hour Steam]],Table2[[#This Row],[End time Hour Steam]]+24,Table2[[#This Row],[End time Hour Steam]]),"err")</f>
        <v>25.75</v>
      </c>
      <c r="N339" s="26">
        <f>IFERROR((Table2[[#This Row],[End Time Steam]]-Table2[[#This Row],[Start Time Steam]])*24,"err")</f>
        <v>1.9999999998835847</v>
      </c>
    </row>
    <row r="340" spans="1:14">
      <c r="A340" s="27">
        <f>Table1[[#This Row],[Day]]</f>
        <v>41053</v>
      </c>
      <c r="B340" s="29">
        <f>WEEKDAY(Table2[[#This Row],[Day]])</f>
        <v>5</v>
      </c>
      <c r="C340" s="28">
        <f>Table1[[#This Row],[Start Time Elec]]</f>
        <v>41053.229166666664</v>
      </c>
      <c r="D340" s="28">
        <f>Table1[[#This Row],[Stop Time Elec]]</f>
        <v>41054.020833333336</v>
      </c>
      <c r="E340" s="26">
        <f>IFERROR(HOUR(Table2[[#This Row],[Start time Elec]])+MINUTE(Table2[[#This Row],[Start time Elec]])/60,"err")</f>
        <v>5.5</v>
      </c>
      <c r="F340" s="26">
        <f>IFERROR(HOUR(Table2[[#This Row],[End Time Elec]])+MINUTE(Table2[[#This Row],[End Time Elec]])/60,"err")</f>
        <v>0.5</v>
      </c>
      <c r="G340" s="26">
        <f>IFERROR(IF(Table2[[#This Row],[End time Hour elec]]&lt;Table2[[#This Row],[Start Time hour elec]],Table2[[#This Row],[End time Hour elec]]+24,Table2[[#This Row],[End time Hour elec]]),"err")</f>
        <v>24.5</v>
      </c>
      <c r="H340" s="26">
        <f>IFERROR((Table2[[#This Row],[End Time Elec]]-Table2[[#This Row],[Start time Elec]])*24,"err")</f>
        <v>19.000000000116415</v>
      </c>
      <c r="I340" s="28">
        <f>Table1[[#This Row],[Start Time Steam]]</f>
        <v>41053.114583333336</v>
      </c>
      <c r="J340" s="28">
        <f>Table1[[#This Row],[Stop Time Steam]]</f>
        <v>41053.197916666664</v>
      </c>
      <c r="K340" s="26">
        <f>IFERROR(HOUR(Table2[[#This Row],[Start Time Steam]])+MINUTE(Table2[[#This Row],[Start Time Steam]])/60,"err")</f>
        <v>2.75</v>
      </c>
      <c r="L340" s="26">
        <f>IFERROR(HOUR(Table2[[#This Row],[End Time Steam]])+MINUTE(Table2[[#This Row],[End Time Steam]])/60,"err")</f>
        <v>4.75</v>
      </c>
      <c r="M340" s="26">
        <f>IFERROR(IF(Table2[[#This Row],[End time Hour Steam]]&lt;Table2[[#This Row],[Start Time hour Steam]],Table2[[#This Row],[End time Hour Steam]]+24,Table2[[#This Row],[End time Hour Steam]]),"err")</f>
        <v>4.75</v>
      </c>
      <c r="N340" s="26">
        <f>IFERROR((Table2[[#This Row],[End Time Steam]]-Table2[[#This Row],[Start Time Steam]])*24,"err")</f>
        <v>1.9999999998835847</v>
      </c>
    </row>
    <row r="341" spans="1:14">
      <c r="A341" s="27">
        <f>Table1[[#This Row],[Day]]</f>
        <v>41054</v>
      </c>
      <c r="B341" s="29">
        <f>WEEKDAY(Table2[[#This Row],[Day]])</f>
        <v>6</v>
      </c>
      <c r="C341" s="28">
        <f>Table1[[#This Row],[Start Time Elec]]</f>
        <v>41054.208333333336</v>
      </c>
      <c r="D341" s="28">
        <f>Table1[[#This Row],[Stop Time Elec]]</f>
        <v>41055.020833333336</v>
      </c>
      <c r="E341" s="26">
        <f>IFERROR(HOUR(Table2[[#This Row],[Start time Elec]])+MINUTE(Table2[[#This Row],[Start time Elec]])/60,"err")</f>
        <v>5</v>
      </c>
      <c r="F341" s="26">
        <f>IFERROR(HOUR(Table2[[#This Row],[End Time Elec]])+MINUTE(Table2[[#This Row],[End Time Elec]])/60,"err")</f>
        <v>0.5</v>
      </c>
      <c r="G341" s="26">
        <f>IFERROR(IF(Table2[[#This Row],[End time Hour elec]]&lt;Table2[[#This Row],[Start Time hour elec]],Table2[[#This Row],[End time Hour elec]]+24,Table2[[#This Row],[End time Hour elec]]),"err")</f>
        <v>24.5</v>
      </c>
      <c r="H341" s="26">
        <f>IFERROR((Table2[[#This Row],[End Time Elec]]-Table2[[#This Row],[Start time Elec]])*24,"err")</f>
        <v>19.5</v>
      </c>
      <c r="I341" s="28">
        <f>Table1[[#This Row],[Start Time Steam]]</f>
        <v>41054.052083333336</v>
      </c>
      <c r="J341" s="28">
        <f>Table1[[#This Row],[Stop Time Steam]]</f>
        <v>41054.135416666664</v>
      </c>
      <c r="K341" s="26">
        <f>IFERROR(HOUR(Table2[[#This Row],[Start Time Steam]])+MINUTE(Table2[[#This Row],[Start Time Steam]])/60,"err")</f>
        <v>1.25</v>
      </c>
      <c r="L341" s="26">
        <f>IFERROR(HOUR(Table2[[#This Row],[End Time Steam]])+MINUTE(Table2[[#This Row],[End Time Steam]])/60,"err")</f>
        <v>3.25</v>
      </c>
      <c r="M341" s="26">
        <f>IFERROR(IF(Table2[[#This Row],[End time Hour Steam]]&lt;Table2[[#This Row],[Start Time hour Steam]],Table2[[#This Row],[End time Hour Steam]]+24,Table2[[#This Row],[End time Hour Steam]]),"err")</f>
        <v>3.25</v>
      </c>
      <c r="N341" s="26">
        <f>IFERROR((Table2[[#This Row],[End Time Steam]]-Table2[[#This Row],[Start Time Steam]])*24,"err")</f>
        <v>1.9999999998835847</v>
      </c>
    </row>
    <row r="342" spans="1:14" hidden="1">
      <c r="A342" s="27">
        <f>Table1[[#This Row],[Day]]</f>
        <v>41055</v>
      </c>
      <c r="B342" s="29">
        <f>WEEKDAY(Table2[[#This Row],[Day]])</f>
        <v>7</v>
      </c>
      <c r="C342" s="28">
        <f>Table1[[#This Row],[Start Time Elec]]</f>
        <v>41055.291666666664</v>
      </c>
      <c r="D342" s="28">
        <f>Table1[[#This Row],[Stop Time Elec]]</f>
        <v>41055.947916666664</v>
      </c>
      <c r="E342" s="26">
        <f>IFERROR(HOUR(Table2[[#This Row],[Start time Elec]])+MINUTE(Table2[[#This Row],[Start time Elec]])/60,"err")</f>
        <v>7</v>
      </c>
      <c r="F342" s="26">
        <f>IFERROR(HOUR(Table2[[#This Row],[End Time Elec]])+MINUTE(Table2[[#This Row],[End Time Elec]])/60,"err")</f>
        <v>22.75</v>
      </c>
      <c r="G342" s="26">
        <f>IFERROR(IF(Table2[[#This Row],[End time Hour elec]]&lt;Table2[[#This Row],[Start Time hour elec]],Table2[[#This Row],[End time Hour elec]]+24,Table2[[#This Row],[End time Hour elec]]),"err")</f>
        <v>22.75</v>
      </c>
      <c r="H342" s="26">
        <f>IFERROR((Table2[[#This Row],[End Time Elec]]-Table2[[#This Row],[Start time Elec]])*24,"err")</f>
        <v>15.75</v>
      </c>
      <c r="I342" s="28" t="str">
        <f>Table1[[#This Row],[Start Time Steam]]</f>
        <v>err</v>
      </c>
      <c r="J342" s="28">
        <f>Table1[[#This Row],[Stop Time Steam]]</f>
        <v>41055.708333333336</v>
      </c>
      <c r="K342" s="26" t="str">
        <f>IFERROR(HOUR(Table2[[#This Row],[Start Time Steam]])+MINUTE(Table2[[#This Row],[Start Time Steam]])/60,"err")</f>
        <v>err</v>
      </c>
      <c r="L342" s="26">
        <f>IFERROR(HOUR(Table2[[#This Row],[End Time Steam]])+MINUTE(Table2[[#This Row],[End Time Steam]])/60,"err")</f>
        <v>17</v>
      </c>
      <c r="M342" s="26">
        <f>IFERROR(IF(Table2[[#This Row],[End time Hour Steam]]&lt;Table2[[#This Row],[Start Time hour Steam]],Table2[[#This Row],[End time Hour Steam]]+24,Table2[[#This Row],[End time Hour Steam]]),"err")</f>
        <v>41</v>
      </c>
      <c r="N342" s="26" t="str">
        <f>IFERROR((Table2[[#This Row],[End Time Steam]]-Table2[[#This Row],[Start Time Steam]])*24,"err")</f>
        <v>err</v>
      </c>
    </row>
    <row r="343" spans="1:14" hidden="1">
      <c r="A343" s="27">
        <f>Table1[[#This Row],[Day]]</f>
        <v>41056</v>
      </c>
      <c r="B343" s="29">
        <f>WEEKDAY(Table2[[#This Row],[Day]])</f>
        <v>1</v>
      </c>
      <c r="C343" s="28">
        <f>Table1[[#This Row],[Start Time Elec]]</f>
        <v>41056.458333333336</v>
      </c>
      <c r="D343" s="28">
        <f>Table1[[#This Row],[Stop Time Elec]]</f>
        <v>41056.75</v>
      </c>
      <c r="E343" s="26">
        <f>IFERROR(HOUR(Table2[[#This Row],[Start time Elec]])+MINUTE(Table2[[#This Row],[Start time Elec]])/60,"err")</f>
        <v>11</v>
      </c>
      <c r="F343" s="26">
        <f>IFERROR(HOUR(Table2[[#This Row],[End Time Elec]])+MINUTE(Table2[[#This Row],[End Time Elec]])/60,"err")</f>
        <v>18</v>
      </c>
      <c r="G343" s="26">
        <f>IFERROR(IF(Table2[[#This Row],[End time Hour elec]]&lt;Table2[[#This Row],[Start Time hour elec]],Table2[[#This Row],[End time Hour elec]]+24,Table2[[#This Row],[End time Hour elec]]),"err")</f>
        <v>18</v>
      </c>
      <c r="H343" s="26">
        <f>IFERROR((Table2[[#This Row],[End Time Elec]]-Table2[[#This Row],[Start time Elec]])*24,"err")</f>
        <v>6.9999999999417923</v>
      </c>
      <c r="I343" s="28" t="str">
        <f>Table1[[#This Row],[Start Time Steam]]</f>
        <v>err</v>
      </c>
      <c r="J343" s="28">
        <f>Table1[[#This Row],[Stop Time Steam]]</f>
        <v>41056.416666666664</v>
      </c>
      <c r="K343" s="26" t="str">
        <f>IFERROR(HOUR(Table2[[#This Row],[Start Time Steam]])+MINUTE(Table2[[#This Row],[Start Time Steam]])/60,"err")</f>
        <v>err</v>
      </c>
      <c r="L343" s="26">
        <f>IFERROR(HOUR(Table2[[#This Row],[End Time Steam]])+MINUTE(Table2[[#This Row],[End Time Steam]])/60,"err")</f>
        <v>10</v>
      </c>
      <c r="M343" s="26">
        <f>IFERROR(IF(Table2[[#This Row],[End time Hour Steam]]&lt;Table2[[#This Row],[Start Time hour Steam]],Table2[[#This Row],[End time Hour Steam]]+24,Table2[[#This Row],[End time Hour Steam]]),"err")</f>
        <v>34</v>
      </c>
      <c r="N343" s="26" t="str">
        <f>IFERROR((Table2[[#This Row],[End Time Steam]]-Table2[[#This Row],[Start Time Steam]])*24,"err")</f>
        <v>err</v>
      </c>
    </row>
    <row r="344" spans="1:14">
      <c r="A344" s="27">
        <f>Table1[[#This Row],[Day]]</f>
        <v>41057</v>
      </c>
      <c r="B344" s="29">
        <f>WEEKDAY(Table2[[#This Row],[Day]])</f>
        <v>2</v>
      </c>
      <c r="C344" s="28">
        <f>Table1[[#This Row],[Start Time Elec]]</f>
        <v>41057.1875</v>
      </c>
      <c r="D344" s="28">
        <f>Table1[[#This Row],[Stop Time Elec]]</f>
        <v>41058.010416666664</v>
      </c>
      <c r="E344" s="26">
        <f>IFERROR(HOUR(Table2[[#This Row],[Start time Elec]])+MINUTE(Table2[[#This Row],[Start time Elec]])/60,"err")</f>
        <v>4.5</v>
      </c>
      <c r="F344" s="26">
        <f>IFERROR(HOUR(Table2[[#This Row],[End Time Elec]])+MINUTE(Table2[[#This Row],[End Time Elec]])/60,"err")</f>
        <v>0.25</v>
      </c>
      <c r="G344" s="26">
        <f>IFERROR(IF(Table2[[#This Row],[End time Hour elec]]&lt;Table2[[#This Row],[Start Time hour elec]],Table2[[#This Row],[End time Hour elec]]+24,Table2[[#This Row],[End time Hour elec]]),"err")</f>
        <v>24.25</v>
      </c>
      <c r="H344" s="26">
        <f>IFERROR((Table2[[#This Row],[End Time Elec]]-Table2[[#This Row],[Start time Elec]])*24,"err")</f>
        <v>19.749999999941792</v>
      </c>
      <c r="I344" s="28">
        <f>Table1[[#This Row],[Start Time Steam]]</f>
        <v>41057.291666666664</v>
      </c>
      <c r="J344" s="28">
        <f>Table1[[#This Row],[Stop Time Steam]]</f>
        <v>41057.739583333336</v>
      </c>
      <c r="K344" s="26">
        <f>IFERROR(HOUR(Table2[[#This Row],[Start Time Steam]])+MINUTE(Table2[[#This Row],[Start Time Steam]])/60,"err")</f>
        <v>7</v>
      </c>
      <c r="L344" s="26">
        <f>IFERROR(HOUR(Table2[[#This Row],[End Time Steam]])+MINUTE(Table2[[#This Row],[End Time Steam]])/60,"err")</f>
        <v>17.75</v>
      </c>
      <c r="M344" s="26">
        <f>IFERROR(IF(Table2[[#This Row],[End time Hour Steam]]&lt;Table2[[#This Row],[Start Time hour Steam]],Table2[[#This Row],[End time Hour Steam]]+24,Table2[[#This Row],[End time Hour Steam]]),"err")</f>
        <v>17.75</v>
      </c>
      <c r="N344" s="26">
        <f>IFERROR((Table2[[#This Row],[End Time Steam]]-Table2[[#This Row],[Start Time Steam]])*24,"err")</f>
        <v>10.750000000116415</v>
      </c>
    </row>
    <row r="345" spans="1:14">
      <c r="A345" s="27">
        <f>Table1[[#This Row],[Day]]</f>
        <v>41058</v>
      </c>
      <c r="B345" s="29">
        <f>WEEKDAY(Table2[[#This Row],[Day]])</f>
        <v>3</v>
      </c>
      <c r="C345" s="28">
        <f>Table1[[#This Row],[Start Time Elec]]</f>
        <v>41058.166666666664</v>
      </c>
      <c r="D345" s="28">
        <f>Table1[[#This Row],[Stop Time Elec]]</f>
        <v>41059.010416666664</v>
      </c>
      <c r="E345" s="26">
        <f>IFERROR(HOUR(Table2[[#This Row],[Start time Elec]])+MINUTE(Table2[[#This Row],[Start time Elec]])/60,"err")</f>
        <v>4</v>
      </c>
      <c r="F345" s="26">
        <f>IFERROR(HOUR(Table2[[#This Row],[End Time Elec]])+MINUTE(Table2[[#This Row],[End Time Elec]])/60,"err")</f>
        <v>0.25</v>
      </c>
      <c r="G345" s="26">
        <f>IFERROR(IF(Table2[[#This Row],[End time Hour elec]]&lt;Table2[[#This Row],[Start Time hour elec]],Table2[[#This Row],[End time Hour elec]]+24,Table2[[#This Row],[End time Hour elec]]),"err")</f>
        <v>24.25</v>
      </c>
      <c r="H345" s="26">
        <f>IFERROR((Table2[[#This Row],[End Time Elec]]-Table2[[#This Row],[Start time Elec]])*24,"err")</f>
        <v>20.25</v>
      </c>
      <c r="I345" s="28">
        <f>Table1[[#This Row],[Start Time Steam]]</f>
        <v>41058.989583333336</v>
      </c>
      <c r="J345" s="28">
        <f>Table1[[#This Row],[Stop Time Steam]]</f>
        <v>41059.03125</v>
      </c>
      <c r="K345" s="26">
        <f>IFERROR(HOUR(Table2[[#This Row],[Start Time Steam]])+MINUTE(Table2[[#This Row],[Start Time Steam]])/60,"err")</f>
        <v>23.75</v>
      </c>
      <c r="L345" s="26">
        <f>IFERROR(HOUR(Table2[[#This Row],[End Time Steam]])+MINUTE(Table2[[#This Row],[End Time Steam]])/60,"err")</f>
        <v>0.75</v>
      </c>
      <c r="M345" s="26">
        <f>IFERROR(IF(Table2[[#This Row],[End time Hour Steam]]&lt;Table2[[#This Row],[Start Time hour Steam]],Table2[[#This Row],[End time Hour Steam]]+24,Table2[[#This Row],[End time Hour Steam]]),"err")</f>
        <v>24.75</v>
      </c>
      <c r="N345" s="26">
        <f>IFERROR((Table2[[#This Row],[End Time Steam]]-Table2[[#This Row],[Start Time Steam]])*24,"err")</f>
        <v>0.99999999994179234</v>
      </c>
    </row>
    <row r="346" spans="1:14">
      <c r="A346" s="27">
        <f>Table1[[#This Row],[Day]]</f>
        <v>41059</v>
      </c>
      <c r="B346" s="29">
        <f>WEEKDAY(Table2[[#This Row],[Day]])</f>
        <v>4</v>
      </c>
      <c r="C346" s="28">
        <f>Table1[[#This Row],[Start Time Elec]]</f>
        <v>41059.177083333336</v>
      </c>
      <c r="D346" s="28">
        <f>Table1[[#This Row],[Stop Time Elec]]</f>
        <v>41060.052083333336</v>
      </c>
      <c r="E346" s="26">
        <f>IFERROR(HOUR(Table2[[#This Row],[Start time Elec]])+MINUTE(Table2[[#This Row],[Start time Elec]])/60,"err")</f>
        <v>4.25</v>
      </c>
      <c r="F346" s="26">
        <f>IFERROR(HOUR(Table2[[#This Row],[End Time Elec]])+MINUTE(Table2[[#This Row],[End Time Elec]])/60,"err")</f>
        <v>1.25</v>
      </c>
      <c r="G346" s="26">
        <f>IFERROR(IF(Table2[[#This Row],[End time Hour elec]]&lt;Table2[[#This Row],[Start Time hour elec]],Table2[[#This Row],[End time Hour elec]]+24,Table2[[#This Row],[End time Hour elec]]),"err")</f>
        <v>25.25</v>
      </c>
      <c r="H346" s="26">
        <f>IFERROR((Table2[[#This Row],[End Time Elec]]-Table2[[#This Row],[Start time Elec]])*24,"err")</f>
        <v>21</v>
      </c>
      <c r="I346" s="28">
        <f>Table1[[#This Row],[Start Time Steam]]</f>
        <v>41059.166666666664</v>
      </c>
      <c r="J346" s="28">
        <f>Table1[[#This Row],[Stop Time Steam]]</f>
        <v>41059.958333333336</v>
      </c>
      <c r="K346" s="26">
        <f>IFERROR(HOUR(Table2[[#This Row],[Start Time Steam]])+MINUTE(Table2[[#This Row],[Start Time Steam]])/60,"err")</f>
        <v>4</v>
      </c>
      <c r="L346" s="26">
        <f>IFERROR(HOUR(Table2[[#This Row],[End Time Steam]])+MINUTE(Table2[[#This Row],[End Time Steam]])/60,"err")</f>
        <v>23</v>
      </c>
      <c r="M346" s="26">
        <f>IFERROR(IF(Table2[[#This Row],[End time Hour Steam]]&lt;Table2[[#This Row],[Start Time hour Steam]],Table2[[#This Row],[End time Hour Steam]]+24,Table2[[#This Row],[End time Hour Steam]]),"err")</f>
        <v>23</v>
      </c>
      <c r="N346" s="26">
        <f>IFERROR((Table2[[#This Row],[End Time Steam]]-Table2[[#This Row],[Start Time Steam]])*24,"err")</f>
        <v>19.000000000116415</v>
      </c>
    </row>
    <row r="347" spans="1:14">
      <c r="A347" s="27">
        <f>Table1[[#This Row],[Day]]</f>
        <v>41060</v>
      </c>
      <c r="B347" s="29">
        <f>WEEKDAY(Table2[[#This Row],[Day]])</f>
        <v>5</v>
      </c>
      <c r="C347" s="28">
        <f>Table1[[#This Row],[Start Time Elec]]</f>
        <v>41060.229166666664</v>
      </c>
      <c r="D347" s="28">
        <f>Table1[[#This Row],[Stop Time Elec]]</f>
        <v>41061.052083333336</v>
      </c>
      <c r="E347" s="26">
        <f>IFERROR(HOUR(Table2[[#This Row],[Start time Elec]])+MINUTE(Table2[[#This Row],[Start time Elec]])/60,"err")</f>
        <v>5.5</v>
      </c>
      <c r="F347" s="26">
        <f>IFERROR(HOUR(Table2[[#This Row],[End Time Elec]])+MINUTE(Table2[[#This Row],[End Time Elec]])/60,"err")</f>
        <v>1.25</v>
      </c>
      <c r="G347" s="26">
        <f>IFERROR(IF(Table2[[#This Row],[End time Hour elec]]&lt;Table2[[#This Row],[Start Time hour elec]],Table2[[#This Row],[End time Hour elec]]+24,Table2[[#This Row],[End time Hour elec]]),"err")</f>
        <v>25.25</v>
      </c>
      <c r="H347" s="26">
        <f>IFERROR((Table2[[#This Row],[End Time Elec]]-Table2[[#This Row],[Start time Elec]])*24,"err")</f>
        <v>19.750000000116415</v>
      </c>
      <c r="I347" s="28" t="str">
        <f>Table1[[#This Row],[Start Time Steam]]</f>
        <v>err</v>
      </c>
      <c r="J347" s="28">
        <f>Table1[[#This Row],[Stop Time Steam]]</f>
        <v>41060.947916666664</v>
      </c>
      <c r="K347" s="26" t="str">
        <f>IFERROR(HOUR(Table2[[#This Row],[Start Time Steam]])+MINUTE(Table2[[#This Row],[Start Time Steam]])/60,"err")</f>
        <v>err</v>
      </c>
      <c r="L347" s="26">
        <f>IFERROR(HOUR(Table2[[#This Row],[End Time Steam]])+MINUTE(Table2[[#This Row],[End Time Steam]])/60,"err")</f>
        <v>22.75</v>
      </c>
      <c r="M347" s="26">
        <f>IFERROR(IF(Table2[[#This Row],[End time Hour Steam]]&lt;Table2[[#This Row],[Start Time hour Steam]],Table2[[#This Row],[End time Hour Steam]]+24,Table2[[#This Row],[End time Hour Steam]]),"err")</f>
        <v>46.75</v>
      </c>
      <c r="N347" s="26" t="str">
        <f>IFERROR((Table2[[#This Row],[End Time Steam]]-Table2[[#This Row],[Start Time Steam]])*24,"err")</f>
        <v>err</v>
      </c>
    </row>
    <row r="348" spans="1:14">
      <c r="A348" s="27">
        <f>Table1[[#This Row],[Day]]</f>
        <v>41061</v>
      </c>
      <c r="B348" s="29">
        <f>WEEKDAY(Table2[[#This Row],[Day]])</f>
        <v>6</v>
      </c>
      <c r="C348" s="28">
        <f>Table1[[#This Row],[Start Time Elec]]</f>
        <v>41061.208333333336</v>
      </c>
      <c r="D348" s="28">
        <f>Table1[[#This Row],[Stop Time Elec]]</f>
        <v>41062.041666666664</v>
      </c>
      <c r="E348" s="26">
        <f>IFERROR(HOUR(Table2[[#This Row],[Start time Elec]])+MINUTE(Table2[[#This Row],[Start time Elec]])/60,"err")</f>
        <v>5</v>
      </c>
      <c r="F348" s="26">
        <f>IFERROR(HOUR(Table2[[#This Row],[End Time Elec]])+MINUTE(Table2[[#This Row],[End Time Elec]])/60,"err")</f>
        <v>1</v>
      </c>
      <c r="G348" s="26">
        <f>IFERROR(IF(Table2[[#This Row],[End time Hour elec]]&lt;Table2[[#This Row],[Start Time hour elec]],Table2[[#This Row],[End time Hour elec]]+24,Table2[[#This Row],[End time Hour elec]]),"err")</f>
        <v>25</v>
      </c>
      <c r="H348" s="26">
        <f>IFERROR((Table2[[#This Row],[End Time Elec]]-Table2[[#This Row],[Start time Elec]])*24,"err")</f>
        <v>19.999999999883585</v>
      </c>
      <c r="I348" s="28">
        <f>Table1[[#This Row],[Start Time Steam]]</f>
        <v>41061.052083333336</v>
      </c>
      <c r="J348" s="28">
        <f>Table1[[#This Row],[Stop Time Steam]]</f>
        <v>41061.166666666664</v>
      </c>
      <c r="K348" s="26">
        <f>IFERROR(HOUR(Table2[[#This Row],[Start Time Steam]])+MINUTE(Table2[[#This Row],[Start Time Steam]])/60,"err")</f>
        <v>1.25</v>
      </c>
      <c r="L348" s="26">
        <f>IFERROR(HOUR(Table2[[#This Row],[End Time Steam]])+MINUTE(Table2[[#This Row],[End Time Steam]])/60,"err")</f>
        <v>4</v>
      </c>
      <c r="M348" s="26">
        <f>IFERROR(IF(Table2[[#This Row],[End time Hour Steam]]&lt;Table2[[#This Row],[Start Time hour Steam]],Table2[[#This Row],[End time Hour Steam]]+24,Table2[[#This Row],[End time Hour Steam]]),"err")</f>
        <v>4</v>
      </c>
      <c r="N348" s="26">
        <f>IFERROR((Table2[[#This Row],[End Time Steam]]-Table2[[#This Row],[Start Time Steam]])*24,"err")</f>
        <v>2.7499999998835847</v>
      </c>
    </row>
    <row r="349" spans="1:14" hidden="1">
      <c r="A349" s="27">
        <f>Table1[[#This Row],[Day]]</f>
        <v>41062</v>
      </c>
      <c r="B349" s="29">
        <f>WEEKDAY(Table2[[#This Row],[Day]])</f>
        <v>7</v>
      </c>
      <c r="C349" s="28">
        <f>Table1[[#This Row],[Start Time Elec]]</f>
        <v>41062.239583333336</v>
      </c>
      <c r="D349" s="28">
        <f>Table1[[#This Row],[Stop Time Elec]]</f>
        <v>41062.770833333336</v>
      </c>
      <c r="E349" s="26">
        <f>IFERROR(HOUR(Table2[[#This Row],[Start time Elec]])+MINUTE(Table2[[#This Row],[Start time Elec]])/60,"err")</f>
        <v>5.75</v>
      </c>
      <c r="F349" s="26">
        <f>IFERROR(HOUR(Table2[[#This Row],[End Time Elec]])+MINUTE(Table2[[#This Row],[End Time Elec]])/60,"err")</f>
        <v>18.5</v>
      </c>
      <c r="G349" s="26">
        <f>IFERROR(IF(Table2[[#This Row],[End time Hour elec]]&lt;Table2[[#This Row],[Start Time hour elec]],Table2[[#This Row],[End time Hour elec]]+24,Table2[[#This Row],[End time Hour elec]]),"err")</f>
        <v>18.5</v>
      </c>
      <c r="H349" s="26">
        <f>IFERROR((Table2[[#This Row],[End Time Elec]]-Table2[[#This Row],[Start time Elec]])*24,"err")</f>
        <v>12.75</v>
      </c>
      <c r="I349" s="28">
        <f>Table1[[#This Row],[Start Time Steam]]</f>
        <v>41062.989583333336</v>
      </c>
      <c r="J349" s="28">
        <f>Table1[[#This Row],[Stop Time Steam]]</f>
        <v>41063.104166666664</v>
      </c>
      <c r="K349" s="26">
        <f>IFERROR(HOUR(Table2[[#This Row],[Start Time Steam]])+MINUTE(Table2[[#This Row],[Start Time Steam]])/60,"err")</f>
        <v>23.75</v>
      </c>
      <c r="L349" s="26">
        <f>IFERROR(HOUR(Table2[[#This Row],[End Time Steam]])+MINUTE(Table2[[#This Row],[End Time Steam]])/60,"err")</f>
        <v>2.5</v>
      </c>
      <c r="M349" s="26">
        <f>IFERROR(IF(Table2[[#This Row],[End time Hour Steam]]&lt;Table2[[#This Row],[Start Time hour Steam]],Table2[[#This Row],[End time Hour Steam]]+24,Table2[[#This Row],[End time Hour Steam]]),"err")</f>
        <v>26.5</v>
      </c>
      <c r="N349" s="26">
        <f>IFERROR((Table2[[#This Row],[End Time Steam]]-Table2[[#This Row],[Start Time Steam]])*24,"err")</f>
        <v>2.7499999998835847</v>
      </c>
    </row>
    <row r="350" spans="1:14" hidden="1">
      <c r="A350" s="27">
        <f>Table1[[#This Row],[Day]]</f>
        <v>41063</v>
      </c>
      <c r="B350" s="29">
        <f>WEEKDAY(Table2[[#This Row],[Day]])</f>
        <v>1</v>
      </c>
      <c r="C350" s="28">
        <f>Table1[[#This Row],[Start Time Elec]]</f>
        <v>41063.385416666664</v>
      </c>
      <c r="D350" s="28">
        <f>Table1[[#This Row],[Stop Time Elec]]</f>
        <v>41063.916666666664</v>
      </c>
      <c r="E350" s="26">
        <f>IFERROR(HOUR(Table2[[#This Row],[Start time Elec]])+MINUTE(Table2[[#This Row],[Start time Elec]])/60,"err")</f>
        <v>9.25</v>
      </c>
      <c r="F350" s="26">
        <f>IFERROR(HOUR(Table2[[#This Row],[End Time Elec]])+MINUTE(Table2[[#This Row],[End Time Elec]])/60,"err")</f>
        <v>22</v>
      </c>
      <c r="G350" s="26">
        <f>IFERROR(IF(Table2[[#This Row],[End time Hour elec]]&lt;Table2[[#This Row],[Start Time hour elec]],Table2[[#This Row],[End time Hour elec]]+24,Table2[[#This Row],[End time Hour elec]]),"err")</f>
        <v>22</v>
      </c>
      <c r="H350" s="26">
        <f>IFERROR((Table2[[#This Row],[End Time Elec]]-Table2[[#This Row],[Start time Elec]])*24,"err")</f>
        <v>12.75</v>
      </c>
      <c r="I350" s="28">
        <f>Table1[[#This Row],[Start Time Steam]]</f>
        <v>41063.989583333336</v>
      </c>
      <c r="J350" s="28">
        <f>Table1[[#This Row],[Stop Time Steam]]</f>
        <v>41064.052083333336</v>
      </c>
      <c r="K350" s="26">
        <f>IFERROR(HOUR(Table2[[#This Row],[Start Time Steam]])+MINUTE(Table2[[#This Row],[Start Time Steam]])/60,"err")</f>
        <v>23.75</v>
      </c>
      <c r="L350" s="26">
        <f>IFERROR(HOUR(Table2[[#This Row],[End Time Steam]])+MINUTE(Table2[[#This Row],[End Time Steam]])/60,"err")</f>
        <v>1.25</v>
      </c>
      <c r="M350" s="26">
        <f>IFERROR(IF(Table2[[#This Row],[End time Hour Steam]]&lt;Table2[[#This Row],[Start Time hour Steam]],Table2[[#This Row],[End time Hour Steam]]+24,Table2[[#This Row],[End time Hour Steam]]),"err")</f>
        <v>25.25</v>
      </c>
      <c r="N350" s="26">
        <f>IFERROR((Table2[[#This Row],[End Time Steam]]-Table2[[#This Row],[Start Time Steam]])*24,"err")</f>
        <v>1.5</v>
      </c>
    </row>
    <row r="351" spans="1:14">
      <c r="A351" s="27">
        <f>Table1[[#This Row],[Day]]</f>
        <v>41064</v>
      </c>
      <c r="B351" s="29">
        <f>WEEKDAY(Table2[[#This Row],[Day]])</f>
        <v>2</v>
      </c>
      <c r="C351" s="28">
        <f>Table1[[#This Row],[Start Time Elec]]</f>
        <v>41064.208333333336</v>
      </c>
      <c r="D351" s="28">
        <f>Table1[[#This Row],[Stop Time Elec]]</f>
        <v>41065.020833333336</v>
      </c>
      <c r="E351" s="26">
        <f>IFERROR(HOUR(Table2[[#This Row],[Start time Elec]])+MINUTE(Table2[[#This Row],[Start time Elec]])/60,"err")</f>
        <v>5</v>
      </c>
      <c r="F351" s="26">
        <f>IFERROR(HOUR(Table2[[#This Row],[End Time Elec]])+MINUTE(Table2[[#This Row],[End Time Elec]])/60,"err")</f>
        <v>0.5</v>
      </c>
      <c r="G351" s="26">
        <f>IFERROR(IF(Table2[[#This Row],[End time Hour elec]]&lt;Table2[[#This Row],[Start Time hour elec]],Table2[[#This Row],[End time Hour elec]]+24,Table2[[#This Row],[End time Hour elec]]),"err")</f>
        <v>24.5</v>
      </c>
      <c r="H351" s="26">
        <f>IFERROR((Table2[[#This Row],[End Time Elec]]-Table2[[#This Row],[Start time Elec]])*24,"err")</f>
        <v>19.5</v>
      </c>
      <c r="I351" s="28">
        <f>Table1[[#This Row],[Start Time Steam]]</f>
        <v>41064.0625</v>
      </c>
      <c r="J351" s="28">
        <f>Table1[[#This Row],[Stop Time Steam]]</f>
        <v>41064.177083333336</v>
      </c>
      <c r="K351" s="26">
        <f>IFERROR(HOUR(Table2[[#This Row],[Start Time Steam]])+MINUTE(Table2[[#This Row],[Start Time Steam]])/60,"err")</f>
        <v>1.5</v>
      </c>
      <c r="L351" s="26">
        <f>IFERROR(HOUR(Table2[[#This Row],[End Time Steam]])+MINUTE(Table2[[#This Row],[End Time Steam]])/60,"err")</f>
        <v>4.25</v>
      </c>
      <c r="M351" s="26">
        <f>IFERROR(IF(Table2[[#This Row],[End time Hour Steam]]&lt;Table2[[#This Row],[Start Time hour Steam]],Table2[[#This Row],[End time Hour Steam]]+24,Table2[[#This Row],[End time Hour Steam]]),"err")</f>
        <v>4.25</v>
      </c>
      <c r="N351" s="26">
        <f>IFERROR((Table2[[#This Row],[End Time Steam]]-Table2[[#This Row],[Start Time Steam]])*24,"err")</f>
        <v>2.7500000000582077</v>
      </c>
    </row>
    <row r="352" spans="1:14">
      <c r="A352" s="27">
        <f>Table1[[#This Row],[Day]]</f>
        <v>41065</v>
      </c>
      <c r="B352" s="29">
        <f>WEEKDAY(Table2[[#This Row],[Day]])</f>
        <v>3</v>
      </c>
      <c r="C352" s="28">
        <f>Table1[[#This Row],[Start Time Elec]]</f>
        <v>41065.208333333336</v>
      </c>
      <c r="D352" s="28">
        <f>Table1[[#This Row],[Stop Time Elec]]</f>
        <v>41066.020833333336</v>
      </c>
      <c r="E352" s="26">
        <f>IFERROR(HOUR(Table2[[#This Row],[Start time Elec]])+MINUTE(Table2[[#This Row],[Start time Elec]])/60,"err")</f>
        <v>5</v>
      </c>
      <c r="F352" s="26">
        <f>IFERROR(HOUR(Table2[[#This Row],[End Time Elec]])+MINUTE(Table2[[#This Row],[End Time Elec]])/60,"err")</f>
        <v>0.5</v>
      </c>
      <c r="G352" s="26">
        <f>IFERROR(IF(Table2[[#This Row],[End time Hour elec]]&lt;Table2[[#This Row],[Start Time hour elec]],Table2[[#This Row],[End time Hour elec]]+24,Table2[[#This Row],[End time Hour elec]]),"err")</f>
        <v>24.5</v>
      </c>
      <c r="H352" s="26">
        <f>IFERROR((Table2[[#This Row],[End Time Elec]]-Table2[[#This Row],[Start time Elec]])*24,"err")</f>
        <v>19.5</v>
      </c>
      <c r="I352" s="28">
        <f>Table1[[#This Row],[Start Time Steam]]</f>
        <v>41065.208333333336</v>
      </c>
      <c r="J352" s="28">
        <f>Table1[[#This Row],[Stop Time Steam]]</f>
        <v>41065.958333333336</v>
      </c>
      <c r="K352" s="26">
        <f>IFERROR(HOUR(Table2[[#This Row],[Start Time Steam]])+MINUTE(Table2[[#This Row],[Start Time Steam]])/60,"err")</f>
        <v>5</v>
      </c>
      <c r="L352" s="26">
        <f>IFERROR(HOUR(Table2[[#This Row],[End Time Steam]])+MINUTE(Table2[[#This Row],[End Time Steam]])/60,"err")</f>
        <v>23</v>
      </c>
      <c r="M352" s="26">
        <f>IFERROR(IF(Table2[[#This Row],[End time Hour Steam]]&lt;Table2[[#This Row],[Start Time hour Steam]],Table2[[#This Row],[End time Hour Steam]]+24,Table2[[#This Row],[End time Hour Steam]]),"err")</f>
        <v>23</v>
      </c>
      <c r="N352" s="26">
        <f>IFERROR((Table2[[#This Row],[End Time Steam]]-Table2[[#This Row],[Start Time Steam]])*24,"err")</f>
        <v>18</v>
      </c>
    </row>
    <row r="353" spans="1:14">
      <c r="A353" s="27">
        <f>Table1[[#This Row],[Day]]</f>
        <v>41066</v>
      </c>
      <c r="B353" s="29">
        <f>WEEKDAY(Table2[[#This Row],[Day]])</f>
        <v>4</v>
      </c>
      <c r="C353" s="28">
        <f>Table1[[#This Row],[Start Time Elec]]</f>
        <v>41066.21875</v>
      </c>
      <c r="D353" s="28">
        <f>Table1[[#This Row],[Stop Time Elec]]</f>
        <v>41067.03125</v>
      </c>
      <c r="E353" s="26">
        <f>IFERROR(HOUR(Table2[[#This Row],[Start time Elec]])+MINUTE(Table2[[#This Row],[Start time Elec]])/60,"err")</f>
        <v>5.25</v>
      </c>
      <c r="F353" s="26">
        <f>IFERROR(HOUR(Table2[[#This Row],[End Time Elec]])+MINUTE(Table2[[#This Row],[End Time Elec]])/60,"err")</f>
        <v>0.75</v>
      </c>
      <c r="G353" s="26">
        <f>IFERROR(IF(Table2[[#This Row],[End time Hour elec]]&lt;Table2[[#This Row],[Start Time hour elec]],Table2[[#This Row],[End time Hour elec]]+24,Table2[[#This Row],[End time Hour elec]]),"err")</f>
        <v>24.75</v>
      </c>
      <c r="H353" s="26">
        <f>IFERROR((Table2[[#This Row],[End Time Elec]]-Table2[[#This Row],[Start time Elec]])*24,"err")</f>
        <v>19.5</v>
      </c>
      <c r="I353" s="28">
        <f>Table1[[#This Row],[Start Time Steam]]</f>
        <v>41066.041666666664</v>
      </c>
      <c r="J353" s="28">
        <f>Table1[[#This Row],[Stop Time Steam]]</f>
        <v>41066.125</v>
      </c>
      <c r="K353" s="26">
        <f>IFERROR(HOUR(Table2[[#This Row],[Start Time Steam]])+MINUTE(Table2[[#This Row],[Start Time Steam]])/60,"err")</f>
        <v>1</v>
      </c>
      <c r="L353" s="26">
        <f>IFERROR(HOUR(Table2[[#This Row],[End Time Steam]])+MINUTE(Table2[[#This Row],[End Time Steam]])/60,"err")</f>
        <v>3</v>
      </c>
      <c r="M353" s="26">
        <f>IFERROR(IF(Table2[[#This Row],[End time Hour Steam]]&lt;Table2[[#This Row],[Start Time hour Steam]],Table2[[#This Row],[End time Hour Steam]]+24,Table2[[#This Row],[End time Hour Steam]]),"err")</f>
        <v>3</v>
      </c>
      <c r="N353" s="26">
        <f>IFERROR((Table2[[#This Row],[End Time Steam]]-Table2[[#This Row],[Start Time Steam]])*24,"err")</f>
        <v>2.0000000000582077</v>
      </c>
    </row>
    <row r="354" spans="1:14">
      <c r="A354" s="27">
        <f>Table1[[#This Row],[Day]]</f>
        <v>41067</v>
      </c>
      <c r="B354" s="29">
        <f>WEEKDAY(Table2[[#This Row],[Day]])</f>
        <v>5</v>
      </c>
      <c r="C354" s="28">
        <f>Table1[[#This Row],[Start Time Elec]]</f>
        <v>41067.229166666664</v>
      </c>
      <c r="D354" s="28">
        <f>Table1[[#This Row],[Stop Time Elec]]</f>
        <v>41068.041666666664</v>
      </c>
      <c r="E354" s="26">
        <f>IFERROR(HOUR(Table2[[#This Row],[Start time Elec]])+MINUTE(Table2[[#This Row],[Start time Elec]])/60,"err")</f>
        <v>5.5</v>
      </c>
      <c r="F354" s="26">
        <f>IFERROR(HOUR(Table2[[#This Row],[End Time Elec]])+MINUTE(Table2[[#This Row],[End Time Elec]])/60,"err")</f>
        <v>1</v>
      </c>
      <c r="G354" s="26">
        <f>IFERROR(IF(Table2[[#This Row],[End time Hour elec]]&lt;Table2[[#This Row],[Start Time hour elec]],Table2[[#This Row],[End time Hour elec]]+24,Table2[[#This Row],[End time Hour elec]]),"err")</f>
        <v>25</v>
      </c>
      <c r="H354" s="26">
        <f>IFERROR((Table2[[#This Row],[End Time Elec]]-Table2[[#This Row],[Start time Elec]])*24,"err")</f>
        <v>19.5</v>
      </c>
      <c r="I354" s="28">
        <f>Table1[[#This Row],[Start Time Steam]]</f>
        <v>41067.21875</v>
      </c>
      <c r="J354" s="28">
        <f>Table1[[#This Row],[Stop Time Steam]]</f>
        <v>41068.041666666664</v>
      </c>
      <c r="K354" s="26">
        <f>IFERROR(HOUR(Table2[[#This Row],[Start Time Steam]])+MINUTE(Table2[[#This Row],[Start Time Steam]])/60,"err")</f>
        <v>5.25</v>
      </c>
      <c r="L354" s="26">
        <f>IFERROR(HOUR(Table2[[#This Row],[End Time Steam]])+MINUTE(Table2[[#This Row],[End Time Steam]])/60,"err")</f>
        <v>1</v>
      </c>
      <c r="M354" s="26">
        <f>IFERROR(IF(Table2[[#This Row],[End time Hour Steam]]&lt;Table2[[#This Row],[Start Time hour Steam]],Table2[[#This Row],[End time Hour Steam]]+24,Table2[[#This Row],[End time Hour Steam]]),"err")</f>
        <v>25</v>
      </c>
      <c r="N354" s="26">
        <f>IFERROR((Table2[[#This Row],[End Time Steam]]-Table2[[#This Row],[Start Time Steam]])*24,"err")</f>
        <v>19.749999999941792</v>
      </c>
    </row>
    <row r="355" spans="1:14">
      <c r="A355" s="27">
        <f>Table1[[#This Row],[Day]]</f>
        <v>41068</v>
      </c>
      <c r="B355" s="29">
        <f>WEEKDAY(Table2[[#This Row],[Day]])</f>
        <v>6</v>
      </c>
      <c r="C355" s="28">
        <f>Table1[[#This Row],[Start Time Elec]]</f>
        <v>41068.229166666664</v>
      </c>
      <c r="D355" s="28">
        <f>Table1[[#This Row],[Stop Time Elec]]</f>
        <v>41069.03125</v>
      </c>
      <c r="E355" s="26">
        <f>IFERROR(HOUR(Table2[[#This Row],[Start time Elec]])+MINUTE(Table2[[#This Row],[Start time Elec]])/60,"err")</f>
        <v>5.5</v>
      </c>
      <c r="F355" s="26">
        <f>IFERROR(HOUR(Table2[[#This Row],[End Time Elec]])+MINUTE(Table2[[#This Row],[End Time Elec]])/60,"err")</f>
        <v>0.75</v>
      </c>
      <c r="G355" s="26">
        <f>IFERROR(IF(Table2[[#This Row],[End time Hour elec]]&lt;Table2[[#This Row],[Start Time hour elec]],Table2[[#This Row],[End time Hour elec]]+24,Table2[[#This Row],[End time Hour elec]]),"err")</f>
        <v>24.75</v>
      </c>
      <c r="H355" s="26">
        <f>IFERROR((Table2[[#This Row],[End Time Elec]]-Table2[[#This Row],[Start time Elec]])*24,"err")</f>
        <v>19.250000000058208</v>
      </c>
      <c r="I355" s="28">
        <f>Table1[[#This Row],[Start Time Steam]]</f>
        <v>41068.135416666664</v>
      </c>
      <c r="J355" s="28">
        <f>Table1[[#This Row],[Stop Time Steam]]</f>
        <v>41068.21875</v>
      </c>
      <c r="K355" s="26">
        <f>IFERROR(HOUR(Table2[[#This Row],[Start Time Steam]])+MINUTE(Table2[[#This Row],[Start Time Steam]])/60,"err")</f>
        <v>3.25</v>
      </c>
      <c r="L355" s="26">
        <f>IFERROR(HOUR(Table2[[#This Row],[End Time Steam]])+MINUTE(Table2[[#This Row],[End Time Steam]])/60,"err")</f>
        <v>5.25</v>
      </c>
      <c r="M355" s="26">
        <f>IFERROR(IF(Table2[[#This Row],[End time Hour Steam]]&lt;Table2[[#This Row],[Start Time hour Steam]],Table2[[#This Row],[End time Hour Steam]]+24,Table2[[#This Row],[End time Hour Steam]]),"err")</f>
        <v>5.25</v>
      </c>
      <c r="N355" s="26">
        <f>IFERROR((Table2[[#This Row],[End Time Steam]]-Table2[[#This Row],[Start Time Steam]])*24,"err")</f>
        <v>2.0000000000582077</v>
      </c>
    </row>
    <row r="356" spans="1:14" hidden="1">
      <c r="A356" s="27">
        <f>Table1[[#This Row],[Day]]</f>
        <v>41069</v>
      </c>
      <c r="B356" s="29">
        <f>WEEKDAY(Table2[[#This Row],[Day]])</f>
        <v>7</v>
      </c>
      <c r="C356" s="28">
        <f>Table1[[#This Row],[Start Time Elec]]</f>
        <v>41069.28125</v>
      </c>
      <c r="D356" s="28">
        <f>Table1[[#This Row],[Stop Time Elec]]</f>
        <v>41069.979166666664</v>
      </c>
      <c r="E356" s="26">
        <f>IFERROR(HOUR(Table2[[#This Row],[Start time Elec]])+MINUTE(Table2[[#This Row],[Start time Elec]])/60,"err")</f>
        <v>6.75</v>
      </c>
      <c r="F356" s="26">
        <f>IFERROR(HOUR(Table2[[#This Row],[End Time Elec]])+MINUTE(Table2[[#This Row],[End Time Elec]])/60,"err")</f>
        <v>23.5</v>
      </c>
      <c r="G356" s="26">
        <f>IFERROR(IF(Table2[[#This Row],[End time Hour elec]]&lt;Table2[[#This Row],[Start Time hour elec]],Table2[[#This Row],[End time Hour elec]]+24,Table2[[#This Row],[End time Hour elec]]),"err")</f>
        <v>23.5</v>
      </c>
      <c r="H356" s="26">
        <f>IFERROR((Table2[[#This Row],[End Time Elec]]-Table2[[#This Row],[Start time Elec]])*24,"err")</f>
        <v>16.749999999941792</v>
      </c>
      <c r="I356" s="28">
        <f>Table1[[#This Row],[Start Time Steam]]</f>
        <v>41069.135416666664</v>
      </c>
      <c r="J356" s="28">
        <f>Table1[[#This Row],[Stop Time Steam]]</f>
        <v>41069.21875</v>
      </c>
      <c r="K356" s="26">
        <f>IFERROR(HOUR(Table2[[#This Row],[Start Time Steam]])+MINUTE(Table2[[#This Row],[Start Time Steam]])/60,"err")</f>
        <v>3.25</v>
      </c>
      <c r="L356" s="26">
        <f>IFERROR(HOUR(Table2[[#This Row],[End Time Steam]])+MINUTE(Table2[[#This Row],[End Time Steam]])/60,"err")</f>
        <v>5.25</v>
      </c>
      <c r="M356" s="26">
        <f>IFERROR(IF(Table2[[#This Row],[End time Hour Steam]]&lt;Table2[[#This Row],[Start Time hour Steam]],Table2[[#This Row],[End time Hour Steam]]+24,Table2[[#This Row],[End time Hour Steam]]),"err")</f>
        <v>5.25</v>
      </c>
      <c r="N356" s="26">
        <f>IFERROR((Table2[[#This Row],[End Time Steam]]-Table2[[#This Row],[Start Time Steam]])*24,"err")</f>
        <v>2.0000000000582077</v>
      </c>
    </row>
    <row r="357" spans="1:14" hidden="1">
      <c r="A357" s="27">
        <f>Table1[[#This Row],[Day]]</f>
        <v>41070</v>
      </c>
      <c r="B357" s="29">
        <f>WEEKDAY(Table2[[#This Row],[Day]])</f>
        <v>1</v>
      </c>
      <c r="C357" s="28">
        <f>Table1[[#This Row],[Start Time Elec]]</f>
        <v>41070.333333333336</v>
      </c>
      <c r="D357" s="28">
        <f>Table1[[#This Row],[Stop Time Elec]]</f>
        <v>41070.927083333336</v>
      </c>
      <c r="E357" s="26">
        <f>IFERROR(HOUR(Table2[[#This Row],[Start time Elec]])+MINUTE(Table2[[#This Row],[Start time Elec]])/60,"err")</f>
        <v>8</v>
      </c>
      <c r="F357" s="26">
        <f>IFERROR(HOUR(Table2[[#This Row],[End Time Elec]])+MINUTE(Table2[[#This Row],[End Time Elec]])/60,"err")</f>
        <v>22.25</v>
      </c>
      <c r="G357" s="26">
        <f>IFERROR(IF(Table2[[#This Row],[End time Hour elec]]&lt;Table2[[#This Row],[Start Time hour elec]],Table2[[#This Row],[End time Hour elec]]+24,Table2[[#This Row],[End time Hour elec]]),"err")</f>
        <v>22.25</v>
      </c>
      <c r="H357" s="26">
        <f>IFERROR((Table2[[#This Row],[End Time Elec]]-Table2[[#This Row],[Start time Elec]])*24,"err")</f>
        <v>14.25</v>
      </c>
      <c r="I357" s="28" t="str">
        <f>Table1[[#This Row],[Start Time Steam]]</f>
        <v>err</v>
      </c>
      <c r="J357" s="28">
        <f>Table1[[#This Row],[Stop Time Steam]]</f>
        <v>41070.416666666664</v>
      </c>
      <c r="K357" s="26" t="str">
        <f>IFERROR(HOUR(Table2[[#This Row],[Start Time Steam]])+MINUTE(Table2[[#This Row],[Start Time Steam]])/60,"err")</f>
        <v>err</v>
      </c>
      <c r="L357" s="26">
        <f>IFERROR(HOUR(Table2[[#This Row],[End Time Steam]])+MINUTE(Table2[[#This Row],[End Time Steam]])/60,"err")</f>
        <v>10</v>
      </c>
      <c r="M357" s="26">
        <f>IFERROR(IF(Table2[[#This Row],[End time Hour Steam]]&lt;Table2[[#This Row],[Start Time hour Steam]],Table2[[#This Row],[End time Hour Steam]]+24,Table2[[#This Row],[End time Hour Steam]]),"err")</f>
        <v>34</v>
      </c>
      <c r="N357" s="26" t="str">
        <f>IFERROR((Table2[[#This Row],[End Time Steam]]-Table2[[#This Row],[Start Time Steam]])*24,"err")</f>
        <v>err</v>
      </c>
    </row>
    <row r="358" spans="1:14">
      <c r="A358" s="27">
        <f>Table1[[#This Row],[Day]]</f>
        <v>41071</v>
      </c>
      <c r="B358" s="29">
        <f>WEEKDAY(Table2[[#This Row],[Day]])</f>
        <v>2</v>
      </c>
      <c r="C358" s="28">
        <f>Table1[[#This Row],[Start Time Elec]]</f>
        <v>41071.177083333336</v>
      </c>
      <c r="D358" s="28">
        <f>Table1[[#This Row],[Stop Time Elec]]</f>
        <v>41072.020833333336</v>
      </c>
      <c r="E358" s="26">
        <f>IFERROR(HOUR(Table2[[#This Row],[Start time Elec]])+MINUTE(Table2[[#This Row],[Start time Elec]])/60,"err")</f>
        <v>4.25</v>
      </c>
      <c r="F358" s="26">
        <f>IFERROR(HOUR(Table2[[#This Row],[End Time Elec]])+MINUTE(Table2[[#This Row],[End Time Elec]])/60,"err")</f>
        <v>0.5</v>
      </c>
      <c r="G358" s="26">
        <f>IFERROR(IF(Table2[[#This Row],[End time Hour elec]]&lt;Table2[[#This Row],[Start Time hour elec]],Table2[[#This Row],[End time Hour elec]]+24,Table2[[#This Row],[End time Hour elec]]),"err")</f>
        <v>24.5</v>
      </c>
      <c r="H358" s="26">
        <f>IFERROR((Table2[[#This Row],[End Time Elec]]-Table2[[#This Row],[Start time Elec]])*24,"err")</f>
        <v>20.25</v>
      </c>
      <c r="I358" s="28">
        <f>Table1[[#This Row],[Start Time Steam]]</f>
        <v>41071.145833333336</v>
      </c>
      <c r="J358" s="28">
        <f>Table1[[#This Row],[Stop Time Steam]]</f>
        <v>41072.010416666664</v>
      </c>
      <c r="K358" s="26">
        <f>IFERROR(HOUR(Table2[[#This Row],[Start Time Steam]])+MINUTE(Table2[[#This Row],[Start Time Steam]])/60,"err")</f>
        <v>3.5</v>
      </c>
      <c r="L358" s="26">
        <f>IFERROR(HOUR(Table2[[#This Row],[End Time Steam]])+MINUTE(Table2[[#This Row],[End Time Steam]])/60,"err")</f>
        <v>0.25</v>
      </c>
      <c r="M358" s="26">
        <f>IFERROR(IF(Table2[[#This Row],[End time Hour Steam]]&lt;Table2[[#This Row],[Start Time hour Steam]],Table2[[#This Row],[End time Hour Steam]]+24,Table2[[#This Row],[End time Hour Steam]]),"err")</f>
        <v>24.25</v>
      </c>
      <c r="N358" s="26">
        <f>IFERROR((Table2[[#This Row],[End Time Steam]]-Table2[[#This Row],[Start Time Steam]])*24,"err")</f>
        <v>20.749999999883585</v>
      </c>
    </row>
    <row r="359" spans="1:14">
      <c r="A359" s="27">
        <f>Table1[[#This Row],[Day]]</f>
        <v>41072</v>
      </c>
      <c r="B359" s="29">
        <f>WEEKDAY(Table2[[#This Row],[Day]])</f>
        <v>3</v>
      </c>
      <c r="C359" s="28">
        <f>Table1[[#This Row],[Start Time Elec]]</f>
        <v>41072.208333333336</v>
      </c>
      <c r="D359" s="28">
        <f>Table1[[#This Row],[Stop Time Elec]]</f>
        <v>41073.041666666664</v>
      </c>
      <c r="E359" s="26">
        <f>IFERROR(HOUR(Table2[[#This Row],[Start time Elec]])+MINUTE(Table2[[#This Row],[Start time Elec]])/60,"err")</f>
        <v>5</v>
      </c>
      <c r="F359" s="26">
        <f>IFERROR(HOUR(Table2[[#This Row],[End Time Elec]])+MINUTE(Table2[[#This Row],[End Time Elec]])/60,"err")</f>
        <v>1</v>
      </c>
      <c r="G359" s="26">
        <f>IFERROR(IF(Table2[[#This Row],[End time Hour elec]]&lt;Table2[[#This Row],[Start Time hour elec]],Table2[[#This Row],[End time Hour elec]]+24,Table2[[#This Row],[End time Hour elec]]),"err")</f>
        <v>25</v>
      </c>
      <c r="H359" s="26">
        <f>IFERROR((Table2[[#This Row],[End Time Elec]]-Table2[[#This Row],[Start time Elec]])*24,"err")</f>
        <v>19.999999999883585</v>
      </c>
      <c r="I359" s="28">
        <f>Table1[[#This Row],[Start Time Steam]]</f>
        <v>41072.114583333336</v>
      </c>
      <c r="J359" s="28">
        <f>Table1[[#This Row],[Stop Time Steam]]</f>
        <v>41072.208333333336</v>
      </c>
      <c r="K359" s="26">
        <f>IFERROR(HOUR(Table2[[#This Row],[Start Time Steam]])+MINUTE(Table2[[#This Row],[Start Time Steam]])/60,"err")</f>
        <v>2.75</v>
      </c>
      <c r="L359" s="26">
        <f>IFERROR(HOUR(Table2[[#This Row],[End Time Steam]])+MINUTE(Table2[[#This Row],[End Time Steam]])/60,"err")</f>
        <v>5</v>
      </c>
      <c r="M359" s="26">
        <f>IFERROR(IF(Table2[[#This Row],[End time Hour Steam]]&lt;Table2[[#This Row],[Start Time hour Steam]],Table2[[#This Row],[End time Hour Steam]]+24,Table2[[#This Row],[End time Hour Steam]]),"err")</f>
        <v>5</v>
      </c>
      <c r="N359" s="26">
        <f>IFERROR((Table2[[#This Row],[End Time Steam]]-Table2[[#This Row],[Start Time Steam]])*24,"err")</f>
        <v>2.25</v>
      </c>
    </row>
    <row r="360" spans="1:14">
      <c r="A360" s="27">
        <f>Table1[[#This Row],[Day]]</f>
        <v>41073</v>
      </c>
      <c r="B360" s="29">
        <f>WEEKDAY(Table2[[#This Row],[Day]])</f>
        <v>4</v>
      </c>
      <c r="C360" s="28">
        <f>Table1[[#This Row],[Start Time Elec]]</f>
        <v>41073.21875</v>
      </c>
      <c r="D360" s="28">
        <f>Table1[[#This Row],[Stop Time Elec]]</f>
        <v>41074.020833333336</v>
      </c>
      <c r="E360" s="26">
        <f>IFERROR(HOUR(Table2[[#This Row],[Start time Elec]])+MINUTE(Table2[[#This Row],[Start time Elec]])/60,"err")</f>
        <v>5.25</v>
      </c>
      <c r="F360" s="26">
        <f>IFERROR(HOUR(Table2[[#This Row],[End Time Elec]])+MINUTE(Table2[[#This Row],[End Time Elec]])/60,"err")</f>
        <v>0.5</v>
      </c>
      <c r="G360" s="26">
        <f>IFERROR(IF(Table2[[#This Row],[End time Hour elec]]&lt;Table2[[#This Row],[Start Time hour elec]],Table2[[#This Row],[End time Hour elec]]+24,Table2[[#This Row],[End time Hour elec]]),"err")</f>
        <v>24.5</v>
      </c>
      <c r="H360" s="26">
        <f>IFERROR((Table2[[#This Row],[End Time Elec]]-Table2[[#This Row],[Start time Elec]])*24,"err")</f>
        <v>19.250000000058208</v>
      </c>
      <c r="I360" s="28">
        <f>Table1[[#This Row],[Start Time Steam]]</f>
        <v>41073.041666666664</v>
      </c>
      <c r="J360" s="28">
        <f>Table1[[#This Row],[Stop Time Steam]]</f>
        <v>41073.125</v>
      </c>
      <c r="K360" s="26">
        <f>IFERROR(HOUR(Table2[[#This Row],[Start Time Steam]])+MINUTE(Table2[[#This Row],[Start Time Steam]])/60,"err")</f>
        <v>1</v>
      </c>
      <c r="L360" s="26">
        <f>IFERROR(HOUR(Table2[[#This Row],[End Time Steam]])+MINUTE(Table2[[#This Row],[End Time Steam]])/60,"err")</f>
        <v>3</v>
      </c>
      <c r="M360" s="26">
        <f>IFERROR(IF(Table2[[#This Row],[End time Hour Steam]]&lt;Table2[[#This Row],[Start Time hour Steam]],Table2[[#This Row],[End time Hour Steam]]+24,Table2[[#This Row],[End time Hour Steam]]),"err")</f>
        <v>3</v>
      </c>
      <c r="N360" s="26">
        <f>IFERROR((Table2[[#This Row],[End Time Steam]]-Table2[[#This Row],[Start Time Steam]])*24,"err")</f>
        <v>2.0000000000582077</v>
      </c>
    </row>
    <row r="361" spans="1:14">
      <c r="A361" s="27">
        <f>Table1[[#This Row],[Day]]</f>
        <v>41074</v>
      </c>
      <c r="B361" s="29">
        <f>WEEKDAY(Table2[[#This Row],[Day]])</f>
        <v>5</v>
      </c>
      <c r="C361" s="28">
        <f>Table1[[#This Row],[Start Time Elec]]</f>
        <v>41074.21875</v>
      </c>
      <c r="D361" s="28">
        <f>Table1[[#This Row],[Stop Time Elec]]</f>
        <v>41075.020833333336</v>
      </c>
      <c r="E361" s="26">
        <f>IFERROR(HOUR(Table2[[#This Row],[Start time Elec]])+MINUTE(Table2[[#This Row],[Start time Elec]])/60,"err")</f>
        <v>5.25</v>
      </c>
      <c r="F361" s="26">
        <f>IFERROR(HOUR(Table2[[#This Row],[End Time Elec]])+MINUTE(Table2[[#This Row],[End Time Elec]])/60,"err")</f>
        <v>0.5</v>
      </c>
      <c r="G361" s="26">
        <f>IFERROR(IF(Table2[[#This Row],[End time Hour elec]]&lt;Table2[[#This Row],[Start Time hour elec]],Table2[[#This Row],[End time Hour elec]]+24,Table2[[#This Row],[End time Hour elec]]),"err")</f>
        <v>24.5</v>
      </c>
      <c r="H361" s="26">
        <f>IFERROR((Table2[[#This Row],[End Time Elec]]-Table2[[#This Row],[Start time Elec]])*24,"err")</f>
        <v>19.250000000058208</v>
      </c>
      <c r="I361" s="28">
        <f>Table1[[#This Row],[Start Time Steam]]</f>
        <v>41074.989583333336</v>
      </c>
      <c r="J361" s="28">
        <f>Table1[[#This Row],[Stop Time Steam]]</f>
        <v>41075</v>
      </c>
      <c r="K361" s="26">
        <f>IFERROR(HOUR(Table2[[#This Row],[Start Time Steam]])+MINUTE(Table2[[#This Row],[Start Time Steam]])/60,"err")</f>
        <v>23.75</v>
      </c>
      <c r="L361" s="26">
        <f>IFERROR(HOUR(Table2[[#This Row],[End Time Steam]])+MINUTE(Table2[[#This Row],[End Time Steam]])/60,"err")</f>
        <v>0</v>
      </c>
      <c r="M361" s="26">
        <f>IFERROR(IF(Table2[[#This Row],[End time Hour Steam]]&lt;Table2[[#This Row],[Start Time hour Steam]],Table2[[#This Row],[End time Hour Steam]]+24,Table2[[#This Row],[End time Hour Steam]]),"err")</f>
        <v>24</v>
      </c>
      <c r="N361" s="26">
        <f>IFERROR((Table2[[#This Row],[End Time Steam]]-Table2[[#This Row],[Start Time Steam]])*24,"err")</f>
        <v>0.24999999994179234</v>
      </c>
    </row>
    <row r="362" spans="1:14">
      <c r="A362" s="27">
        <f>Table1[[#This Row],[Day]]</f>
        <v>41075</v>
      </c>
      <c r="B362" s="29">
        <f>WEEKDAY(Table2[[#This Row],[Day]])</f>
        <v>6</v>
      </c>
      <c r="C362" s="28">
        <f>Table1[[#This Row],[Start Time Elec]]</f>
        <v>41075.21875</v>
      </c>
      <c r="D362" s="28">
        <f>Table1[[#This Row],[Stop Time Elec]]</f>
        <v>41076.0625</v>
      </c>
      <c r="E362" s="26">
        <f>IFERROR(HOUR(Table2[[#This Row],[Start time Elec]])+MINUTE(Table2[[#This Row],[Start time Elec]])/60,"err")</f>
        <v>5.25</v>
      </c>
      <c r="F362" s="26">
        <f>IFERROR(HOUR(Table2[[#This Row],[End Time Elec]])+MINUTE(Table2[[#This Row],[End Time Elec]])/60,"err")</f>
        <v>1.5</v>
      </c>
      <c r="G362" s="26">
        <f>IFERROR(IF(Table2[[#This Row],[End time Hour elec]]&lt;Table2[[#This Row],[Start Time hour elec]],Table2[[#This Row],[End time Hour elec]]+24,Table2[[#This Row],[End time Hour elec]]),"err")</f>
        <v>25.5</v>
      </c>
      <c r="H362" s="26">
        <f>IFERROR((Table2[[#This Row],[End Time Elec]]-Table2[[#This Row],[Start time Elec]])*24,"err")</f>
        <v>20.25</v>
      </c>
      <c r="I362" s="28" t="str">
        <f>Table1[[#This Row],[Start Time Steam]]</f>
        <v>err</v>
      </c>
      <c r="J362" s="28">
        <f>Table1[[#This Row],[Stop Time Steam]]</f>
        <v>41076</v>
      </c>
      <c r="K362" s="26" t="str">
        <f>IFERROR(HOUR(Table2[[#This Row],[Start Time Steam]])+MINUTE(Table2[[#This Row],[Start Time Steam]])/60,"err")</f>
        <v>err</v>
      </c>
      <c r="L362" s="26">
        <f>IFERROR(HOUR(Table2[[#This Row],[End Time Steam]])+MINUTE(Table2[[#This Row],[End Time Steam]])/60,"err")</f>
        <v>0</v>
      </c>
      <c r="M362" s="26">
        <f>IFERROR(IF(Table2[[#This Row],[End time Hour Steam]]&lt;Table2[[#This Row],[Start Time hour Steam]],Table2[[#This Row],[End time Hour Steam]]+24,Table2[[#This Row],[End time Hour Steam]]),"err")</f>
        <v>24</v>
      </c>
      <c r="N362" s="26" t="str">
        <f>IFERROR((Table2[[#This Row],[End Time Steam]]-Table2[[#This Row],[Start Time Steam]])*24,"err")</f>
        <v>err</v>
      </c>
    </row>
    <row r="363" spans="1:14" hidden="1">
      <c r="A363" s="27">
        <f>Table1[[#This Row],[Day]]</f>
        <v>41076</v>
      </c>
      <c r="B363" s="29">
        <f>WEEKDAY(Table2[[#This Row],[Day]])</f>
        <v>7</v>
      </c>
      <c r="C363" s="28">
        <f>Table1[[#This Row],[Start Time Elec]]</f>
        <v>41076.28125</v>
      </c>
      <c r="D363" s="28">
        <f>Table1[[#This Row],[Stop Time Elec]]</f>
        <v>41076.916666666664</v>
      </c>
      <c r="E363" s="26">
        <f>IFERROR(HOUR(Table2[[#This Row],[Start time Elec]])+MINUTE(Table2[[#This Row],[Start time Elec]])/60,"err")</f>
        <v>6.75</v>
      </c>
      <c r="F363" s="26">
        <f>IFERROR(HOUR(Table2[[#This Row],[End Time Elec]])+MINUTE(Table2[[#This Row],[End Time Elec]])/60,"err")</f>
        <v>22</v>
      </c>
      <c r="G363" s="26">
        <f>IFERROR(IF(Table2[[#This Row],[End time Hour elec]]&lt;Table2[[#This Row],[Start Time hour elec]],Table2[[#This Row],[End time Hour elec]]+24,Table2[[#This Row],[End time Hour elec]]),"err")</f>
        <v>22</v>
      </c>
      <c r="H363" s="26">
        <f>IFERROR((Table2[[#This Row],[End Time Elec]]-Table2[[#This Row],[Start time Elec]])*24,"err")</f>
        <v>15.249999999941792</v>
      </c>
      <c r="I363" s="28" t="str">
        <f>Table1[[#This Row],[Start Time Steam]]</f>
        <v>err</v>
      </c>
      <c r="J363" s="28">
        <f>Table1[[#This Row],[Stop Time Steam]]</f>
        <v>41076.78125</v>
      </c>
      <c r="K363" s="26" t="str">
        <f>IFERROR(HOUR(Table2[[#This Row],[Start Time Steam]])+MINUTE(Table2[[#This Row],[Start Time Steam]])/60,"err")</f>
        <v>err</v>
      </c>
      <c r="L363" s="26">
        <f>IFERROR(HOUR(Table2[[#This Row],[End Time Steam]])+MINUTE(Table2[[#This Row],[End Time Steam]])/60,"err")</f>
        <v>18.75</v>
      </c>
      <c r="M363" s="26">
        <f>IFERROR(IF(Table2[[#This Row],[End time Hour Steam]]&lt;Table2[[#This Row],[Start Time hour Steam]],Table2[[#This Row],[End time Hour Steam]]+24,Table2[[#This Row],[End time Hour Steam]]),"err")</f>
        <v>42.75</v>
      </c>
      <c r="N363" s="26" t="str">
        <f>IFERROR((Table2[[#This Row],[End Time Steam]]-Table2[[#This Row],[Start Time Steam]])*24,"err")</f>
        <v>err</v>
      </c>
    </row>
    <row r="364" spans="1:14" hidden="1">
      <c r="A364" s="27">
        <f>Table1[[#This Row],[Day]]</f>
        <v>41077</v>
      </c>
      <c r="B364" s="29">
        <f>WEEKDAY(Table2[[#This Row],[Day]])</f>
        <v>1</v>
      </c>
      <c r="C364" s="28">
        <f>Table1[[#This Row],[Start Time Elec]]</f>
        <v>41077.364583333336</v>
      </c>
      <c r="D364" s="28">
        <f>Table1[[#This Row],[Stop Time Elec]]</f>
        <v>41077.885416666664</v>
      </c>
      <c r="E364" s="26">
        <f>IFERROR(HOUR(Table2[[#This Row],[Start time Elec]])+MINUTE(Table2[[#This Row],[Start time Elec]])/60,"err")</f>
        <v>8.75</v>
      </c>
      <c r="F364" s="26">
        <f>IFERROR(HOUR(Table2[[#This Row],[End Time Elec]])+MINUTE(Table2[[#This Row],[End Time Elec]])/60,"err")</f>
        <v>21.25</v>
      </c>
      <c r="G364" s="26">
        <f>IFERROR(IF(Table2[[#This Row],[End time Hour elec]]&lt;Table2[[#This Row],[Start Time hour elec]],Table2[[#This Row],[End time Hour elec]]+24,Table2[[#This Row],[End time Hour elec]]),"err")</f>
        <v>21.25</v>
      </c>
      <c r="H364" s="26">
        <f>IFERROR((Table2[[#This Row],[End Time Elec]]-Table2[[#This Row],[Start time Elec]])*24,"err")</f>
        <v>12.499999999883585</v>
      </c>
      <c r="I364" s="28">
        <f>Table1[[#This Row],[Start Time Steam]]</f>
        <v>41077.166666666664</v>
      </c>
      <c r="J364" s="28">
        <f>Table1[[#This Row],[Stop Time Steam]]</f>
        <v>41077.270833333336</v>
      </c>
      <c r="K364" s="26">
        <f>IFERROR(HOUR(Table2[[#This Row],[Start Time Steam]])+MINUTE(Table2[[#This Row],[Start Time Steam]])/60,"err")</f>
        <v>4</v>
      </c>
      <c r="L364" s="26">
        <f>IFERROR(HOUR(Table2[[#This Row],[End Time Steam]])+MINUTE(Table2[[#This Row],[End Time Steam]])/60,"err")</f>
        <v>6.5</v>
      </c>
      <c r="M364" s="26">
        <f>IFERROR(IF(Table2[[#This Row],[End time Hour Steam]]&lt;Table2[[#This Row],[Start Time hour Steam]],Table2[[#This Row],[End time Hour Steam]]+24,Table2[[#This Row],[End time Hour Steam]]),"err")</f>
        <v>6.5</v>
      </c>
      <c r="N364" s="26">
        <f>IFERROR((Table2[[#This Row],[End Time Steam]]-Table2[[#This Row],[Start Time Steam]])*24,"err")</f>
        <v>2.5000000001164153</v>
      </c>
    </row>
    <row r="365" spans="1:14">
      <c r="A365" s="27">
        <f>Table1[[#This Row],[Day]]</f>
        <v>41078</v>
      </c>
      <c r="B365" s="29">
        <f>WEEKDAY(Table2[[#This Row],[Day]])</f>
        <v>2</v>
      </c>
      <c r="C365" s="28">
        <f>Table1[[#This Row],[Start Time Elec]]</f>
        <v>41078.1875</v>
      </c>
      <c r="D365" s="28">
        <f>Table1[[#This Row],[Stop Time Elec]]</f>
        <v>41079.020833333336</v>
      </c>
      <c r="E365" s="26">
        <f>IFERROR(HOUR(Table2[[#This Row],[Start time Elec]])+MINUTE(Table2[[#This Row],[Start time Elec]])/60,"err")</f>
        <v>4.5</v>
      </c>
      <c r="F365" s="26">
        <f>IFERROR(HOUR(Table2[[#This Row],[End Time Elec]])+MINUTE(Table2[[#This Row],[End Time Elec]])/60,"err")</f>
        <v>0.5</v>
      </c>
      <c r="G365" s="26">
        <f>IFERROR(IF(Table2[[#This Row],[End time Hour elec]]&lt;Table2[[#This Row],[Start Time hour elec]],Table2[[#This Row],[End time Hour elec]]+24,Table2[[#This Row],[End time Hour elec]]),"err")</f>
        <v>24.5</v>
      </c>
      <c r="H365" s="26">
        <f>IFERROR((Table2[[#This Row],[End Time Elec]]-Table2[[#This Row],[Start time Elec]])*24,"err")</f>
        <v>20.000000000058208</v>
      </c>
      <c r="I365" s="28">
        <f>Table1[[#This Row],[Start Time Steam]]</f>
        <v>41078.166666666664</v>
      </c>
      <c r="J365" s="28">
        <f>Table1[[#This Row],[Stop Time Steam]]</f>
        <v>41079.104166666664</v>
      </c>
      <c r="K365" s="26">
        <f>IFERROR(HOUR(Table2[[#This Row],[Start Time Steam]])+MINUTE(Table2[[#This Row],[Start Time Steam]])/60,"err")</f>
        <v>4</v>
      </c>
      <c r="L365" s="26">
        <f>IFERROR(HOUR(Table2[[#This Row],[End Time Steam]])+MINUTE(Table2[[#This Row],[End Time Steam]])/60,"err")</f>
        <v>2.5</v>
      </c>
      <c r="M365" s="26">
        <f>IFERROR(IF(Table2[[#This Row],[End time Hour Steam]]&lt;Table2[[#This Row],[Start Time hour Steam]],Table2[[#This Row],[End time Hour Steam]]+24,Table2[[#This Row],[End time Hour Steam]]),"err")</f>
        <v>26.5</v>
      </c>
      <c r="N365" s="26">
        <f>IFERROR((Table2[[#This Row],[End Time Steam]]-Table2[[#This Row],[Start Time Steam]])*24,"err")</f>
        <v>22.5</v>
      </c>
    </row>
    <row r="366" spans="1:14">
      <c r="A366" s="27">
        <f>Table1[[#This Row],[Day]]</f>
        <v>41079</v>
      </c>
      <c r="B366" s="29">
        <f>WEEKDAY(Table2[[#This Row],[Day]])</f>
        <v>3</v>
      </c>
      <c r="C366" s="28">
        <f>Table1[[#This Row],[Start Time Elec]]</f>
        <v>41079.21875</v>
      </c>
      <c r="D366" s="28">
        <f>Table1[[#This Row],[Stop Time Elec]]</f>
        <v>41080.052083333336</v>
      </c>
      <c r="E366" s="26">
        <f>IFERROR(HOUR(Table2[[#This Row],[Start time Elec]])+MINUTE(Table2[[#This Row],[Start time Elec]])/60,"err")</f>
        <v>5.25</v>
      </c>
      <c r="F366" s="26">
        <f>IFERROR(HOUR(Table2[[#This Row],[End Time Elec]])+MINUTE(Table2[[#This Row],[End Time Elec]])/60,"err")</f>
        <v>1.25</v>
      </c>
      <c r="G366" s="26">
        <f>IFERROR(IF(Table2[[#This Row],[End time Hour elec]]&lt;Table2[[#This Row],[Start Time hour elec]],Table2[[#This Row],[End time Hour elec]]+24,Table2[[#This Row],[End time Hour elec]]),"err")</f>
        <v>25.25</v>
      </c>
      <c r="H366" s="26">
        <f>IFERROR((Table2[[#This Row],[End Time Elec]]-Table2[[#This Row],[Start time Elec]])*24,"err")</f>
        <v>20.000000000058208</v>
      </c>
      <c r="I366" s="28">
        <f>Table1[[#This Row],[Start Time Steam]]</f>
        <v>41079.989583333336</v>
      </c>
      <c r="J366" s="28">
        <f>Table1[[#This Row],[Stop Time Steam]]</f>
        <v>41080.041666666664</v>
      </c>
      <c r="K366" s="26">
        <f>IFERROR(HOUR(Table2[[#This Row],[Start Time Steam]])+MINUTE(Table2[[#This Row],[Start Time Steam]])/60,"err")</f>
        <v>23.75</v>
      </c>
      <c r="L366" s="26">
        <f>IFERROR(HOUR(Table2[[#This Row],[End Time Steam]])+MINUTE(Table2[[#This Row],[End Time Steam]])/60,"err")</f>
        <v>1</v>
      </c>
      <c r="M366" s="26">
        <f>IFERROR(IF(Table2[[#This Row],[End time Hour Steam]]&lt;Table2[[#This Row],[Start Time hour Steam]],Table2[[#This Row],[End time Hour Steam]]+24,Table2[[#This Row],[End time Hour Steam]]),"err")</f>
        <v>25</v>
      </c>
      <c r="N366" s="26">
        <f>IFERROR((Table2[[#This Row],[End Time Steam]]-Table2[[#This Row],[Start Time Steam]])*24,"err")</f>
        <v>1.2499999998835847</v>
      </c>
    </row>
    <row r="367" spans="1:14">
      <c r="A367" s="27">
        <f>Table1[[#This Row],[Day]]</f>
        <v>41080</v>
      </c>
      <c r="B367" s="29">
        <f>WEEKDAY(Table2[[#This Row],[Day]])</f>
        <v>4</v>
      </c>
      <c r="C367" s="28">
        <f>Table1[[#This Row],[Start Time Elec]]</f>
        <v>41080.166666666664</v>
      </c>
      <c r="D367" s="28">
        <f>Table1[[#This Row],[Stop Time Elec]]</f>
        <v>41081.020833333336</v>
      </c>
      <c r="E367" s="26">
        <f>IFERROR(HOUR(Table2[[#This Row],[Start time Elec]])+MINUTE(Table2[[#This Row],[Start time Elec]])/60,"err")</f>
        <v>4</v>
      </c>
      <c r="F367" s="26">
        <f>IFERROR(HOUR(Table2[[#This Row],[End Time Elec]])+MINUTE(Table2[[#This Row],[End Time Elec]])/60,"err")</f>
        <v>0.5</v>
      </c>
      <c r="G367" s="26">
        <f>IFERROR(IF(Table2[[#This Row],[End time Hour elec]]&lt;Table2[[#This Row],[Start Time hour elec]],Table2[[#This Row],[End time Hour elec]]+24,Table2[[#This Row],[End time Hour elec]]),"err")</f>
        <v>24.5</v>
      </c>
      <c r="H367" s="26">
        <f>IFERROR((Table2[[#This Row],[End Time Elec]]-Table2[[#This Row],[Start time Elec]])*24,"err")</f>
        <v>20.500000000116415</v>
      </c>
      <c r="I367" s="28">
        <f>Table1[[#This Row],[Start Time Steam]]</f>
        <v>41080.125</v>
      </c>
      <c r="J367" s="28">
        <f>Table1[[#This Row],[Stop Time Steam]]</f>
        <v>41080.958333333336</v>
      </c>
      <c r="K367" s="26">
        <f>IFERROR(HOUR(Table2[[#This Row],[Start Time Steam]])+MINUTE(Table2[[#This Row],[Start Time Steam]])/60,"err")</f>
        <v>3</v>
      </c>
      <c r="L367" s="26">
        <f>IFERROR(HOUR(Table2[[#This Row],[End Time Steam]])+MINUTE(Table2[[#This Row],[End Time Steam]])/60,"err")</f>
        <v>23</v>
      </c>
      <c r="M367" s="26">
        <f>IFERROR(IF(Table2[[#This Row],[End time Hour Steam]]&lt;Table2[[#This Row],[Start Time hour Steam]],Table2[[#This Row],[End time Hour Steam]]+24,Table2[[#This Row],[End time Hour Steam]]),"err")</f>
        <v>23</v>
      </c>
      <c r="N367" s="26">
        <f>IFERROR((Table2[[#This Row],[End Time Steam]]-Table2[[#This Row],[Start Time Steam]])*24,"err")</f>
        <v>20.000000000058208</v>
      </c>
    </row>
    <row r="368" spans="1:14">
      <c r="A368" s="27">
        <f>Table1[[#This Row],[Day]]</f>
        <v>41081</v>
      </c>
      <c r="B368" s="29">
        <f>WEEKDAY(Table2[[#This Row],[Day]])</f>
        <v>5</v>
      </c>
      <c r="C368" s="28">
        <f>Table1[[#This Row],[Start Time Elec]]</f>
        <v>41081.166666666664</v>
      </c>
      <c r="D368" s="28">
        <f>Table1[[#This Row],[Stop Time Elec]]</f>
        <v>41082.041666666664</v>
      </c>
      <c r="E368" s="26">
        <f>IFERROR(HOUR(Table2[[#This Row],[Start time Elec]])+MINUTE(Table2[[#This Row],[Start time Elec]])/60,"err")</f>
        <v>4</v>
      </c>
      <c r="F368" s="26">
        <f>IFERROR(HOUR(Table2[[#This Row],[End Time Elec]])+MINUTE(Table2[[#This Row],[End Time Elec]])/60,"err")</f>
        <v>1</v>
      </c>
      <c r="G368" s="26">
        <f>IFERROR(IF(Table2[[#This Row],[End time Hour elec]]&lt;Table2[[#This Row],[Start Time hour elec]],Table2[[#This Row],[End time Hour elec]]+24,Table2[[#This Row],[End time Hour elec]]),"err")</f>
        <v>25</v>
      </c>
      <c r="H368" s="26">
        <f>IFERROR((Table2[[#This Row],[End Time Elec]]-Table2[[#This Row],[Start time Elec]])*24,"err")</f>
        <v>21</v>
      </c>
      <c r="I368" s="28">
        <f>Table1[[#This Row],[Start Time Steam]]</f>
        <v>41081.083333333336</v>
      </c>
      <c r="J368" s="28">
        <f>Table1[[#This Row],[Stop Time Steam]]</f>
        <v>41081.8125</v>
      </c>
      <c r="K368" s="26">
        <f>IFERROR(HOUR(Table2[[#This Row],[Start Time Steam]])+MINUTE(Table2[[#This Row],[Start Time Steam]])/60,"err")</f>
        <v>2</v>
      </c>
      <c r="L368" s="26">
        <f>IFERROR(HOUR(Table2[[#This Row],[End Time Steam]])+MINUTE(Table2[[#This Row],[End Time Steam]])/60,"err")</f>
        <v>19.5</v>
      </c>
      <c r="M368" s="26">
        <f>IFERROR(IF(Table2[[#This Row],[End time Hour Steam]]&lt;Table2[[#This Row],[Start Time hour Steam]],Table2[[#This Row],[End time Hour Steam]]+24,Table2[[#This Row],[End time Hour Steam]]),"err")</f>
        <v>19.5</v>
      </c>
      <c r="N368" s="26">
        <f>IFERROR((Table2[[#This Row],[End Time Steam]]-Table2[[#This Row],[Start Time Steam]])*24,"err")</f>
        <v>17.499999999941792</v>
      </c>
    </row>
    <row r="369" spans="1:14">
      <c r="A369" s="27">
        <f>Table1[[#This Row],[Day]]</f>
        <v>41082</v>
      </c>
      <c r="B369" s="29">
        <f>WEEKDAY(Table2[[#This Row],[Day]])</f>
        <v>6</v>
      </c>
      <c r="C369" s="28">
        <f>Table1[[#This Row],[Start Time Elec]]</f>
        <v>41082.177083333336</v>
      </c>
      <c r="D369" s="28">
        <f>Table1[[#This Row],[Stop Time Elec]]</f>
        <v>41083.052083333336</v>
      </c>
      <c r="E369" s="26">
        <f>IFERROR(HOUR(Table2[[#This Row],[Start time Elec]])+MINUTE(Table2[[#This Row],[Start time Elec]])/60,"err")</f>
        <v>4.25</v>
      </c>
      <c r="F369" s="26">
        <f>IFERROR(HOUR(Table2[[#This Row],[End Time Elec]])+MINUTE(Table2[[#This Row],[End Time Elec]])/60,"err")</f>
        <v>1.25</v>
      </c>
      <c r="G369" s="26">
        <f>IFERROR(IF(Table2[[#This Row],[End time Hour elec]]&lt;Table2[[#This Row],[Start Time hour elec]],Table2[[#This Row],[End time Hour elec]]+24,Table2[[#This Row],[End time Hour elec]]),"err")</f>
        <v>25.25</v>
      </c>
      <c r="H369" s="26">
        <f>IFERROR((Table2[[#This Row],[End Time Elec]]-Table2[[#This Row],[Start time Elec]])*24,"err")</f>
        <v>21</v>
      </c>
      <c r="I369" s="28">
        <f>Table1[[#This Row],[Start Time Steam]]</f>
        <v>41082.135416666664</v>
      </c>
      <c r="J369" s="28">
        <f>Table1[[#This Row],[Stop Time Steam]]</f>
        <v>41083.010416666664</v>
      </c>
      <c r="K369" s="26">
        <f>IFERROR(HOUR(Table2[[#This Row],[Start Time Steam]])+MINUTE(Table2[[#This Row],[Start Time Steam]])/60,"err")</f>
        <v>3.25</v>
      </c>
      <c r="L369" s="26">
        <f>IFERROR(HOUR(Table2[[#This Row],[End Time Steam]])+MINUTE(Table2[[#This Row],[End Time Steam]])/60,"err")</f>
        <v>0.25</v>
      </c>
      <c r="M369" s="26">
        <f>IFERROR(IF(Table2[[#This Row],[End time Hour Steam]]&lt;Table2[[#This Row],[Start Time hour Steam]],Table2[[#This Row],[End time Hour Steam]]+24,Table2[[#This Row],[End time Hour Steam]]),"err")</f>
        <v>24.25</v>
      </c>
      <c r="N369" s="26">
        <f>IFERROR((Table2[[#This Row],[End Time Steam]]-Table2[[#This Row],[Start Time Steam]])*24,"err")</f>
        <v>21</v>
      </c>
    </row>
    <row r="370" spans="1:14" hidden="1">
      <c r="A370" s="27">
        <f>Table1[[#This Row],[Day]]</f>
        <v>41083</v>
      </c>
      <c r="B370" s="29">
        <f>WEEKDAY(Table2[[#This Row],[Day]])</f>
        <v>7</v>
      </c>
      <c r="C370" s="28">
        <f>Table1[[#This Row],[Start Time Elec]]</f>
        <v>41083.270833333336</v>
      </c>
      <c r="D370" s="28">
        <f>Table1[[#This Row],[Stop Time Elec]]</f>
        <v>41083.96875</v>
      </c>
      <c r="E370" s="26">
        <f>IFERROR(HOUR(Table2[[#This Row],[Start time Elec]])+MINUTE(Table2[[#This Row],[Start time Elec]])/60,"err")</f>
        <v>6.5</v>
      </c>
      <c r="F370" s="26">
        <f>IFERROR(HOUR(Table2[[#This Row],[End Time Elec]])+MINUTE(Table2[[#This Row],[End Time Elec]])/60,"err")</f>
        <v>23.25</v>
      </c>
      <c r="G370" s="26">
        <f>IFERROR(IF(Table2[[#This Row],[End time Hour elec]]&lt;Table2[[#This Row],[Start Time hour elec]],Table2[[#This Row],[End time Hour elec]]+24,Table2[[#This Row],[End time Hour elec]]),"err")</f>
        <v>23.25</v>
      </c>
      <c r="H370" s="26">
        <f>IFERROR((Table2[[#This Row],[End Time Elec]]-Table2[[#This Row],[Start time Elec]])*24,"err")</f>
        <v>16.749999999941792</v>
      </c>
      <c r="I370" s="28">
        <f>Table1[[#This Row],[Start Time Steam]]</f>
        <v>41083.104166666664</v>
      </c>
      <c r="J370" s="28">
        <f>Table1[[#This Row],[Stop Time Steam]]</f>
        <v>41083.208333333336</v>
      </c>
      <c r="K370" s="26">
        <f>IFERROR(HOUR(Table2[[#This Row],[Start Time Steam]])+MINUTE(Table2[[#This Row],[Start Time Steam]])/60,"err")</f>
        <v>2.5</v>
      </c>
      <c r="L370" s="26">
        <f>IFERROR(HOUR(Table2[[#This Row],[End Time Steam]])+MINUTE(Table2[[#This Row],[End Time Steam]])/60,"err")</f>
        <v>5</v>
      </c>
      <c r="M370" s="26">
        <f>IFERROR(IF(Table2[[#This Row],[End time Hour Steam]]&lt;Table2[[#This Row],[Start Time hour Steam]],Table2[[#This Row],[End time Hour Steam]]+24,Table2[[#This Row],[End time Hour Steam]]),"err")</f>
        <v>5</v>
      </c>
      <c r="N370" s="26">
        <f>IFERROR((Table2[[#This Row],[End Time Steam]]-Table2[[#This Row],[Start Time Steam]])*24,"err")</f>
        <v>2.5000000001164153</v>
      </c>
    </row>
    <row r="371" spans="1:14" hidden="1">
      <c r="A371" s="27">
        <f>Table1[[#This Row],[Day]]</f>
        <v>41084</v>
      </c>
      <c r="B371" s="29">
        <f>WEEKDAY(Table2[[#This Row],[Day]])</f>
        <v>1</v>
      </c>
      <c r="C371" s="28">
        <f>Table1[[#This Row],[Start Time Elec]]</f>
        <v>41084.270833333336</v>
      </c>
      <c r="D371" s="28">
        <f>Table1[[#This Row],[Stop Time Elec]]</f>
        <v>41084.9375</v>
      </c>
      <c r="E371" s="26">
        <f>IFERROR(HOUR(Table2[[#This Row],[Start time Elec]])+MINUTE(Table2[[#This Row],[Start time Elec]])/60,"err")</f>
        <v>6.5</v>
      </c>
      <c r="F371" s="26">
        <f>IFERROR(HOUR(Table2[[#This Row],[End Time Elec]])+MINUTE(Table2[[#This Row],[End Time Elec]])/60,"err")</f>
        <v>22.5</v>
      </c>
      <c r="G371" s="26">
        <f>IFERROR(IF(Table2[[#This Row],[End time Hour elec]]&lt;Table2[[#This Row],[Start Time hour elec]],Table2[[#This Row],[End time Hour elec]]+24,Table2[[#This Row],[End time Hour elec]]),"err")</f>
        <v>22.5</v>
      </c>
      <c r="H371" s="26">
        <f>IFERROR((Table2[[#This Row],[End Time Elec]]-Table2[[#This Row],[Start time Elec]])*24,"err")</f>
        <v>15.999999999941792</v>
      </c>
      <c r="I371" s="28">
        <f>Table1[[#This Row],[Start Time Steam]]</f>
        <v>41084.552083333336</v>
      </c>
      <c r="J371" s="28">
        <f>Table1[[#This Row],[Stop Time Steam]]</f>
        <v>41084.635416666664</v>
      </c>
      <c r="K371" s="26">
        <f>IFERROR(HOUR(Table2[[#This Row],[Start Time Steam]])+MINUTE(Table2[[#This Row],[Start Time Steam]])/60,"err")</f>
        <v>13.25</v>
      </c>
      <c r="L371" s="26">
        <f>IFERROR(HOUR(Table2[[#This Row],[End Time Steam]])+MINUTE(Table2[[#This Row],[End Time Steam]])/60,"err")</f>
        <v>15.25</v>
      </c>
      <c r="M371" s="26">
        <f>IFERROR(IF(Table2[[#This Row],[End time Hour Steam]]&lt;Table2[[#This Row],[Start Time hour Steam]],Table2[[#This Row],[End time Hour Steam]]+24,Table2[[#This Row],[End time Hour Steam]]),"err")</f>
        <v>15.25</v>
      </c>
      <c r="N371" s="26">
        <f>IFERROR((Table2[[#This Row],[End Time Steam]]-Table2[[#This Row],[Start Time Steam]])*24,"err")</f>
        <v>1.9999999998835847</v>
      </c>
    </row>
    <row r="372" spans="1:14">
      <c r="A372" s="27">
        <f>Table1[[#This Row],[Day]]</f>
        <v>41085</v>
      </c>
      <c r="B372" s="29">
        <f>WEEKDAY(Table2[[#This Row],[Day]])</f>
        <v>2</v>
      </c>
      <c r="C372" s="28">
        <f>Table1[[#This Row],[Start Time Elec]]</f>
        <v>41085.166666666664</v>
      </c>
      <c r="D372" s="28">
        <f>Table1[[#This Row],[Stop Time Elec]]</f>
        <v>41086.03125</v>
      </c>
      <c r="E372" s="26">
        <f>IFERROR(HOUR(Table2[[#This Row],[Start time Elec]])+MINUTE(Table2[[#This Row],[Start time Elec]])/60,"err")</f>
        <v>4</v>
      </c>
      <c r="F372" s="26">
        <f>IFERROR(HOUR(Table2[[#This Row],[End Time Elec]])+MINUTE(Table2[[#This Row],[End Time Elec]])/60,"err")</f>
        <v>0.75</v>
      </c>
      <c r="G372" s="26">
        <f>IFERROR(IF(Table2[[#This Row],[End time Hour elec]]&lt;Table2[[#This Row],[Start Time hour elec]],Table2[[#This Row],[End time Hour elec]]+24,Table2[[#This Row],[End time Hour elec]]),"err")</f>
        <v>24.75</v>
      </c>
      <c r="H372" s="26">
        <f>IFERROR((Table2[[#This Row],[End Time Elec]]-Table2[[#This Row],[Start time Elec]])*24,"err")</f>
        <v>20.750000000058208</v>
      </c>
      <c r="I372" s="28">
        <f>Table1[[#This Row],[Start Time Steam]]</f>
        <v>41085.989583333336</v>
      </c>
      <c r="J372" s="28">
        <f>Table1[[#This Row],[Stop Time Steam]]</f>
        <v>41086.052083333336</v>
      </c>
      <c r="K372" s="26">
        <f>IFERROR(HOUR(Table2[[#This Row],[Start Time Steam]])+MINUTE(Table2[[#This Row],[Start Time Steam]])/60,"err")</f>
        <v>23.75</v>
      </c>
      <c r="L372" s="26">
        <f>IFERROR(HOUR(Table2[[#This Row],[End Time Steam]])+MINUTE(Table2[[#This Row],[End Time Steam]])/60,"err")</f>
        <v>1.25</v>
      </c>
      <c r="M372" s="26">
        <f>IFERROR(IF(Table2[[#This Row],[End time Hour Steam]]&lt;Table2[[#This Row],[Start Time hour Steam]],Table2[[#This Row],[End time Hour Steam]]+24,Table2[[#This Row],[End time Hour Steam]]),"err")</f>
        <v>25.25</v>
      </c>
      <c r="N372" s="26">
        <f>IFERROR((Table2[[#This Row],[End Time Steam]]-Table2[[#This Row],[Start Time Steam]])*24,"err")</f>
        <v>1.5</v>
      </c>
    </row>
    <row r="373" spans="1:14">
      <c r="A373" s="27">
        <f>Table1[[#This Row],[Day]]</f>
        <v>41086</v>
      </c>
      <c r="B373" s="29">
        <f>WEEKDAY(Table2[[#This Row],[Day]])</f>
        <v>3</v>
      </c>
      <c r="C373" s="28">
        <f>Table1[[#This Row],[Start Time Elec]]</f>
        <v>41086.21875</v>
      </c>
      <c r="D373" s="28">
        <f>Table1[[#This Row],[Stop Time Elec]]</f>
        <v>41087.041666666664</v>
      </c>
      <c r="E373" s="26">
        <f>IFERROR(HOUR(Table2[[#This Row],[Start time Elec]])+MINUTE(Table2[[#This Row],[Start time Elec]])/60,"err")</f>
        <v>5.25</v>
      </c>
      <c r="F373" s="26">
        <f>IFERROR(HOUR(Table2[[#This Row],[End Time Elec]])+MINUTE(Table2[[#This Row],[End Time Elec]])/60,"err")</f>
        <v>1</v>
      </c>
      <c r="G373" s="26">
        <f>IFERROR(IF(Table2[[#This Row],[End time Hour elec]]&lt;Table2[[#This Row],[Start Time hour elec]],Table2[[#This Row],[End time Hour elec]]+24,Table2[[#This Row],[End time Hour elec]]),"err")</f>
        <v>25</v>
      </c>
      <c r="H373" s="26">
        <f>IFERROR((Table2[[#This Row],[End Time Elec]]-Table2[[#This Row],[Start time Elec]])*24,"err")</f>
        <v>19.749999999941792</v>
      </c>
      <c r="I373" s="28">
        <f>Table1[[#This Row],[Start Time Steam]]</f>
        <v>41086.0625</v>
      </c>
      <c r="J373" s="28">
        <f>Table1[[#This Row],[Stop Time Steam]]</f>
        <v>41086.1875</v>
      </c>
      <c r="K373" s="26">
        <f>IFERROR(HOUR(Table2[[#This Row],[Start Time Steam]])+MINUTE(Table2[[#This Row],[Start Time Steam]])/60,"err")</f>
        <v>1.5</v>
      </c>
      <c r="L373" s="26">
        <f>IFERROR(HOUR(Table2[[#This Row],[End Time Steam]])+MINUTE(Table2[[#This Row],[End Time Steam]])/60,"err")</f>
        <v>4.5</v>
      </c>
      <c r="M373" s="26">
        <f>IFERROR(IF(Table2[[#This Row],[End time Hour Steam]]&lt;Table2[[#This Row],[Start Time hour Steam]],Table2[[#This Row],[End time Hour Steam]]+24,Table2[[#This Row],[End time Hour Steam]]),"err")</f>
        <v>4.5</v>
      </c>
      <c r="N373" s="26">
        <f>IFERROR((Table2[[#This Row],[End Time Steam]]-Table2[[#This Row],[Start Time Steam]])*24,"err")</f>
        <v>3</v>
      </c>
    </row>
    <row r="374" spans="1:14">
      <c r="A374" s="27">
        <f>Table1[[#This Row],[Day]]</f>
        <v>41087</v>
      </c>
      <c r="B374" s="29">
        <f>WEEKDAY(Table2[[#This Row],[Day]])</f>
        <v>4</v>
      </c>
      <c r="C374" s="28">
        <f>Table1[[#This Row],[Start Time Elec]]</f>
        <v>41087.229166666664</v>
      </c>
      <c r="D374" s="28">
        <f>Table1[[#This Row],[Stop Time Elec]]</f>
        <v>41088.020833333336</v>
      </c>
      <c r="E374" s="26">
        <f>IFERROR(HOUR(Table2[[#This Row],[Start time Elec]])+MINUTE(Table2[[#This Row],[Start time Elec]])/60,"err")</f>
        <v>5.5</v>
      </c>
      <c r="F374" s="26">
        <f>IFERROR(HOUR(Table2[[#This Row],[End Time Elec]])+MINUTE(Table2[[#This Row],[End Time Elec]])/60,"err")</f>
        <v>0.5</v>
      </c>
      <c r="G374" s="26">
        <f>IFERROR(IF(Table2[[#This Row],[End time Hour elec]]&lt;Table2[[#This Row],[Start Time hour elec]],Table2[[#This Row],[End time Hour elec]]+24,Table2[[#This Row],[End time Hour elec]]),"err")</f>
        <v>24.5</v>
      </c>
      <c r="H374" s="26">
        <f>IFERROR((Table2[[#This Row],[End Time Elec]]-Table2[[#This Row],[Start time Elec]])*24,"err")</f>
        <v>19.000000000116415</v>
      </c>
      <c r="I374" s="28">
        <f>Table1[[#This Row],[Start Time Steam]]</f>
        <v>41087.135416666664</v>
      </c>
      <c r="J374" s="28">
        <f>Table1[[#This Row],[Stop Time Steam]]</f>
        <v>41087.958333333336</v>
      </c>
      <c r="K374" s="26">
        <f>IFERROR(HOUR(Table2[[#This Row],[Start Time Steam]])+MINUTE(Table2[[#This Row],[Start Time Steam]])/60,"err")</f>
        <v>3.25</v>
      </c>
      <c r="L374" s="26">
        <f>IFERROR(HOUR(Table2[[#This Row],[End Time Steam]])+MINUTE(Table2[[#This Row],[End Time Steam]])/60,"err")</f>
        <v>23</v>
      </c>
      <c r="M374" s="26">
        <f>IFERROR(IF(Table2[[#This Row],[End time Hour Steam]]&lt;Table2[[#This Row],[Start Time hour Steam]],Table2[[#This Row],[End time Hour Steam]]+24,Table2[[#This Row],[End time Hour Steam]]),"err")</f>
        <v>23</v>
      </c>
      <c r="N374" s="26">
        <f>IFERROR((Table2[[#This Row],[End Time Steam]]-Table2[[#This Row],[Start Time Steam]])*24,"err")</f>
        <v>19.750000000116415</v>
      </c>
    </row>
    <row r="375" spans="1:14">
      <c r="A375" s="27">
        <f>Table1[[#This Row],[Day]]</f>
        <v>41088</v>
      </c>
      <c r="B375" s="29">
        <f>WEEKDAY(Table2[[#This Row],[Day]])</f>
        <v>5</v>
      </c>
      <c r="C375" s="28">
        <f>Table1[[#This Row],[Start Time Elec]]</f>
        <v>41088.197916666664</v>
      </c>
      <c r="D375" s="28">
        <f>Table1[[#This Row],[Stop Time Elec]]</f>
        <v>41089.03125</v>
      </c>
      <c r="E375" s="26">
        <f>IFERROR(HOUR(Table2[[#This Row],[Start time Elec]])+MINUTE(Table2[[#This Row],[Start time Elec]])/60,"err")</f>
        <v>4.75</v>
      </c>
      <c r="F375" s="26">
        <f>IFERROR(HOUR(Table2[[#This Row],[End Time Elec]])+MINUTE(Table2[[#This Row],[End Time Elec]])/60,"err")</f>
        <v>0.75</v>
      </c>
      <c r="G375" s="26">
        <f>IFERROR(IF(Table2[[#This Row],[End time Hour elec]]&lt;Table2[[#This Row],[Start Time hour elec]],Table2[[#This Row],[End time Hour elec]]+24,Table2[[#This Row],[End time Hour elec]]),"err")</f>
        <v>24.75</v>
      </c>
      <c r="H375" s="26">
        <f>IFERROR((Table2[[#This Row],[End Time Elec]]-Table2[[#This Row],[Start time Elec]])*24,"err")</f>
        <v>20.000000000058208</v>
      </c>
      <c r="I375" s="28">
        <f>Table1[[#This Row],[Start Time Steam]]</f>
        <v>41088.208333333336</v>
      </c>
      <c r="J375" s="28">
        <f>Table1[[#This Row],[Stop Time Steam]]</f>
        <v>41088.979166666664</v>
      </c>
      <c r="K375" s="26">
        <f>IFERROR(HOUR(Table2[[#This Row],[Start Time Steam]])+MINUTE(Table2[[#This Row],[Start Time Steam]])/60,"err")</f>
        <v>5</v>
      </c>
      <c r="L375" s="26">
        <f>IFERROR(HOUR(Table2[[#This Row],[End Time Steam]])+MINUTE(Table2[[#This Row],[End Time Steam]])/60,"err")</f>
        <v>23.5</v>
      </c>
      <c r="M375" s="26">
        <f>IFERROR(IF(Table2[[#This Row],[End time Hour Steam]]&lt;Table2[[#This Row],[Start Time hour Steam]],Table2[[#This Row],[End time Hour Steam]]+24,Table2[[#This Row],[End time Hour Steam]]),"err")</f>
        <v>23.5</v>
      </c>
      <c r="N375" s="26">
        <f>IFERROR((Table2[[#This Row],[End Time Steam]]-Table2[[#This Row],[Start Time Steam]])*24,"err")</f>
        <v>18.499999999883585</v>
      </c>
    </row>
    <row r="376" spans="1:14">
      <c r="A376" s="27">
        <f>Table1[[#This Row],[Day]]</f>
        <v>41089</v>
      </c>
      <c r="B376" s="29">
        <f>WEEKDAY(Table2[[#This Row],[Day]])</f>
        <v>6</v>
      </c>
      <c r="C376" s="28">
        <f>Table1[[#This Row],[Start Time Elec]]</f>
        <v>41089.166666666664</v>
      </c>
      <c r="D376" s="28">
        <f>Table1[[#This Row],[Stop Time Elec]]</f>
        <v>41090.114583333336</v>
      </c>
      <c r="E376" s="26">
        <f>IFERROR(HOUR(Table2[[#This Row],[Start time Elec]])+MINUTE(Table2[[#This Row],[Start time Elec]])/60,"err")</f>
        <v>4</v>
      </c>
      <c r="F376" s="26">
        <f>IFERROR(HOUR(Table2[[#This Row],[End Time Elec]])+MINUTE(Table2[[#This Row],[End Time Elec]])/60,"err")</f>
        <v>2.75</v>
      </c>
      <c r="G376" s="26">
        <f>IFERROR(IF(Table2[[#This Row],[End time Hour elec]]&lt;Table2[[#This Row],[Start Time hour elec]],Table2[[#This Row],[End time Hour elec]]+24,Table2[[#This Row],[End time Hour elec]]),"err")</f>
        <v>26.75</v>
      </c>
      <c r="H376" s="26">
        <f>IFERROR((Table2[[#This Row],[End Time Elec]]-Table2[[#This Row],[Start time Elec]])*24,"err")</f>
        <v>22.750000000116415</v>
      </c>
      <c r="I376" s="28">
        <f>Table1[[#This Row],[Start Time Steam]]</f>
        <v>41089.09375</v>
      </c>
      <c r="J376" s="28">
        <f>Table1[[#This Row],[Stop Time Steam]]</f>
        <v>41090.052083333336</v>
      </c>
      <c r="K376" s="26">
        <f>IFERROR(HOUR(Table2[[#This Row],[Start Time Steam]])+MINUTE(Table2[[#This Row],[Start Time Steam]])/60,"err")</f>
        <v>2.25</v>
      </c>
      <c r="L376" s="26">
        <f>IFERROR(HOUR(Table2[[#This Row],[End Time Steam]])+MINUTE(Table2[[#This Row],[End Time Steam]])/60,"err")</f>
        <v>1.25</v>
      </c>
      <c r="M376" s="26">
        <f>IFERROR(IF(Table2[[#This Row],[End time Hour Steam]]&lt;Table2[[#This Row],[Start Time hour Steam]],Table2[[#This Row],[End time Hour Steam]]+24,Table2[[#This Row],[End time Hour Steam]]),"err")</f>
        <v>25.25</v>
      </c>
      <c r="N376" s="26">
        <f>IFERROR((Table2[[#This Row],[End Time Steam]]-Table2[[#This Row],[Start Time Steam]])*24,"err")</f>
        <v>23.000000000058208</v>
      </c>
    </row>
    <row r="377" spans="1:14" hidden="1">
      <c r="A377" s="27">
        <f>Table1[[#This Row],[Day]]</f>
        <v>41090</v>
      </c>
      <c r="B377" s="29">
        <f>WEEKDAY(Table2[[#This Row],[Day]])</f>
        <v>7</v>
      </c>
      <c r="C377" s="28">
        <f>Table1[[#This Row],[Start Time Elec]]</f>
        <v>41090.989583333336</v>
      </c>
      <c r="D377" s="28">
        <f>Table1[[#This Row],[Stop Time Elec]]</f>
        <v>41091</v>
      </c>
      <c r="E377" s="26">
        <f>IFERROR(HOUR(Table2[[#This Row],[Start time Elec]])+MINUTE(Table2[[#This Row],[Start time Elec]])/60,"err")</f>
        <v>23.75</v>
      </c>
      <c r="F377" s="26">
        <f>IFERROR(HOUR(Table2[[#This Row],[End Time Elec]])+MINUTE(Table2[[#This Row],[End Time Elec]])/60,"err")</f>
        <v>0</v>
      </c>
      <c r="G377" s="26">
        <f>IFERROR(IF(Table2[[#This Row],[End time Hour elec]]&lt;Table2[[#This Row],[Start Time hour elec]],Table2[[#This Row],[End time Hour elec]]+24,Table2[[#This Row],[End time Hour elec]]),"err")</f>
        <v>24</v>
      </c>
      <c r="H377" s="26">
        <f>IFERROR((Table2[[#This Row],[End Time Elec]]-Table2[[#This Row],[Start time Elec]])*24,"err")</f>
        <v>0.24999999994179234</v>
      </c>
      <c r="I377" s="28">
        <f>Table1[[#This Row],[Start Time Steam]]</f>
        <v>41090.25</v>
      </c>
      <c r="J377" s="28">
        <f>Table1[[#This Row],[Stop Time Steam]]</f>
        <v>41090.770833333336</v>
      </c>
      <c r="K377" s="26">
        <f>IFERROR(HOUR(Table2[[#This Row],[Start Time Steam]])+MINUTE(Table2[[#This Row],[Start Time Steam]])/60,"err")</f>
        <v>6</v>
      </c>
      <c r="L377" s="26">
        <f>IFERROR(HOUR(Table2[[#This Row],[End Time Steam]])+MINUTE(Table2[[#This Row],[End Time Steam]])/60,"err")</f>
        <v>18.5</v>
      </c>
      <c r="M377" s="26">
        <f>IFERROR(IF(Table2[[#This Row],[End time Hour Steam]]&lt;Table2[[#This Row],[Start Time hour Steam]],Table2[[#This Row],[End time Hour Steam]]+24,Table2[[#This Row],[End time Hour Steam]]),"err")</f>
        <v>18.5</v>
      </c>
      <c r="N377" s="26">
        <f>IFERROR((Table2[[#This Row],[End Time Steam]]-Table2[[#This Row],[Start Time Steam]])*24,"err")</f>
        <v>12.500000000058208</v>
      </c>
    </row>
    <row r="378" spans="1:14" hidden="1">
      <c r="A378" s="27">
        <f>Table1[[#This Row],[Day]]</f>
        <v>41091</v>
      </c>
      <c r="B378" s="29">
        <f>WEEKDAY(Table2[[#This Row],[Day]])</f>
        <v>1</v>
      </c>
      <c r="C378" s="28">
        <f>Table1[[#This Row],[Start Time Elec]]</f>
        <v>41091.291666666664</v>
      </c>
      <c r="D378" s="28">
        <f>Table1[[#This Row],[Stop Time Elec]]</f>
        <v>41092</v>
      </c>
      <c r="E378" s="26">
        <f>IFERROR(HOUR(Table2[[#This Row],[Start time Elec]])+MINUTE(Table2[[#This Row],[Start time Elec]])/60,"err")</f>
        <v>7</v>
      </c>
      <c r="F378" s="26">
        <f>IFERROR(HOUR(Table2[[#This Row],[End Time Elec]])+MINUTE(Table2[[#This Row],[End Time Elec]])/60,"err")</f>
        <v>0</v>
      </c>
      <c r="G378" s="26">
        <f>IFERROR(IF(Table2[[#This Row],[End time Hour elec]]&lt;Table2[[#This Row],[Start Time hour elec]],Table2[[#This Row],[End time Hour elec]]+24,Table2[[#This Row],[End time Hour elec]]),"err")</f>
        <v>24</v>
      </c>
      <c r="H378" s="26">
        <f>IFERROR((Table2[[#This Row],[End Time Elec]]-Table2[[#This Row],[Start time Elec]])*24,"err")</f>
        <v>17.000000000058208</v>
      </c>
      <c r="I378" s="28">
        <f>Table1[[#This Row],[Start Time Steam]]</f>
        <v>41091.989583333336</v>
      </c>
      <c r="J378" s="28">
        <f>Table1[[#This Row],[Stop Time Steam]]</f>
        <v>41092</v>
      </c>
      <c r="K378" s="26">
        <f>IFERROR(HOUR(Table2[[#This Row],[Start Time Steam]])+MINUTE(Table2[[#This Row],[Start Time Steam]])/60,"err")</f>
        <v>23.75</v>
      </c>
      <c r="L378" s="26">
        <f>IFERROR(HOUR(Table2[[#This Row],[End Time Steam]])+MINUTE(Table2[[#This Row],[End Time Steam]])/60,"err")</f>
        <v>0</v>
      </c>
      <c r="M378" s="26">
        <f>IFERROR(IF(Table2[[#This Row],[End time Hour Steam]]&lt;Table2[[#This Row],[Start Time hour Steam]],Table2[[#This Row],[End time Hour Steam]]+24,Table2[[#This Row],[End time Hour Steam]]),"err")</f>
        <v>24</v>
      </c>
      <c r="N378" s="26">
        <f>IFERROR((Table2[[#This Row],[End Time Steam]]-Table2[[#This Row],[Start Time Steam]])*24,"err")</f>
        <v>0.24999999994179234</v>
      </c>
    </row>
    <row r="379" spans="1:14">
      <c r="A379" s="27">
        <f>Table1[[#This Row],[Day]]</f>
        <v>41092</v>
      </c>
      <c r="B379" s="29">
        <f>WEEKDAY(Table2[[#This Row],[Day]])</f>
        <v>2</v>
      </c>
      <c r="C379" s="28">
        <f>Table1[[#This Row],[Start Time Elec]]</f>
        <v>41092.177083333336</v>
      </c>
      <c r="D379" s="28">
        <f>Table1[[#This Row],[Stop Time Elec]]</f>
        <v>41093.020833333336</v>
      </c>
      <c r="E379" s="26">
        <f>IFERROR(HOUR(Table2[[#This Row],[Start time Elec]])+MINUTE(Table2[[#This Row],[Start time Elec]])/60,"err")</f>
        <v>4.25</v>
      </c>
      <c r="F379" s="26">
        <f>IFERROR(HOUR(Table2[[#This Row],[End Time Elec]])+MINUTE(Table2[[#This Row],[End Time Elec]])/60,"err")</f>
        <v>0.5</v>
      </c>
      <c r="G379" s="26">
        <f>IFERROR(IF(Table2[[#This Row],[End time Hour elec]]&lt;Table2[[#This Row],[Start Time hour elec]],Table2[[#This Row],[End time Hour elec]]+24,Table2[[#This Row],[End time Hour elec]]),"err")</f>
        <v>24.5</v>
      </c>
      <c r="H379" s="26">
        <f>IFERROR((Table2[[#This Row],[End Time Elec]]-Table2[[#This Row],[Start time Elec]])*24,"err")</f>
        <v>20.25</v>
      </c>
      <c r="I379" s="28" t="str">
        <f>Table1[[#This Row],[Start Time Steam]]</f>
        <v>err</v>
      </c>
      <c r="J379" s="28">
        <f>Table1[[#This Row],[Stop Time Steam]]</f>
        <v>41093.020833333336</v>
      </c>
      <c r="K379" s="26" t="str">
        <f>IFERROR(HOUR(Table2[[#This Row],[Start Time Steam]])+MINUTE(Table2[[#This Row],[Start Time Steam]])/60,"err")</f>
        <v>err</v>
      </c>
      <c r="L379" s="26">
        <f>IFERROR(HOUR(Table2[[#This Row],[End Time Steam]])+MINUTE(Table2[[#This Row],[End Time Steam]])/60,"err")</f>
        <v>0.5</v>
      </c>
      <c r="M379" s="26">
        <f>IFERROR(IF(Table2[[#This Row],[End time Hour Steam]]&lt;Table2[[#This Row],[Start Time hour Steam]],Table2[[#This Row],[End time Hour Steam]]+24,Table2[[#This Row],[End time Hour Steam]]),"err")</f>
        <v>24.5</v>
      </c>
      <c r="N379" s="26" t="str">
        <f>IFERROR((Table2[[#This Row],[End Time Steam]]-Table2[[#This Row],[Start Time Steam]])*24,"err")</f>
        <v>err</v>
      </c>
    </row>
    <row r="380" spans="1:14">
      <c r="A380" s="27">
        <f>Table1[[#This Row],[Day]]</f>
        <v>41093</v>
      </c>
      <c r="B380" s="29">
        <f>WEEKDAY(Table2[[#This Row],[Day]])</f>
        <v>3</v>
      </c>
      <c r="C380" s="28">
        <f>Table1[[#This Row],[Start Time Elec]]</f>
        <v>41093.166666666664</v>
      </c>
      <c r="D380" s="28">
        <f>Table1[[#This Row],[Stop Time Elec]]</f>
        <v>41093.96875</v>
      </c>
      <c r="E380" s="26">
        <f>IFERROR(HOUR(Table2[[#This Row],[Start time Elec]])+MINUTE(Table2[[#This Row],[Start time Elec]])/60,"err")</f>
        <v>4</v>
      </c>
      <c r="F380" s="26">
        <f>IFERROR(HOUR(Table2[[#This Row],[End Time Elec]])+MINUTE(Table2[[#This Row],[End Time Elec]])/60,"err")</f>
        <v>23.25</v>
      </c>
      <c r="G380" s="26">
        <f>IFERROR(IF(Table2[[#This Row],[End time Hour elec]]&lt;Table2[[#This Row],[Start Time hour elec]],Table2[[#This Row],[End time Hour elec]]+24,Table2[[#This Row],[End time Hour elec]]),"err")</f>
        <v>23.25</v>
      </c>
      <c r="H380" s="26">
        <f>IFERROR((Table2[[#This Row],[End Time Elec]]-Table2[[#This Row],[Start time Elec]])*24,"err")</f>
        <v>19.250000000058208</v>
      </c>
      <c r="I380" s="28">
        <f>Table1[[#This Row],[Start Time Steam]]</f>
        <v>41093.114583333336</v>
      </c>
      <c r="J380" s="28">
        <f>Table1[[#This Row],[Stop Time Steam]]</f>
        <v>41093.875</v>
      </c>
      <c r="K380" s="26">
        <f>IFERROR(HOUR(Table2[[#This Row],[Start Time Steam]])+MINUTE(Table2[[#This Row],[Start Time Steam]])/60,"err")</f>
        <v>2.75</v>
      </c>
      <c r="L380" s="26">
        <f>IFERROR(HOUR(Table2[[#This Row],[End Time Steam]])+MINUTE(Table2[[#This Row],[End Time Steam]])/60,"err")</f>
        <v>21</v>
      </c>
      <c r="M380" s="26">
        <f>IFERROR(IF(Table2[[#This Row],[End time Hour Steam]]&lt;Table2[[#This Row],[Start Time hour Steam]],Table2[[#This Row],[End time Hour Steam]]+24,Table2[[#This Row],[End time Hour Steam]]),"err")</f>
        <v>21</v>
      </c>
      <c r="N380" s="26">
        <f>IFERROR((Table2[[#This Row],[End Time Steam]]-Table2[[#This Row],[Start Time Steam]])*24,"err")</f>
        <v>18.249999999941792</v>
      </c>
    </row>
    <row r="381" spans="1:14">
      <c r="A381" s="27">
        <f>Table1[[#This Row],[Day]]</f>
        <v>41094</v>
      </c>
      <c r="B381" s="29">
        <f>WEEKDAY(Table2[[#This Row],[Day]])</f>
        <v>4</v>
      </c>
      <c r="C381" s="28">
        <f>Table1[[#This Row],[Start Time Elec]]</f>
        <v>41094.229166666664</v>
      </c>
      <c r="D381" s="28">
        <f>Table1[[#This Row],[Stop Time Elec]]</f>
        <v>41095.010416666664</v>
      </c>
      <c r="E381" s="26">
        <f>IFERROR(HOUR(Table2[[#This Row],[Start time Elec]])+MINUTE(Table2[[#This Row],[Start time Elec]])/60,"err")</f>
        <v>5.5</v>
      </c>
      <c r="F381" s="26">
        <f>IFERROR(HOUR(Table2[[#This Row],[End Time Elec]])+MINUTE(Table2[[#This Row],[End Time Elec]])/60,"err")</f>
        <v>0.25</v>
      </c>
      <c r="G381" s="26">
        <f>IFERROR(IF(Table2[[#This Row],[End time Hour elec]]&lt;Table2[[#This Row],[Start Time hour elec]],Table2[[#This Row],[End time Hour elec]]+24,Table2[[#This Row],[End time Hour elec]]),"err")</f>
        <v>24.25</v>
      </c>
      <c r="H381" s="26">
        <f>IFERROR((Table2[[#This Row],[End Time Elec]]-Table2[[#This Row],[Start time Elec]])*24,"err")</f>
        <v>18.75</v>
      </c>
      <c r="I381" s="28">
        <f>Table1[[#This Row],[Start Time Steam]]</f>
        <v>41094.322916666664</v>
      </c>
      <c r="J381" s="28">
        <f>Table1[[#This Row],[Stop Time Steam]]</f>
        <v>41094.40625</v>
      </c>
      <c r="K381" s="26">
        <f>IFERROR(HOUR(Table2[[#This Row],[Start Time Steam]])+MINUTE(Table2[[#This Row],[Start Time Steam]])/60,"err")</f>
        <v>7.75</v>
      </c>
      <c r="L381" s="26">
        <f>IFERROR(HOUR(Table2[[#This Row],[End Time Steam]])+MINUTE(Table2[[#This Row],[End Time Steam]])/60,"err")</f>
        <v>9.75</v>
      </c>
      <c r="M381" s="26">
        <f>IFERROR(IF(Table2[[#This Row],[End time Hour Steam]]&lt;Table2[[#This Row],[Start Time hour Steam]],Table2[[#This Row],[End time Hour Steam]]+24,Table2[[#This Row],[End time Hour Steam]]),"err")</f>
        <v>9.75</v>
      </c>
      <c r="N381" s="26">
        <f>IFERROR((Table2[[#This Row],[End Time Steam]]-Table2[[#This Row],[Start Time Steam]])*24,"err")</f>
        <v>2.0000000000582077</v>
      </c>
    </row>
    <row r="382" spans="1:14">
      <c r="A382" s="27">
        <f>Table1[[#This Row],[Day]]</f>
        <v>41095</v>
      </c>
      <c r="B382" s="29">
        <f>WEEKDAY(Table2[[#This Row],[Day]])</f>
        <v>5</v>
      </c>
      <c r="C382" s="28">
        <f>Table1[[#This Row],[Start Time Elec]]</f>
        <v>41095.166666666664</v>
      </c>
      <c r="D382" s="28">
        <f>Table1[[#This Row],[Stop Time Elec]]</f>
        <v>41096.020833333336</v>
      </c>
      <c r="E382" s="26">
        <f>IFERROR(HOUR(Table2[[#This Row],[Start time Elec]])+MINUTE(Table2[[#This Row],[Start time Elec]])/60,"err")</f>
        <v>4</v>
      </c>
      <c r="F382" s="26">
        <f>IFERROR(HOUR(Table2[[#This Row],[End Time Elec]])+MINUTE(Table2[[#This Row],[End Time Elec]])/60,"err")</f>
        <v>0.5</v>
      </c>
      <c r="G382" s="26">
        <f>IFERROR(IF(Table2[[#This Row],[End time Hour elec]]&lt;Table2[[#This Row],[Start Time hour elec]],Table2[[#This Row],[End time Hour elec]]+24,Table2[[#This Row],[End time Hour elec]]),"err")</f>
        <v>24.5</v>
      </c>
      <c r="H382" s="26">
        <f>IFERROR((Table2[[#This Row],[End Time Elec]]-Table2[[#This Row],[Start time Elec]])*24,"err")</f>
        <v>20.500000000116415</v>
      </c>
      <c r="I382" s="28">
        <f>Table1[[#This Row],[Start Time Steam]]</f>
        <v>41095.0625</v>
      </c>
      <c r="J382" s="28">
        <f>Table1[[#This Row],[Stop Time Steam]]</f>
        <v>41096.0625</v>
      </c>
      <c r="K382" s="26">
        <f>IFERROR(HOUR(Table2[[#This Row],[Start Time Steam]])+MINUTE(Table2[[#This Row],[Start Time Steam]])/60,"err")</f>
        <v>1.5</v>
      </c>
      <c r="L382" s="26">
        <f>IFERROR(HOUR(Table2[[#This Row],[End Time Steam]])+MINUTE(Table2[[#This Row],[End Time Steam]])/60,"err")</f>
        <v>1.5</v>
      </c>
      <c r="M382" s="26">
        <f>IFERROR(IF(Table2[[#This Row],[End time Hour Steam]]&lt;Table2[[#This Row],[Start Time hour Steam]],Table2[[#This Row],[End time Hour Steam]]+24,Table2[[#This Row],[End time Hour Steam]]),"err")</f>
        <v>1.5</v>
      </c>
      <c r="N382" s="26">
        <f>IFERROR((Table2[[#This Row],[End Time Steam]]-Table2[[#This Row],[Start Time Steam]])*24,"err")</f>
        <v>24</v>
      </c>
    </row>
    <row r="383" spans="1:14">
      <c r="A383" s="27">
        <f>Table1[[#This Row],[Day]]</f>
        <v>41096</v>
      </c>
      <c r="B383" s="29">
        <f>WEEKDAY(Table2[[#This Row],[Day]])</f>
        <v>6</v>
      </c>
      <c r="C383" s="28">
        <f>Table1[[#This Row],[Start Time Elec]]</f>
        <v>41096.166666666664</v>
      </c>
      <c r="D383" s="28">
        <f>Table1[[#This Row],[Stop Time Elec]]</f>
        <v>41097.020833333336</v>
      </c>
      <c r="E383" s="26">
        <f>IFERROR(HOUR(Table2[[#This Row],[Start time Elec]])+MINUTE(Table2[[#This Row],[Start time Elec]])/60,"err")</f>
        <v>4</v>
      </c>
      <c r="F383" s="26">
        <f>IFERROR(HOUR(Table2[[#This Row],[End Time Elec]])+MINUTE(Table2[[#This Row],[End Time Elec]])/60,"err")</f>
        <v>0.5</v>
      </c>
      <c r="G383" s="26">
        <f>IFERROR(IF(Table2[[#This Row],[End time Hour elec]]&lt;Table2[[#This Row],[Start Time hour elec]],Table2[[#This Row],[End time Hour elec]]+24,Table2[[#This Row],[End time Hour elec]]),"err")</f>
        <v>24.5</v>
      </c>
      <c r="H383" s="26">
        <f>IFERROR((Table2[[#This Row],[End Time Elec]]-Table2[[#This Row],[Start time Elec]])*24,"err")</f>
        <v>20.500000000116415</v>
      </c>
      <c r="I383" s="28">
        <f>Table1[[#This Row],[Start Time Steam]]</f>
        <v>41096.083333333336</v>
      </c>
      <c r="J383" s="28">
        <f>Table1[[#This Row],[Stop Time Steam]]</f>
        <v>41096.802083333336</v>
      </c>
      <c r="K383" s="26">
        <f>IFERROR(HOUR(Table2[[#This Row],[Start Time Steam]])+MINUTE(Table2[[#This Row],[Start Time Steam]])/60,"err")</f>
        <v>2</v>
      </c>
      <c r="L383" s="26">
        <f>IFERROR(HOUR(Table2[[#This Row],[End Time Steam]])+MINUTE(Table2[[#This Row],[End Time Steam]])/60,"err")</f>
        <v>19.25</v>
      </c>
      <c r="M383" s="26">
        <f>IFERROR(IF(Table2[[#This Row],[End time Hour Steam]]&lt;Table2[[#This Row],[Start Time hour Steam]],Table2[[#This Row],[End time Hour Steam]]+24,Table2[[#This Row],[End time Hour Steam]]),"err")</f>
        <v>19.25</v>
      </c>
      <c r="N383" s="26">
        <f>IFERROR((Table2[[#This Row],[End Time Steam]]-Table2[[#This Row],[Start Time Steam]])*24,"err")</f>
        <v>17.25</v>
      </c>
    </row>
    <row r="384" spans="1:14" hidden="1">
      <c r="A384" s="27">
        <f>Table1[[#This Row],[Day]]</f>
        <v>41097</v>
      </c>
      <c r="B384" s="29">
        <f>WEEKDAY(Table2[[#This Row],[Day]])</f>
        <v>7</v>
      </c>
      <c r="C384" s="28">
        <f>Table1[[#This Row],[Start Time Elec]]</f>
        <v>41097.239583333336</v>
      </c>
      <c r="D384" s="28">
        <f>Table1[[#This Row],[Stop Time Elec]]</f>
        <v>41097.96875</v>
      </c>
      <c r="E384" s="26">
        <f>IFERROR(HOUR(Table2[[#This Row],[Start time Elec]])+MINUTE(Table2[[#This Row],[Start time Elec]])/60,"err")</f>
        <v>5.75</v>
      </c>
      <c r="F384" s="26">
        <f>IFERROR(HOUR(Table2[[#This Row],[End Time Elec]])+MINUTE(Table2[[#This Row],[End Time Elec]])/60,"err")</f>
        <v>23.25</v>
      </c>
      <c r="G384" s="26">
        <f>IFERROR(IF(Table2[[#This Row],[End time Hour elec]]&lt;Table2[[#This Row],[Start Time hour elec]],Table2[[#This Row],[End time Hour elec]]+24,Table2[[#This Row],[End time Hour elec]]),"err")</f>
        <v>23.25</v>
      </c>
      <c r="H384" s="26">
        <f>IFERROR((Table2[[#This Row],[End Time Elec]]-Table2[[#This Row],[Start time Elec]])*24,"err")</f>
        <v>17.499999999941792</v>
      </c>
      <c r="I384" s="28">
        <f>Table1[[#This Row],[Start Time Steam]]</f>
        <v>41097.104166666664</v>
      </c>
      <c r="J384" s="28">
        <f>Table1[[#This Row],[Stop Time Steam]]</f>
        <v>41097.635416666664</v>
      </c>
      <c r="K384" s="26">
        <f>IFERROR(HOUR(Table2[[#This Row],[Start Time Steam]])+MINUTE(Table2[[#This Row],[Start Time Steam]])/60,"err")</f>
        <v>2.5</v>
      </c>
      <c r="L384" s="26">
        <f>IFERROR(HOUR(Table2[[#This Row],[End Time Steam]])+MINUTE(Table2[[#This Row],[End Time Steam]])/60,"err")</f>
        <v>15.25</v>
      </c>
      <c r="M384" s="26">
        <f>IFERROR(IF(Table2[[#This Row],[End time Hour Steam]]&lt;Table2[[#This Row],[Start Time hour Steam]],Table2[[#This Row],[End time Hour Steam]]+24,Table2[[#This Row],[End time Hour Steam]]),"err")</f>
        <v>15.25</v>
      </c>
      <c r="N384" s="26">
        <f>IFERROR((Table2[[#This Row],[End Time Steam]]-Table2[[#This Row],[Start Time Steam]])*24,"err")</f>
        <v>12.75</v>
      </c>
    </row>
    <row r="385" spans="1:14" hidden="1">
      <c r="A385" s="27">
        <f>Table1[[#This Row],[Day]]</f>
        <v>41098</v>
      </c>
      <c r="B385" s="29">
        <f>WEEKDAY(Table2[[#This Row],[Day]])</f>
        <v>1</v>
      </c>
      <c r="C385" s="28">
        <f>Table1[[#This Row],[Start Time Elec]]</f>
        <v>41098.270833333336</v>
      </c>
      <c r="D385" s="28">
        <f>Table1[[#This Row],[Stop Time Elec]]</f>
        <v>41098.96875</v>
      </c>
      <c r="E385" s="26">
        <f>IFERROR(HOUR(Table2[[#This Row],[Start time Elec]])+MINUTE(Table2[[#This Row],[Start time Elec]])/60,"err")</f>
        <v>6.5</v>
      </c>
      <c r="F385" s="26">
        <f>IFERROR(HOUR(Table2[[#This Row],[End Time Elec]])+MINUTE(Table2[[#This Row],[End Time Elec]])/60,"err")</f>
        <v>23.25</v>
      </c>
      <c r="G385" s="26">
        <f>IFERROR(IF(Table2[[#This Row],[End time Hour elec]]&lt;Table2[[#This Row],[Start Time hour elec]],Table2[[#This Row],[End time Hour elec]]+24,Table2[[#This Row],[End time Hour elec]]),"err")</f>
        <v>23.25</v>
      </c>
      <c r="H385" s="26">
        <f>IFERROR((Table2[[#This Row],[End Time Elec]]-Table2[[#This Row],[Start time Elec]])*24,"err")</f>
        <v>16.749999999941792</v>
      </c>
      <c r="I385" s="28">
        <f>Table1[[#This Row],[Start Time Steam]]</f>
        <v>41098.489583333336</v>
      </c>
      <c r="J385" s="28">
        <f>Table1[[#This Row],[Stop Time Steam]]</f>
        <v>41098.572916666664</v>
      </c>
      <c r="K385" s="26">
        <f>IFERROR(HOUR(Table2[[#This Row],[Start Time Steam]])+MINUTE(Table2[[#This Row],[Start Time Steam]])/60,"err")</f>
        <v>11.75</v>
      </c>
      <c r="L385" s="26">
        <f>IFERROR(HOUR(Table2[[#This Row],[End Time Steam]])+MINUTE(Table2[[#This Row],[End Time Steam]])/60,"err")</f>
        <v>13.75</v>
      </c>
      <c r="M385" s="26">
        <f>IFERROR(IF(Table2[[#This Row],[End time Hour Steam]]&lt;Table2[[#This Row],[Start Time hour Steam]],Table2[[#This Row],[End time Hour Steam]]+24,Table2[[#This Row],[End time Hour Steam]]),"err")</f>
        <v>13.75</v>
      </c>
      <c r="N385" s="26">
        <f>IFERROR((Table2[[#This Row],[End Time Steam]]-Table2[[#This Row],[Start Time Steam]])*24,"err")</f>
        <v>1.9999999998835847</v>
      </c>
    </row>
    <row r="386" spans="1:14">
      <c r="A386" s="27">
        <f>Table1[[#This Row],[Day]]</f>
        <v>41099</v>
      </c>
      <c r="B386" s="29">
        <f>WEEKDAY(Table2[[#This Row],[Day]])</f>
        <v>2</v>
      </c>
      <c r="C386" s="28">
        <f>Table1[[#This Row],[Start Time Elec]]</f>
        <v>41099.177083333336</v>
      </c>
      <c r="D386" s="28">
        <f>Table1[[#This Row],[Stop Time Elec]]</f>
        <v>41100.020833333336</v>
      </c>
      <c r="E386" s="26">
        <f>IFERROR(HOUR(Table2[[#This Row],[Start time Elec]])+MINUTE(Table2[[#This Row],[Start time Elec]])/60,"err")</f>
        <v>4.25</v>
      </c>
      <c r="F386" s="26">
        <f>IFERROR(HOUR(Table2[[#This Row],[End Time Elec]])+MINUTE(Table2[[#This Row],[End Time Elec]])/60,"err")</f>
        <v>0.5</v>
      </c>
      <c r="G386" s="26">
        <f>IFERROR(IF(Table2[[#This Row],[End time Hour elec]]&lt;Table2[[#This Row],[Start Time hour elec]],Table2[[#This Row],[End time Hour elec]]+24,Table2[[#This Row],[End time Hour elec]]),"err")</f>
        <v>24.5</v>
      </c>
      <c r="H386" s="26">
        <f>IFERROR((Table2[[#This Row],[End Time Elec]]-Table2[[#This Row],[Start time Elec]])*24,"err")</f>
        <v>20.25</v>
      </c>
      <c r="I386" s="28">
        <f>Table1[[#This Row],[Start Time Steam]]</f>
        <v>41099.989583333336</v>
      </c>
      <c r="J386" s="28">
        <f>Table1[[#This Row],[Stop Time Steam]]</f>
        <v>41100.03125</v>
      </c>
      <c r="K386" s="26">
        <f>IFERROR(HOUR(Table2[[#This Row],[Start Time Steam]])+MINUTE(Table2[[#This Row],[Start Time Steam]])/60,"err")</f>
        <v>23.75</v>
      </c>
      <c r="L386" s="26">
        <f>IFERROR(HOUR(Table2[[#This Row],[End Time Steam]])+MINUTE(Table2[[#This Row],[End Time Steam]])/60,"err")</f>
        <v>0.75</v>
      </c>
      <c r="M386" s="26">
        <f>IFERROR(IF(Table2[[#This Row],[End time Hour Steam]]&lt;Table2[[#This Row],[Start Time hour Steam]],Table2[[#This Row],[End time Hour Steam]]+24,Table2[[#This Row],[End time Hour Steam]]),"err")</f>
        <v>24.75</v>
      </c>
      <c r="N386" s="26">
        <f>IFERROR((Table2[[#This Row],[End Time Steam]]-Table2[[#This Row],[Start Time Steam]])*24,"err")</f>
        <v>0.99999999994179234</v>
      </c>
    </row>
    <row r="387" spans="1:14">
      <c r="A387" s="27">
        <f>Table1[[#This Row],[Day]]</f>
        <v>41100</v>
      </c>
      <c r="B387" s="29">
        <f>WEEKDAY(Table2[[#This Row],[Day]])</f>
        <v>3</v>
      </c>
      <c r="C387" s="28">
        <f>Table1[[#This Row],[Start Time Elec]]</f>
        <v>41100.21875</v>
      </c>
      <c r="D387" s="28">
        <f>Table1[[#This Row],[Stop Time Elec]]</f>
        <v>41101.041666666664</v>
      </c>
      <c r="E387" s="26">
        <f>IFERROR(HOUR(Table2[[#This Row],[Start time Elec]])+MINUTE(Table2[[#This Row],[Start time Elec]])/60,"err")</f>
        <v>5.25</v>
      </c>
      <c r="F387" s="26">
        <f>IFERROR(HOUR(Table2[[#This Row],[End Time Elec]])+MINUTE(Table2[[#This Row],[End Time Elec]])/60,"err")</f>
        <v>1</v>
      </c>
      <c r="G387" s="26">
        <f>IFERROR(IF(Table2[[#This Row],[End time Hour elec]]&lt;Table2[[#This Row],[Start Time hour elec]],Table2[[#This Row],[End time Hour elec]]+24,Table2[[#This Row],[End time Hour elec]]),"err")</f>
        <v>25</v>
      </c>
      <c r="H387" s="26">
        <f>IFERROR((Table2[[#This Row],[End Time Elec]]-Table2[[#This Row],[Start time Elec]])*24,"err")</f>
        <v>19.749999999941792</v>
      </c>
      <c r="I387" s="28">
        <f>Table1[[#This Row],[Start Time Steam]]</f>
        <v>41100.125</v>
      </c>
      <c r="J387" s="28">
        <f>Table1[[#This Row],[Stop Time Steam]]</f>
        <v>41100.208333333336</v>
      </c>
      <c r="K387" s="26">
        <f>IFERROR(HOUR(Table2[[#This Row],[Start Time Steam]])+MINUTE(Table2[[#This Row],[Start Time Steam]])/60,"err")</f>
        <v>3</v>
      </c>
      <c r="L387" s="26">
        <f>IFERROR(HOUR(Table2[[#This Row],[End Time Steam]])+MINUTE(Table2[[#This Row],[End Time Steam]])/60,"err")</f>
        <v>5</v>
      </c>
      <c r="M387" s="26">
        <f>IFERROR(IF(Table2[[#This Row],[End time Hour Steam]]&lt;Table2[[#This Row],[Start Time hour Steam]],Table2[[#This Row],[End time Hour Steam]]+24,Table2[[#This Row],[End time Hour Steam]]),"err")</f>
        <v>5</v>
      </c>
      <c r="N387" s="26">
        <f>IFERROR((Table2[[#This Row],[End Time Steam]]-Table2[[#This Row],[Start Time Steam]])*24,"err")</f>
        <v>2.0000000000582077</v>
      </c>
    </row>
    <row r="388" spans="1:14">
      <c r="A388" s="27">
        <f>Table1[[#This Row],[Day]]</f>
        <v>41101</v>
      </c>
      <c r="B388" s="29">
        <f>WEEKDAY(Table2[[#This Row],[Day]])</f>
        <v>4</v>
      </c>
      <c r="C388" s="28">
        <f>Table1[[#This Row],[Start Time Elec]]</f>
        <v>41101.21875</v>
      </c>
      <c r="D388" s="28">
        <f>Table1[[#This Row],[Stop Time Elec]]</f>
        <v>41102.03125</v>
      </c>
      <c r="E388" s="26">
        <f>IFERROR(HOUR(Table2[[#This Row],[Start time Elec]])+MINUTE(Table2[[#This Row],[Start time Elec]])/60,"err")</f>
        <v>5.25</v>
      </c>
      <c r="F388" s="26">
        <f>IFERROR(HOUR(Table2[[#This Row],[End Time Elec]])+MINUTE(Table2[[#This Row],[End Time Elec]])/60,"err")</f>
        <v>0.75</v>
      </c>
      <c r="G388" s="26">
        <f>IFERROR(IF(Table2[[#This Row],[End time Hour elec]]&lt;Table2[[#This Row],[Start Time hour elec]],Table2[[#This Row],[End time Hour elec]]+24,Table2[[#This Row],[End time Hour elec]]),"err")</f>
        <v>24.75</v>
      </c>
      <c r="H388" s="26">
        <f>IFERROR((Table2[[#This Row],[End Time Elec]]-Table2[[#This Row],[Start time Elec]])*24,"err")</f>
        <v>19.5</v>
      </c>
      <c r="I388" s="28">
        <f>Table1[[#This Row],[Start Time Steam]]</f>
        <v>41101.989583333336</v>
      </c>
      <c r="J388" s="28">
        <f>Table1[[#This Row],[Stop Time Steam]]</f>
        <v>41102</v>
      </c>
      <c r="K388" s="26">
        <f>IFERROR(HOUR(Table2[[#This Row],[Start Time Steam]])+MINUTE(Table2[[#This Row],[Start Time Steam]])/60,"err")</f>
        <v>23.75</v>
      </c>
      <c r="L388" s="26">
        <f>IFERROR(HOUR(Table2[[#This Row],[End Time Steam]])+MINUTE(Table2[[#This Row],[End Time Steam]])/60,"err")</f>
        <v>0</v>
      </c>
      <c r="M388" s="26">
        <f>IFERROR(IF(Table2[[#This Row],[End time Hour Steam]]&lt;Table2[[#This Row],[Start Time hour Steam]],Table2[[#This Row],[End time Hour Steam]]+24,Table2[[#This Row],[End time Hour Steam]]),"err")</f>
        <v>24</v>
      </c>
      <c r="N388" s="26">
        <f>IFERROR((Table2[[#This Row],[End Time Steam]]-Table2[[#This Row],[Start Time Steam]])*24,"err")</f>
        <v>0.24999999994179234</v>
      </c>
    </row>
    <row r="389" spans="1:14">
      <c r="A389" s="27">
        <f>Table1[[#This Row],[Day]]</f>
        <v>41102</v>
      </c>
      <c r="B389" s="29">
        <f>WEEKDAY(Table2[[#This Row],[Day]])</f>
        <v>5</v>
      </c>
      <c r="C389" s="28">
        <f>Table1[[#This Row],[Start Time Elec]]</f>
        <v>41102.208333333336</v>
      </c>
      <c r="D389" s="28">
        <f>Table1[[#This Row],[Stop Time Elec]]</f>
        <v>41103.03125</v>
      </c>
      <c r="E389" s="26">
        <f>IFERROR(HOUR(Table2[[#This Row],[Start time Elec]])+MINUTE(Table2[[#This Row],[Start time Elec]])/60,"err")</f>
        <v>5</v>
      </c>
      <c r="F389" s="26">
        <f>IFERROR(HOUR(Table2[[#This Row],[End Time Elec]])+MINUTE(Table2[[#This Row],[End Time Elec]])/60,"err")</f>
        <v>0.75</v>
      </c>
      <c r="G389" s="26">
        <f>IFERROR(IF(Table2[[#This Row],[End time Hour elec]]&lt;Table2[[#This Row],[Start Time hour elec]],Table2[[#This Row],[End time Hour elec]]+24,Table2[[#This Row],[End time Hour elec]]),"err")</f>
        <v>24.75</v>
      </c>
      <c r="H389" s="26">
        <f>IFERROR((Table2[[#This Row],[End Time Elec]]-Table2[[#This Row],[Start time Elec]])*24,"err")</f>
        <v>19.749999999941792</v>
      </c>
      <c r="I389" s="28">
        <f>Table1[[#This Row],[Start Time Steam]]</f>
        <v>41102.197916666664</v>
      </c>
      <c r="J389" s="28">
        <f>Table1[[#This Row],[Stop Time Steam]]</f>
        <v>41103.104166666664</v>
      </c>
      <c r="K389" s="26">
        <f>IFERROR(HOUR(Table2[[#This Row],[Start Time Steam]])+MINUTE(Table2[[#This Row],[Start Time Steam]])/60,"err")</f>
        <v>4.75</v>
      </c>
      <c r="L389" s="26">
        <f>IFERROR(HOUR(Table2[[#This Row],[End Time Steam]])+MINUTE(Table2[[#This Row],[End Time Steam]])/60,"err")</f>
        <v>2.5</v>
      </c>
      <c r="M389" s="26">
        <f>IFERROR(IF(Table2[[#This Row],[End time Hour Steam]]&lt;Table2[[#This Row],[Start Time hour Steam]],Table2[[#This Row],[End time Hour Steam]]+24,Table2[[#This Row],[End time Hour Steam]]),"err")</f>
        <v>26.5</v>
      </c>
      <c r="N389" s="26">
        <f>IFERROR((Table2[[#This Row],[End Time Steam]]-Table2[[#This Row],[Start Time Steam]])*24,"err")</f>
        <v>21.75</v>
      </c>
    </row>
    <row r="390" spans="1:14">
      <c r="A390" s="27">
        <f>Table1[[#This Row],[Day]]</f>
        <v>41103</v>
      </c>
      <c r="B390" s="29">
        <f>WEEKDAY(Table2[[#This Row],[Day]])</f>
        <v>6</v>
      </c>
      <c r="C390" s="28">
        <f>Table1[[#This Row],[Start Time Elec]]</f>
        <v>41103.208333333336</v>
      </c>
      <c r="D390" s="28">
        <f>Table1[[#This Row],[Stop Time Elec]]</f>
        <v>41104.041666666664</v>
      </c>
      <c r="E390" s="26">
        <f>IFERROR(HOUR(Table2[[#This Row],[Start time Elec]])+MINUTE(Table2[[#This Row],[Start time Elec]])/60,"err")</f>
        <v>5</v>
      </c>
      <c r="F390" s="26">
        <f>IFERROR(HOUR(Table2[[#This Row],[End Time Elec]])+MINUTE(Table2[[#This Row],[End Time Elec]])/60,"err")</f>
        <v>1</v>
      </c>
      <c r="G390" s="26">
        <f>IFERROR(IF(Table2[[#This Row],[End time Hour elec]]&lt;Table2[[#This Row],[Start Time hour elec]],Table2[[#This Row],[End time Hour elec]]+24,Table2[[#This Row],[End time Hour elec]]),"err")</f>
        <v>25</v>
      </c>
      <c r="H390" s="26">
        <f>IFERROR((Table2[[#This Row],[End Time Elec]]-Table2[[#This Row],[Start time Elec]])*24,"err")</f>
        <v>19.999999999883585</v>
      </c>
      <c r="I390" s="28">
        <f>Table1[[#This Row],[Start Time Steam]]</f>
        <v>41103.989583333336</v>
      </c>
      <c r="J390" s="28">
        <f>Table1[[#This Row],[Stop Time Steam]]</f>
        <v>41104.020833333336</v>
      </c>
      <c r="K390" s="26">
        <f>IFERROR(HOUR(Table2[[#This Row],[Start Time Steam]])+MINUTE(Table2[[#This Row],[Start Time Steam]])/60,"err")</f>
        <v>23.75</v>
      </c>
      <c r="L390" s="26">
        <f>IFERROR(HOUR(Table2[[#This Row],[End Time Steam]])+MINUTE(Table2[[#This Row],[End Time Steam]])/60,"err")</f>
        <v>0.5</v>
      </c>
      <c r="M390" s="26">
        <f>IFERROR(IF(Table2[[#This Row],[End time Hour Steam]]&lt;Table2[[#This Row],[Start Time hour Steam]],Table2[[#This Row],[End time Hour Steam]]+24,Table2[[#This Row],[End time Hour Steam]]),"err")</f>
        <v>24.5</v>
      </c>
      <c r="N390" s="26">
        <f>IFERROR((Table2[[#This Row],[End Time Steam]]-Table2[[#This Row],[Start Time Steam]])*24,"err")</f>
        <v>0.75</v>
      </c>
    </row>
    <row r="391" spans="1:14" hidden="1">
      <c r="A391" s="27">
        <f>Table1[[#This Row],[Day]]</f>
        <v>41104</v>
      </c>
      <c r="B391" s="29">
        <f>WEEKDAY(Table2[[#This Row],[Day]])</f>
        <v>7</v>
      </c>
      <c r="C391" s="28">
        <f>Table1[[#This Row],[Start Time Elec]]</f>
        <v>41104.28125</v>
      </c>
      <c r="D391" s="28">
        <f>Table1[[#This Row],[Stop Time Elec]]</f>
        <v>41104.947916666664</v>
      </c>
      <c r="E391" s="26">
        <f>IFERROR(HOUR(Table2[[#This Row],[Start time Elec]])+MINUTE(Table2[[#This Row],[Start time Elec]])/60,"err")</f>
        <v>6.75</v>
      </c>
      <c r="F391" s="26">
        <f>IFERROR(HOUR(Table2[[#This Row],[End Time Elec]])+MINUTE(Table2[[#This Row],[End Time Elec]])/60,"err")</f>
        <v>22.75</v>
      </c>
      <c r="G391" s="26">
        <f>IFERROR(IF(Table2[[#This Row],[End time Hour elec]]&lt;Table2[[#This Row],[Start Time hour elec]],Table2[[#This Row],[End time Hour elec]]+24,Table2[[#This Row],[End time Hour elec]]),"err")</f>
        <v>22.75</v>
      </c>
      <c r="H391" s="26">
        <f>IFERROR((Table2[[#This Row],[End Time Elec]]-Table2[[#This Row],[Start time Elec]])*24,"err")</f>
        <v>15.999999999941792</v>
      </c>
      <c r="I391" s="28" t="str">
        <f>Table1[[#This Row],[Start Time Steam]]</f>
        <v>err</v>
      </c>
      <c r="J391" s="28">
        <f>Table1[[#This Row],[Stop Time Steam]]</f>
        <v>41104.75</v>
      </c>
      <c r="K391" s="26" t="str">
        <f>IFERROR(HOUR(Table2[[#This Row],[Start Time Steam]])+MINUTE(Table2[[#This Row],[Start Time Steam]])/60,"err")</f>
        <v>err</v>
      </c>
      <c r="L391" s="26">
        <f>IFERROR(HOUR(Table2[[#This Row],[End Time Steam]])+MINUTE(Table2[[#This Row],[End Time Steam]])/60,"err")</f>
        <v>18</v>
      </c>
      <c r="M391" s="26">
        <f>IFERROR(IF(Table2[[#This Row],[End time Hour Steam]]&lt;Table2[[#This Row],[Start Time hour Steam]],Table2[[#This Row],[End time Hour Steam]]+24,Table2[[#This Row],[End time Hour Steam]]),"err")</f>
        <v>42</v>
      </c>
      <c r="N391" s="26" t="str">
        <f>IFERROR((Table2[[#This Row],[End Time Steam]]-Table2[[#This Row],[Start Time Steam]])*24,"err")</f>
        <v>err</v>
      </c>
    </row>
    <row r="392" spans="1:14" hidden="1">
      <c r="A392" s="27">
        <f>Table1[[#This Row],[Day]]</f>
        <v>41105</v>
      </c>
      <c r="B392" s="29">
        <f>WEEKDAY(Table2[[#This Row],[Day]])</f>
        <v>1</v>
      </c>
      <c r="C392" s="28">
        <f>Table1[[#This Row],[Start Time Elec]]</f>
        <v>41105.28125</v>
      </c>
      <c r="D392" s="28">
        <f>Table1[[#This Row],[Stop Time Elec]]</f>
        <v>41106</v>
      </c>
      <c r="E392" s="26">
        <f>IFERROR(HOUR(Table2[[#This Row],[Start time Elec]])+MINUTE(Table2[[#This Row],[Start time Elec]])/60,"err")</f>
        <v>6.75</v>
      </c>
      <c r="F392" s="26">
        <f>IFERROR(HOUR(Table2[[#This Row],[End Time Elec]])+MINUTE(Table2[[#This Row],[End Time Elec]])/60,"err")</f>
        <v>0</v>
      </c>
      <c r="G392" s="26">
        <f>IFERROR(IF(Table2[[#This Row],[End time Hour elec]]&lt;Table2[[#This Row],[Start Time hour elec]],Table2[[#This Row],[End time Hour elec]]+24,Table2[[#This Row],[End time Hour elec]]),"err")</f>
        <v>24</v>
      </c>
      <c r="H392" s="26">
        <f>IFERROR((Table2[[#This Row],[End Time Elec]]-Table2[[#This Row],[Start time Elec]])*24,"err")</f>
        <v>17.25</v>
      </c>
      <c r="I392" s="28" t="str">
        <f>Table1[[#This Row],[Start Time Steam]]</f>
        <v>N/A</v>
      </c>
      <c r="J392" s="28">
        <f>Table1[[#This Row],[Stop Time Steam]]</f>
        <v>41105.489583333336</v>
      </c>
      <c r="K392" s="26" t="str">
        <f>IFERROR(HOUR(Table2[[#This Row],[Start Time Steam]])+MINUTE(Table2[[#This Row],[Start Time Steam]])/60,"err")</f>
        <v>err</v>
      </c>
      <c r="L392" s="26">
        <f>IFERROR(HOUR(Table2[[#This Row],[End Time Steam]])+MINUTE(Table2[[#This Row],[End Time Steam]])/60,"err")</f>
        <v>11.75</v>
      </c>
      <c r="M392" s="26">
        <f>IFERROR(IF(Table2[[#This Row],[End time Hour Steam]]&lt;Table2[[#This Row],[Start Time hour Steam]],Table2[[#This Row],[End time Hour Steam]]+24,Table2[[#This Row],[End time Hour Steam]]),"err")</f>
        <v>35.75</v>
      </c>
      <c r="N392" s="26" t="str">
        <f>IFERROR((Table2[[#This Row],[End Time Steam]]-Table2[[#This Row],[Start Time Steam]])*24,"err")</f>
        <v>err</v>
      </c>
    </row>
    <row r="393" spans="1:14">
      <c r="A393" s="27">
        <f>Table1[[#This Row],[Day]]</f>
        <v>41106</v>
      </c>
      <c r="B393" s="29">
        <f>WEEKDAY(Table2[[#This Row],[Day]])</f>
        <v>2</v>
      </c>
      <c r="C393" s="28">
        <f>Table1[[#This Row],[Start Time Elec]]</f>
        <v>41106.166666666664</v>
      </c>
      <c r="D393" s="28">
        <f>Table1[[#This Row],[Stop Time Elec]]</f>
        <v>41107.072916666664</v>
      </c>
      <c r="E393" s="26">
        <f>IFERROR(HOUR(Table2[[#This Row],[Start time Elec]])+MINUTE(Table2[[#This Row],[Start time Elec]])/60,"err")</f>
        <v>4</v>
      </c>
      <c r="F393" s="26">
        <f>IFERROR(HOUR(Table2[[#This Row],[End Time Elec]])+MINUTE(Table2[[#This Row],[End Time Elec]])/60,"err")</f>
        <v>1.75</v>
      </c>
      <c r="G393" s="26">
        <f>IFERROR(IF(Table2[[#This Row],[End time Hour elec]]&lt;Table2[[#This Row],[Start Time hour elec]],Table2[[#This Row],[End time Hour elec]]+24,Table2[[#This Row],[End time Hour elec]]),"err")</f>
        <v>25.75</v>
      </c>
      <c r="H393" s="26">
        <f>IFERROR((Table2[[#This Row],[End Time Elec]]-Table2[[#This Row],[Start time Elec]])*24,"err")</f>
        <v>21.75</v>
      </c>
      <c r="I393" s="28">
        <f>Table1[[#This Row],[Start Time Steam]]</f>
        <v>41106.125</v>
      </c>
      <c r="J393" s="28">
        <f>Table1[[#This Row],[Stop Time Steam]]</f>
        <v>41106.947916666664</v>
      </c>
      <c r="K393" s="26">
        <f>IFERROR(HOUR(Table2[[#This Row],[Start Time Steam]])+MINUTE(Table2[[#This Row],[Start Time Steam]])/60,"err")</f>
        <v>3</v>
      </c>
      <c r="L393" s="26">
        <f>IFERROR(HOUR(Table2[[#This Row],[End Time Steam]])+MINUTE(Table2[[#This Row],[End Time Steam]])/60,"err")</f>
        <v>22.75</v>
      </c>
      <c r="M393" s="26">
        <f>IFERROR(IF(Table2[[#This Row],[End time Hour Steam]]&lt;Table2[[#This Row],[Start Time hour Steam]],Table2[[#This Row],[End time Hour Steam]]+24,Table2[[#This Row],[End time Hour Steam]]),"err")</f>
        <v>22.75</v>
      </c>
      <c r="N393" s="26">
        <f>IFERROR((Table2[[#This Row],[End Time Steam]]-Table2[[#This Row],[Start Time Steam]])*24,"err")</f>
        <v>19.749999999941792</v>
      </c>
    </row>
    <row r="394" spans="1:14">
      <c r="A394" s="27">
        <f>Table1[[#This Row],[Day]]</f>
        <v>41107</v>
      </c>
      <c r="B394" s="29">
        <f>WEEKDAY(Table2[[#This Row],[Day]])</f>
        <v>3</v>
      </c>
      <c r="C394" s="28">
        <f>Table1[[#This Row],[Start Time Elec]]</f>
        <v>41107.177083333336</v>
      </c>
      <c r="D394" s="28">
        <f>Table1[[#This Row],[Stop Time Elec]]</f>
        <v>41108.041666666664</v>
      </c>
      <c r="E394" s="26">
        <f>IFERROR(HOUR(Table2[[#This Row],[Start time Elec]])+MINUTE(Table2[[#This Row],[Start time Elec]])/60,"err")</f>
        <v>4.25</v>
      </c>
      <c r="F394" s="26">
        <f>IFERROR(HOUR(Table2[[#This Row],[End Time Elec]])+MINUTE(Table2[[#This Row],[End Time Elec]])/60,"err")</f>
        <v>1</v>
      </c>
      <c r="G394" s="26">
        <f>IFERROR(IF(Table2[[#This Row],[End time Hour elec]]&lt;Table2[[#This Row],[Start Time hour elec]],Table2[[#This Row],[End time Hour elec]]+24,Table2[[#This Row],[End time Hour elec]]),"err")</f>
        <v>25</v>
      </c>
      <c r="H394" s="26">
        <f>IFERROR((Table2[[#This Row],[End Time Elec]]-Table2[[#This Row],[Start time Elec]])*24,"err")</f>
        <v>20.749999999883585</v>
      </c>
      <c r="I394" s="28">
        <f>Table1[[#This Row],[Start Time Steam]]</f>
        <v>41107.989583333336</v>
      </c>
      <c r="J394" s="28">
        <f>Table1[[#This Row],[Stop Time Steam]]</f>
        <v>41108.072916666664</v>
      </c>
      <c r="K394" s="26">
        <f>IFERROR(HOUR(Table2[[#This Row],[Start Time Steam]])+MINUTE(Table2[[#This Row],[Start Time Steam]])/60,"err")</f>
        <v>23.75</v>
      </c>
      <c r="L394" s="26">
        <f>IFERROR(HOUR(Table2[[#This Row],[End Time Steam]])+MINUTE(Table2[[#This Row],[End Time Steam]])/60,"err")</f>
        <v>1.75</v>
      </c>
      <c r="M394" s="26">
        <f>IFERROR(IF(Table2[[#This Row],[End time Hour Steam]]&lt;Table2[[#This Row],[Start Time hour Steam]],Table2[[#This Row],[End time Hour Steam]]+24,Table2[[#This Row],[End time Hour Steam]]),"err")</f>
        <v>25.75</v>
      </c>
      <c r="N394" s="26">
        <f>IFERROR((Table2[[#This Row],[End Time Steam]]-Table2[[#This Row],[Start Time Steam]])*24,"err")</f>
        <v>1.9999999998835847</v>
      </c>
    </row>
    <row r="395" spans="1:14">
      <c r="A395" s="27">
        <f>Table1[[#This Row],[Day]]</f>
        <v>41108</v>
      </c>
      <c r="B395" s="29">
        <f>WEEKDAY(Table2[[#This Row],[Day]])</f>
        <v>4</v>
      </c>
      <c r="C395" s="28">
        <f>Table1[[#This Row],[Start Time Elec]]</f>
        <v>41108.166666666664</v>
      </c>
      <c r="D395" s="28">
        <f>Table1[[#This Row],[Stop Time Elec]]</f>
        <v>41109.010416666664</v>
      </c>
      <c r="E395" s="26">
        <f>IFERROR(HOUR(Table2[[#This Row],[Start time Elec]])+MINUTE(Table2[[#This Row],[Start time Elec]])/60,"err")</f>
        <v>4</v>
      </c>
      <c r="F395" s="26">
        <f>IFERROR(HOUR(Table2[[#This Row],[End Time Elec]])+MINUTE(Table2[[#This Row],[End Time Elec]])/60,"err")</f>
        <v>0.25</v>
      </c>
      <c r="G395" s="26">
        <f>IFERROR(IF(Table2[[#This Row],[End time Hour elec]]&lt;Table2[[#This Row],[Start Time hour elec]],Table2[[#This Row],[End time Hour elec]]+24,Table2[[#This Row],[End time Hour elec]]),"err")</f>
        <v>24.25</v>
      </c>
      <c r="H395" s="26">
        <f>IFERROR((Table2[[#This Row],[End Time Elec]]-Table2[[#This Row],[Start time Elec]])*24,"err")</f>
        <v>20.25</v>
      </c>
      <c r="I395" s="28">
        <f>Table1[[#This Row],[Start Time Steam]]</f>
        <v>41108.135416666664</v>
      </c>
      <c r="J395" s="28">
        <f>Table1[[#This Row],[Stop Time Steam]]</f>
        <v>41108.96875</v>
      </c>
      <c r="K395" s="26">
        <f>IFERROR(HOUR(Table2[[#This Row],[Start Time Steam]])+MINUTE(Table2[[#This Row],[Start Time Steam]])/60,"err")</f>
        <v>3.25</v>
      </c>
      <c r="L395" s="26">
        <f>IFERROR(HOUR(Table2[[#This Row],[End Time Steam]])+MINUTE(Table2[[#This Row],[End Time Steam]])/60,"err")</f>
        <v>23.25</v>
      </c>
      <c r="M395" s="26">
        <f>IFERROR(IF(Table2[[#This Row],[End time Hour Steam]]&lt;Table2[[#This Row],[Start Time hour Steam]],Table2[[#This Row],[End time Hour Steam]]+24,Table2[[#This Row],[End time Hour Steam]]),"err")</f>
        <v>23.25</v>
      </c>
      <c r="N395" s="26">
        <f>IFERROR((Table2[[#This Row],[End Time Steam]]-Table2[[#This Row],[Start Time Steam]])*24,"err")</f>
        <v>20.000000000058208</v>
      </c>
    </row>
    <row r="396" spans="1:14">
      <c r="A396" s="27">
        <f>Table1[[#This Row],[Day]]</f>
        <v>41109</v>
      </c>
      <c r="B396" s="29">
        <f>WEEKDAY(Table2[[#This Row],[Day]])</f>
        <v>5</v>
      </c>
      <c r="C396" s="28">
        <f>Table1[[#This Row],[Start Time Elec]]</f>
        <v>41109.21875</v>
      </c>
      <c r="D396" s="28">
        <f>Table1[[#This Row],[Stop Time Elec]]</f>
        <v>41110.041666666664</v>
      </c>
      <c r="E396" s="26">
        <f>IFERROR(HOUR(Table2[[#This Row],[Start time Elec]])+MINUTE(Table2[[#This Row],[Start time Elec]])/60,"err")</f>
        <v>5.25</v>
      </c>
      <c r="F396" s="26">
        <f>IFERROR(HOUR(Table2[[#This Row],[End Time Elec]])+MINUTE(Table2[[#This Row],[End Time Elec]])/60,"err")</f>
        <v>1</v>
      </c>
      <c r="G396" s="26">
        <f>IFERROR(IF(Table2[[#This Row],[End time Hour elec]]&lt;Table2[[#This Row],[Start Time hour elec]],Table2[[#This Row],[End time Hour elec]]+24,Table2[[#This Row],[End time Hour elec]]),"err")</f>
        <v>25</v>
      </c>
      <c r="H396" s="26">
        <f>IFERROR((Table2[[#This Row],[End Time Elec]]-Table2[[#This Row],[Start time Elec]])*24,"err")</f>
        <v>19.749999999941792</v>
      </c>
      <c r="I396" s="28" t="str">
        <f>Table1[[#This Row],[Start Time Steam]]</f>
        <v>err</v>
      </c>
      <c r="J396" s="28">
        <f>Table1[[#This Row],[Stop Time Steam]]</f>
        <v>41110.020833333336</v>
      </c>
      <c r="K396" s="26" t="str">
        <f>IFERROR(HOUR(Table2[[#This Row],[Start Time Steam]])+MINUTE(Table2[[#This Row],[Start Time Steam]])/60,"err")</f>
        <v>err</v>
      </c>
      <c r="L396" s="26">
        <f>IFERROR(HOUR(Table2[[#This Row],[End Time Steam]])+MINUTE(Table2[[#This Row],[End Time Steam]])/60,"err")</f>
        <v>0.5</v>
      </c>
      <c r="M396" s="26">
        <f>IFERROR(IF(Table2[[#This Row],[End time Hour Steam]]&lt;Table2[[#This Row],[Start Time hour Steam]],Table2[[#This Row],[End time Hour Steam]]+24,Table2[[#This Row],[End time Hour Steam]]),"err")</f>
        <v>24.5</v>
      </c>
      <c r="N396" s="26" t="str">
        <f>IFERROR((Table2[[#This Row],[End Time Steam]]-Table2[[#This Row],[Start Time Steam]])*24,"err")</f>
        <v>err</v>
      </c>
    </row>
    <row r="397" spans="1:14">
      <c r="A397" s="27">
        <f>Table1[[#This Row],[Day]]</f>
        <v>41110</v>
      </c>
      <c r="B397" s="29">
        <f>WEEKDAY(Table2[[#This Row],[Day]])</f>
        <v>6</v>
      </c>
      <c r="C397" s="28">
        <f>Table1[[#This Row],[Start Time Elec]]</f>
        <v>41110.197916666664</v>
      </c>
      <c r="D397" s="28">
        <f>Table1[[#This Row],[Stop Time Elec]]</f>
        <v>41111.114583333336</v>
      </c>
      <c r="E397" s="26">
        <f>IFERROR(HOUR(Table2[[#This Row],[Start time Elec]])+MINUTE(Table2[[#This Row],[Start time Elec]])/60,"err")</f>
        <v>4.75</v>
      </c>
      <c r="F397" s="26">
        <f>IFERROR(HOUR(Table2[[#This Row],[End Time Elec]])+MINUTE(Table2[[#This Row],[End Time Elec]])/60,"err")</f>
        <v>2.75</v>
      </c>
      <c r="G397" s="26">
        <f>IFERROR(IF(Table2[[#This Row],[End time Hour elec]]&lt;Table2[[#This Row],[Start Time hour elec]],Table2[[#This Row],[End time Hour elec]]+24,Table2[[#This Row],[End time Hour elec]]),"err")</f>
        <v>26.75</v>
      </c>
      <c r="H397" s="26">
        <f>IFERROR((Table2[[#This Row],[End Time Elec]]-Table2[[#This Row],[Start time Elec]])*24,"err")</f>
        <v>22.000000000116415</v>
      </c>
      <c r="I397" s="28" t="str">
        <f>Table1[[#This Row],[Start Time Steam]]</f>
        <v>err</v>
      </c>
      <c r="J397" s="28">
        <f>Table1[[#This Row],[Stop Time Steam]]</f>
        <v>41111.104166666664</v>
      </c>
      <c r="K397" s="26" t="str">
        <f>IFERROR(HOUR(Table2[[#This Row],[Start Time Steam]])+MINUTE(Table2[[#This Row],[Start Time Steam]])/60,"err")</f>
        <v>err</v>
      </c>
      <c r="L397" s="26">
        <f>IFERROR(HOUR(Table2[[#This Row],[End Time Steam]])+MINUTE(Table2[[#This Row],[End Time Steam]])/60,"err")</f>
        <v>2.5</v>
      </c>
      <c r="M397" s="26">
        <f>IFERROR(IF(Table2[[#This Row],[End time Hour Steam]]&lt;Table2[[#This Row],[Start Time hour Steam]],Table2[[#This Row],[End time Hour Steam]]+24,Table2[[#This Row],[End time Hour Steam]]),"err")</f>
        <v>26.5</v>
      </c>
      <c r="N397" s="26" t="str">
        <f>IFERROR((Table2[[#This Row],[End Time Steam]]-Table2[[#This Row],[Start Time Steam]])*24,"err")</f>
        <v>err</v>
      </c>
    </row>
    <row r="398" spans="1:14" hidden="1">
      <c r="A398" s="27">
        <f>Table1[[#This Row],[Day]]</f>
        <v>41111</v>
      </c>
      <c r="B398" s="29">
        <f>WEEKDAY(Table2[[#This Row],[Day]])</f>
        <v>7</v>
      </c>
      <c r="C398" s="28">
        <f>Table1[[#This Row],[Start Time Elec]]</f>
        <v>41111.989583333336</v>
      </c>
      <c r="D398" s="28">
        <f>Table1[[#This Row],[Stop Time Elec]]</f>
        <v>41112</v>
      </c>
      <c r="E398" s="26">
        <f>IFERROR(HOUR(Table2[[#This Row],[Start time Elec]])+MINUTE(Table2[[#This Row],[Start time Elec]])/60,"err")</f>
        <v>23.75</v>
      </c>
      <c r="F398" s="26">
        <f>IFERROR(HOUR(Table2[[#This Row],[End Time Elec]])+MINUTE(Table2[[#This Row],[End Time Elec]])/60,"err")</f>
        <v>0</v>
      </c>
      <c r="G398" s="26">
        <f>IFERROR(IF(Table2[[#This Row],[End time Hour elec]]&lt;Table2[[#This Row],[Start Time hour elec]],Table2[[#This Row],[End time Hour elec]]+24,Table2[[#This Row],[End time Hour elec]]),"err")</f>
        <v>24</v>
      </c>
      <c r="H398" s="26">
        <f>IFERROR((Table2[[#This Row],[End Time Elec]]-Table2[[#This Row],[Start time Elec]])*24,"err")</f>
        <v>0.24999999994179234</v>
      </c>
      <c r="I398" s="28">
        <f>Table1[[#This Row],[Start Time Steam]]</f>
        <v>41111.989583333336</v>
      </c>
      <c r="J398" s="28">
        <f>Table1[[#This Row],[Stop Time Steam]]</f>
        <v>41112.041666666664</v>
      </c>
      <c r="K398" s="26">
        <f>IFERROR(HOUR(Table2[[#This Row],[Start Time Steam]])+MINUTE(Table2[[#This Row],[Start Time Steam]])/60,"err")</f>
        <v>23.75</v>
      </c>
      <c r="L398" s="26">
        <f>IFERROR(HOUR(Table2[[#This Row],[End Time Steam]])+MINUTE(Table2[[#This Row],[End Time Steam]])/60,"err")</f>
        <v>1</v>
      </c>
      <c r="M398" s="26">
        <f>IFERROR(IF(Table2[[#This Row],[End time Hour Steam]]&lt;Table2[[#This Row],[Start Time hour Steam]],Table2[[#This Row],[End time Hour Steam]]+24,Table2[[#This Row],[End time Hour Steam]]),"err")</f>
        <v>25</v>
      </c>
      <c r="N398" s="26">
        <f>IFERROR((Table2[[#This Row],[End Time Steam]]-Table2[[#This Row],[Start Time Steam]])*24,"err")</f>
        <v>1.2499999998835847</v>
      </c>
    </row>
    <row r="399" spans="1:14" hidden="1">
      <c r="A399" s="27">
        <f>Table1[[#This Row],[Day]]</f>
        <v>41112</v>
      </c>
      <c r="B399" s="29">
        <f>WEEKDAY(Table2[[#This Row],[Day]])</f>
        <v>1</v>
      </c>
      <c r="C399" s="28">
        <f>Table1[[#This Row],[Start Time Elec]]</f>
        <v>41112.270833333336</v>
      </c>
      <c r="D399" s="28">
        <f>Table1[[#This Row],[Stop Time Elec]]</f>
        <v>41113.010416666664</v>
      </c>
      <c r="E399" s="26">
        <f>IFERROR(HOUR(Table2[[#This Row],[Start time Elec]])+MINUTE(Table2[[#This Row],[Start time Elec]])/60,"err")</f>
        <v>6.5</v>
      </c>
      <c r="F399" s="26">
        <f>IFERROR(HOUR(Table2[[#This Row],[End Time Elec]])+MINUTE(Table2[[#This Row],[End Time Elec]])/60,"err")</f>
        <v>0.25</v>
      </c>
      <c r="G399" s="26">
        <f>IFERROR(IF(Table2[[#This Row],[End time Hour elec]]&lt;Table2[[#This Row],[Start Time hour elec]],Table2[[#This Row],[End time Hour elec]]+24,Table2[[#This Row],[End time Hour elec]]),"err")</f>
        <v>24.25</v>
      </c>
      <c r="H399" s="26">
        <f>IFERROR((Table2[[#This Row],[End Time Elec]]-Table2[[#This Row],[Start time Elec]])*24,"err")</f>
        <v>17.749999999883585</v>
      </c>
      <c r="I399" s="28">
        <f>Table1[[#This Row],[Start Time Steam]]</f>
        <v>41112.239583333336</v>
      </c>
      <c r="J399" s="28">
        <f>Table1[[#This Row],[Stop Time Steam]]</f>
        <v>41112.322916666664</v>
      </c>
      <c r="K399" s="26">
        <f>IFERROR(HOUR(Table2[[#This Row],[Start Time Steam]])+MINUTE(Table2[[#This Row],[Start Time Steam]])/60,"err")</f>
        <v>5.75</v>
      </c>
      <c r="L399" s="26">
        <f>IFERROR(HOUR(Table2[[#This Row],[End Time Steam]])+MINUTE(Table2[[#This Row],[End Time Steam]])/60,"err")</f>
        <v>7.75</v>
      </c>
      <c r="M399" s="26">
        <f>IFERROR(IF(Table2[[#This Row],[End time Hour Steam]]&lt;Table2[[#This Row],[Start Time hour Steam]],Table2[[#This Row],[End time Hour Steam]]+24,Table2[[#This Row],[End time Hour Steam]]),"err")</f>
        <v>7.75</v>
      </c>
      <c r="N399" s="26">
        <f>IFERROR((Table2[[#This Row],[End Time Steam]]-Table2[[#This Row],[Start Time Steam]])*24,"err")</f>
        <v>1.9999999998835847</v>
      </c>
    </row>
    <row r="400" spans="1:14">
      <c r="A400" s="27">
        <f>Table1[[#This Row],[Day]]</f>
        <v>41113</v>
      </c>
      <c r="B400" s="29">
        <f>WEEKDAY(Table2[[#This Row],[Day]])</f>
        <v>2</v>
      </c>
      <c r="C400" s="28">
        <f>Table1[[#This Row],[Start Time Elec]]</f>
        <v>41113.166666666664</v>
      </c>
      <c r="D400" s="28">
        <f>Table1[[#This Row],[Stop Time Elec]]</f>
        <v>41114.020833333336</v>
      </c>
      <c r="E400" s="26">
        <f>IFERROR(HOUR(Table2[[#This Row],[Start time Elec]])+MINUTE(Table2[[#This Row],[Start time Elec]])/60,"err")</f>
        <v>4</v>
      </c>
      <c r="F400" s="26">
        <f>IFERROR(HOUR(Table2[[#This Row],[End Time Elec]])+MINUTE(Table2[[#This Row],[End Time Elec]])/60,"err")</f>
        <v>0.5</v>
      </c>
      <c r="G400" s="26">
        <f>IFERROR(IF(Table2[[#This Row],[End time Hour elec]]&lt;Table2[[#This Row],[Start Time hour elec]],Table2[[#This Row],[End time Hour elec]]+24,Table2[[#This Row],[End time Hour elec]]),"err")</f>
        <v>24.5</v>
      </c>
      <c r="H400" s="26">
        <f>IFERROR((Table2[[#This Row],[End Time Elec]]-Table2[[#This Row],[Start time Elec]])*24,"err")</f>
        <v>20.500000000116415</v>
      </c>
      <c r="I400" s="28">
        <f>Table1[[#This Row],[Start Time Steam]]</f>
        <v>41113.145833333336</v>
      </c>
      <c r="J400" s="28">
        <f>Table1[[#This Row],[Stop Time Steam]]</f>
        <v>41114.0625</v>
      </c>
      <c r="K400" s="26">
        <f>IFERROR(HOUR(Table2[[#This Row],[Start Time Steam]])+MINUTE(Table2[[#This Row],[Start Time Steam]])/60,"err")</f>
        <v>3.5</v>
      </c>
      <c r="L400" s="26">
        <f>IFERROR(HOUR(Table2[[#This Row],[End Time Steam]])+MINUTE(Table2[[#This Row],[End Time Steam]])/60,"err")</f>
        <v>1.5</v>
      </c>
      <c r="M400" s="26">
        <f>IFERROR(IF(Table2[[#This Row],[End time Hour Steam]]&lt;Table2[[#This Row],[Start Time hour Steam]],Table2[[#This Row],[End time Hour Steam]]+24,Table2[[#This Row],[End time Hour Steam]]),"err")</f>
        <v>25.5</v>
      </c>
      <c r="N400" s="26">
        <f>IFERROR((Table2[[#This Row],[End Time Steam]]-Table2[[#This Row],[Start Time Steam]])*24,"err")</f>
        <v>21.999999999941792</v>
      </c>
    </row>
    <row r="401" spans="1:14">
      <c r="A401" s="27">
        <f>Table1[[#This Row],[Day]]</f>
        <v>41114</v>
      </c>
      <c r="B401" s="29">
        <f>WEEKDAY(Table2[[#This Row],[Day]])</f>
        <v>3</v>
      </c>
      <c r="C401" s="28">
        <f>Table1[[#This Row],[Start Time Elec]]</f>
        <v>41114.166666666664</v>
      </c>
      <c r="D401" s="28">
        <f>Table1[[#This Row],[Stop Time Elec]]</f>
        <v>41115.052083333336</v>
      </c>
      <c r="E401" s="26">
        <f>IFERROR(HOUR(Table2[[#This Row],[Start time Elec]])+MINUTE(Table2[[#This Row],[Start time Elec]])/60,"err")</f>
        <v>4</v>
      </c>
      <c r="F401" s="26">
        <f>IFERROR(HOUR(Table2[[#This Row],[End Time Elec]])+MINUTE(Table2[[#This Row],[End Time Elec]])/60,"err")</f>
        <v>1.25</v>
      </c>
      <c r="G401" s="26">
        <f>IFERROR(IF(Table2[[#This Row],[End time Hour elec]]&lt;Table2[[#This Row],[Start Time hour elec]],Table2[[#This Row],[End time Hour elec]]+24,Table2[[#This Row],[End time Hour elec]]),"err")</f>
        <v>25.25</v>
      </c>
      <c r="H401" s="26">
        <f>IFERROR((Table2[[#This Row],[End Time Elec]]-Table2[[#This Row],[Start time Elec]])*24,"err")</f>
        <v>21.250000000116415</v>
      </c>
      <c r="I401" s="28">
        <f>Table1[[#This Row],[Start Time Steam]]</f>
        <v>41114.083333333336</v>
      </c>
      <c r="J401" s="28">
        <f>Table1[[#This Row],[Stop Time Steam]]</f>
        <v>41115</v>
      </c>
      <c r="K401" s="26">
        <f>IFERROR(HOUR(Table2[[#This Row],[Start Time Steam]])+MINUTE(Table2[[#This Row],[Start Time Steam]])/60,"err")</f>
        <v>2</v>
      </c>
      <c r="L401" s="26">
        <f>IFERROR(HOUR(Table2[[#This Row],[End Time Steam]])+MINUTE(Table2[[#This Row],[End Time Steam]])/60,"err")</f>
        <v>0</v>
      </c>
      <c r="M401" s="26">
        <f>IFERROR(IF(Table2[[#This Row],[End time Hour Steam]]&lt;Table2[[#This Row],[Start Time hour Steam]],Table2[[#This Row],[End time Hour Steam]]+24,Table2[[#This Row],[End time Hour Steam]]),"err")</f>
        <v>24</v>
      </c>
      <c r="N401" s="26">
        <f>IFERROR((Table2[[#This Row],[End Time Steam]]-Table2[[#This Row],[Start Time Steam]])*24,"err")</f>
        <v>21.999999999941792</v>
      </c>
    </row>
    <row r="402" spans="1:14">
      <c r="A402" s="27">
        <f>Table1[[#This Row],[Day]]</f>
        <v>41115</v>
      </c>
      <c r="B402" s="29">
        <f>WEEKDAY(Table2[[#This Row],[Day]])</f>
        <v>4</v>
      </c>
      <c r="C402" s="28">
        <f>Table1[[#This Row],[Start Time Elec]]</f>
        <v>41115.197916666664</v>
      </c>
      <c r="D402" s="28">
        <f>Table1[[#This Row],[Stop Time Elec]]</f>
        <v>41116.0625</v>
      </c>
      <c r="E402" s="26">
        <f>IFERROR(HOUR(Table2[[#This Row],[Start time Elec]])+MINUTE(Table2[[#This Row],[Start time Elec]])/60,"err")</f>
        <v>4.75</v>
      </c>
      <c r="F402" s="26">
        <f>IFERROR(HOUR(Table2[[#This Row],[End Time Elec]])+MINUTE(Table2[[#This Row],[End Time Elec]])/60,"err")</f>
        <v>1.5</v>
      </c>
      <c r="G402" s="26">
        <f>IFERROR(IF(Table2[[#This Row],[End time Hour elec]]&lt;Table2[[#This Row],[Start Time hour elec]],Table2[[#This Row],[End time Hour elec]]+24,Table2[[#This Row],[End time Hour elec]]),"err")</f>
        <v>25.5</v>
      </c>
      <c r="H402" s="26">
        <f>IFERROR((Table2[[#This Row],[End Time Elec]]-Table2[[#This Row],[Start time Elec]])*24,"err")</f>
        <v>20.750000000058208</v>
      </c>
      <c r="I402" s="28" t="str">
        <f>Table1[[#This Row],[Start Time Steam]]</f>
        <v>err</v>
      </c>
      <c r="J402" s="28">
        <f>Table1[[#This Row],[Stop Time Steam]]</f>
        <v>41115.927083333336</v>
      </c>
      <c r="K402" s="26" t="str">
        <f>IFERROR(HOUR(Table2[[#This Row],[Start Time Steam]])+MINUTE(Table2[[#This Row],[Start Time Steam]])/60,"err")</f>
        <v>err</v>
      </c>
      <c r="L402" s="26">
        <f>IFERROR(HOUR(Table2[[#This Row],[End Time Steam]])+MINUTE(Table2[[#This Row],[End Time Steam]])/60,"err")</f>
        <v>22.25</v>
      </c>
      <c r="M402" s="26">
        <f>IFERROR(IF(Table2[[#This Row],[End time Hour Steam]]&lt;Table2[[#This Row],[Start Time hour Steam]],Table2[[#This Row],[End time Hour Steam]]+24,Table2[[#This Row],[End time Hour Steam]]),"err")</f>
        <v>46.25</v>
      </c>
      <c r="N402" s="26" t="str">
        <f>IFERROR((Table2[[#This Row],[End Time Steam]]-Table2[[#This Row],[Start Time Steam]])*24,"err")</f>
        <v>err</v>
      </c>
    </row>
    <row r="403" spans="1:14">
      <c r="A403" s="27">
        <f>Table1[[#This Row],[Day]]</f>
        <v>41116</v>
      </c>
      <c r="B403" s="29">
        <f>WEEKDAY(Table2[[#This Row],[Day]])</f>
        <v>5</v>
      </c>
      <c r="C403" s="28">
        <f>Table1[[#This Row],[Start Time Elec]]</f>
        <v>41116.21875</v>
      </c>
      <c r="D403" s="28">
        <f>Table1[[#This Row],[Stop Time Elec]]</f>
        <v>41117.03125</v>
      </c>
      <c r="E403" s="26">
        <f>IFERROR(HOUR(Table2[[#This Row],[Start time Elec]])+MINUTE(Table2[[#This Row],[Start time Elec]])/60,"err")</f>
        <v>5.25</v>
      </c>
      <c r="F403" s="26">
        <f>IFERROR(HOUR(Table2[[#This Row],[End Time Elec]])+MINUTE(Table2[[#This Row],[End Time Elec]])/60,"err")</f>
        <v>0.75</v>
      </c>
      <c r="G403" s="26">
        <f>IFERROR(IF(Table2[[#This Row],[End time Hour elec]]&lt;Table2[[#This Row],[Start Time hour elec]],Table2[[#This Row],[End time Hour elec]]+24,Table2[[#This Row],[End time Hour elec]]),"err")</f>
        <v>24.75</v>
      </c>
      <c r="H403" s="26">
        <f>IFERROR((Table2[[#This Row],[End Time Elec]]-Table2[[#This Row],[Start time Elec]])*24,"err")</f>
        <v>19.5</v>
      </c>
      <c r="I403" s="28" t="str">
        <f>Table1[[#This Row],[Start Time Steam]]</f>
        <v>err</v>
      </c>
      <c r="J403" s="28">
        <f>Table1[[#This Row],[Stop Time Steam]]</f>
        <v>41117.010416666664</v>
      </c>
      <c r="K403" s="26" t="str">
        <f>IFERROR(HOUR(Table2[[#This Row],[Start Time Steam]])+MINUTE(Table2[[#This Row],[Start Time Steam]])/60,"err")</f>
        <v>err</v>
      </c>
      <c r="L403" s="26">
        <f>IFERROR(HOUR(Table2[[#This Row],[End Time Steam]])+MINUTE(Table2[[#This Row],[End Time Steam]])/60,"err")</f>
        <v>0.25</v>
      </c>
      <c r="M403" s="26">
        <f>IFERROR(IF(Table2[[#This Row],[End time Hour Steam]]&lt;Table2[[#This Row],[Start Time hour Steam]],Table2[[#This Row],[End time Hour Steam]]+24,Table2[[#This Row],[End time Hour Steam]]),"err")</f>
        <v>24.25</v>
      </c>
      <c r="N403" s="26" t="str">
        <f>IFERROR((Table2[[#This Row],[End Time Steam]]-Table2[[#This Row],[Start Time Steam]])*24,"err")</f>
        <v>err</v>
      </c>
    </row>
    <row r="404" spans="1:14">
      <c r="A404" s="27">
        <f>Table1[[#This Row],[Day]]</f>
        <v>41117</v>
      </c>
      <c r="B404" s="29">
        <f>WEEKDAY(Table2[[#This Row],[Day]])</f>
        <v>6</v>
      </c>
      <c r="C404" s="28">
        <f>Table1[[#This Row],[Start Time Elec]]</f>
        <v>41117.197916666664</v>
      </c>
      <c r="D404" s="28">
        <f>Table1[[#This Row],[Stop Time Elec]]</f>
        <v>41118.0625</v>
      </c>
      <c r="E404" s="26">
        <f>IFERROR(HOUR(Table2[[#This Row],[Start time Elec]])+MINUTE(Table2[[#This Row],[Start time Elec]])/60,"err")</f>
        <v>4.75</v>
      </c>
      <c r="F404" s="26">
        <f>IFERROR(HOUR(Table2[[#This Row],[End Time Elec]])+MINUTE(Table2[[#This Row],[End Time Elec]])/60,"err")</f>
        <v>1.5</v>
      </c>
      <c r="G404" s="26">
        <f>IFERROR(IF(Table2[[#This Row],[End time Hour elec]]&lt;Table2[[#This Row],[Start Time hour elec]],Table2[[#This Row],[End time Hour elec]]+24,Table2[[#This Row],[End time Hour elec]]),"err")</f>
        <v>25.5</v>
      </c>
      <c r="H404" s="26">
        <f>IFERROR((Table2[[#This Row],[End Time Elec]]-Table2[[#This Row],[Start time Elec]])*24,"err")</f>
        <v>20.750000000058208</v>
      </c>
      <c r="I404" s="28" t="str">
        <f>Table1[[#This Row],[Start Time Steam]]</f>
        <v>err</v>
      </c>
      <c r="J404" s="28">
        <f>Table1[[#This Row],[Stop Time Steam]]</f>
        <v>41117.958333333336</v>
      </c>
      <c r="K404" s="26" t="str">
        <f>IFERROR(HOUR(Table2[[#This Row],[Start Time Steam]])+MINUTE(Table2[[#This Row],[Start Time Steam]])/60,"err")</f>
        <v>err</v>
      </c>
      <c r="L404" s="26">
        <f>IFERROR(HOUR(Table2[[#This Row],[End Time Steam]])+MINUTE(Table2[[#This Row],[End Time Steam]])/60,"err")</f>
        <v>23</v>
      </c>
      <c r="M404" s="26">
        <f>IFERROR(IF(Table2[[#This Row],[End time Hour Steam]]&lt;Table2[[#This Row],[Start Time hour Steam]],Table2[[#This Row],[End time Hour Steam]]+24,Table2[[#This Row],[End time Hour Steam]]),"err")</f>
        <v>47</v>
      </c>
      <c r="N404" s="26" t="str">
        <f>IFERROR((Table2[[#This Row],[End Time Steam]]-Table2[[#This Row],[Start Time Steam]])*24,"err")</f>
        <v>err</v>
      </c>
    </row>
    <row r="405" spans="1:14" hidden="1">
      <c r="A405" s="27">
        <f>Table1[[#This Row],[Day]]</f>
        <v>41118</v>
      </c>
      <c r="B405" s="29">
        <f>WEEKDAY(Table2[[#This Row],[Day]])</f>
        <v>7</v>
      </c>
      <c r="C405" s="28">
        <f>Table1[[#This Row],[Start Time Elec]]</f>
        <v>41118.25</v>
      </c>
      <c r="D405" s="28">
        <f>Table1[[#This Row],[Stop Time Elec]]</f>
        <v>41118.78125</v>
      </c>
      <c r="E405" s="26">
        <f>IFERROR(HOUR(Table2[[#This Row],[Start time Elec]])+MINUTE(Table2[[#This Row],[Start time Elec]])/60,"err")</f>
        <v>6</v>
      </c>
      <c r="F405" s="26">
        <f>IFERROR(HOUR(Table2[[#This Row],[End Time Elec]])+MINUTE(Table2[[#This Row],[End Time Elec]])/60,"err")</f>
        <v>18.75</v>
      </c>
      <c r="G405" s="26">
        <f>IFERROR(IF(Table2[[#This Row],[End time Hour elec]]&lt;Table2[[#This Row],[Start Time hour elec]],Table2[[#This Row],[End time Hour elec]]+24,Table2[[#This Row],[End time Hour elec]]),"err")</f>
        <v>18.75</v>
      </c>
      <c r="H405" s="26">
        <f>IFERROR((Table2[[#This Row],[End Time Elec]]-Table2[[#This Row],[Start time Elec]])*24,"err")</f>
        <v>12.75</v>
      </c>
      <c r="I405" s="28">
        <f>Table1[[#This Row],[Start Time Steam]]</f>
        <v>41118.989583333336</v>
      </c>
      <c r="J405" s="28">
        <f>Table1[[#This Row],[Stop Time Steam]]</f>
        <v>41119.010416666664</v>
      </c>
      <c r="K405" s="26">
        <f>IFERROR(HOUR(Table2[[#This Row],[Start Time Steam]])+MINUTE(Table2[[#This Row],[Start Time Steam]])/60,"err")</f>
        <v>23.75</v>
      </c>
      <c r="L405" s="26">
        <f>IFERROR(HOUR(Table2[[#This Row],[End Time Steam]])+MINUTE(Table2[[#This Row],[End Time Steam]])/60,"err")</f>
        <v>0.25</v>
      </c>
      <c r="M405" s="26">
        <f>IFERROR(IF(Table2[[#This Row],[End time Hour Steam]]&lt;Table2[[#This Row],[Start Time hour Steam]],Table2[[#This Row],[End time Hour Steam]]+24,Table2[[#This Row],[End time Hour Steam]]),"err")</f>
        <v>24.25</v>
      </c>
      <c r="N405" s="26">
        <f>IFERROR((Table2[[#This Row],[End Time Steam]]-Table2[[#This Row],[Start Time Steam]])*24,"err")</f>
        <v>0.49999999988358468</v>
      </c>
    </row>
    <row r="406" spans="1:14" hidden="1">
      <c r="A406" s="27">
        <f>Table1[[#This Row],[Day]]</f>
        <v>41119</v>
      </c>
      <c r="B406" s="29">
        <f>WEEKDAY(Table2[[#This Row],[Day]])</f>
        <v>1</v>
      </c>
      <c r="C406" s="28">
        <f>Table1[[#This Row],[Start Time Elec]]</f>
        <v>41119.291666666664</v>
      </c>
      <c r="D406" s="28">
        <f>Table1[[#This Row],[Stop Time Elec]]</f>
        <v>41119.927083333336</v>
      </c>
      <c r="E406" s="26">
        <f>IFERROR(HOUR(Table2[[#This Row],[Start time Elec]])+MINUTE(Table2[[#This Row],[Start time Elec]])/60,"err")</f>
        <v>7</v>
      </c>
      <c r="F406" s="26">
        <f>IFERROR(HOUR(Table2[[#This Row],[End Time Elec]])+MINUTE(Table2[[#This Row],[End Time Elec]])/60,"err")</f>
        <v>22.25</v>
      </c>
      <c r="G406" s="26">
        <f>IFERROR(IF(Table2[[#This Row],[End time Hour elec]]&lt;Table2[[#This Row],[Start Time hour elec]],Table2[[#This Row],[End time Hour elec]]+24,Table2[[#This Row],[End time Hour elec]]),"err")</f>
        <v>22.25</v>
      </c>
      <c r="H406" s="26">
        <f>IFERROR((Table2[[#This Row],[End Time Elec]]-Table2[[#This Row],[Start time Elec]])*24,"err")</f>
        <v>15.250000000116415</v>
      </c>
      <c r="I406" s="28">
        <f>Table1[[#This Row],[Start Time Steam]]</f>
        <v>41119.364583333336</v>
      </c>
      <c r="J406" s="28">
        <f>Table1[[#This Row],[Stop Time Steam]]</f>
        <v>41119.447916666664</v>
      </c>
      <c r="K406" s="26">
        <f>IFERROR(HOUR(Table2[[#This Row],[Start Time Steam]])+MINUTE(Table2[[#This Row],[Start Time Steam]])/60,"err")</f>
        <v>8.75</v>
      </c>
      <c r="L406" s="26">
        <f>IFERROR(HOUR(Table2[[#This Row],[End Time Steam]])+MINUTE(Table2[[#This Row],[End Time Steam]])/60,"err")</f>
        <v>10.75</v>
      </c>
      <c r="M406" s="26">
        <f>IFERROR(IF(Table2[[#This Row],[End time Hour Steam]]&lt;Table2[[#This Row],[Start Time hour Steam]],Table2[[#This Row],[End time Hour Steam]]+24,Table2[[#This Row],[End time Hour Steam]]),"err")</f>
        <v>10.75</v>
      </c>
      <c r="N406" s="26">
        <f>IFERROR((Table2[[#This Row],[End Time Steam]]-Table2[[#This Row],[Start Time Steam]])*24,"err")</f>
        <v>1.9999999998835847</v>
      </c>
    </row>
    <row r="407" spans="1:14">
      <c r="A407" s="27">
        <f>Table1[[#This Row],[Day]]</f>
        <v>41120</v>
      </c>
      <c r="B407" s="29">
        <f>WEEKDAY(Table2[[#This Row],[Day]])</f>
        <v>2</v>
      </c>
      <c r="C407" s="28">
        <f>Table1[[#This Row],[Start Time Elec]]</f>
        <v>41120.177083333336</v>
      </c>
      <c r="D407" s="28">
        <f>Table1[[#This Row],[Stop Time Elec]]</f>
        <v>41121.03125</v>
      </c>
      <c r="E407" s="26">
        <f>IFERROR(HOUR(Table2[[#This Row],[Start time Elec]])+MINUTE(Table2[[#This Row],[Start time Elec]])/60,"err")</f>
        <v>4.25</v>
      </c>
      <c r="F407" s="26">
        <f>IFERROR(HOUR(Table2[[#This Row],[End Time Elec]])+MINUTE(Table2[[#This Row],[End Time Elec]])/60,"err")</f>
        <v>0.75</v>
      </c>
      <c r="G407" s="26">
        <f>IFERROR(IF(Table2[[#This Row],[End time Hour elec]]&lt;Table2[[#This Row],[Start Time hour elec]],Table2[[#This Row],[End time Hour elec]]+24,Table2[[#This Row],[End time Hour elec]]),"err")</f>
        <v>24.75</v>
      </c>
      <c r="H407" s="26">
        <f>IFERROR((Table2[[#This Row],[End Time Elec]]-Table2[[#This Row],[Start time Elec]])*24,"err")</f>
        <v>20.499999999941792</v>
      </c>
      <c r="I407" s="28">
        <f>Table1[[#This Row],[Start Time Steam]]</f>
        <v>41120.114583333336</v>
      </c>
      <c r="J407" s="28">
        <f>Table1[[#This Row],[Stop Time Steam]]</f>
        <v>41120.802083333336</v>
      </c>
      <c r="K407" s="26">
        <f>IFERROR(HOUR(Table2[[#This Row],[Start Time Steam]])+MINUTE(Table2[[#This Row],[Start Time Steam]])/60,"err")</f>
        <v>2.75</v>
      </c>
      <c r="L407" s="26">
        <f>IFERROR(HOUR(Table2[[#This Row],[End Time Steam]])+MINUTE(Table2[[#This Row],[End Time Steam]])/60,"err")</f>
        <v>19.25</v>
      </c>
      <c r="M407" s="26">
        <f>IFERROR(IF(Table2[[#This Row],[End time Hour Steam]]&lt;Table2[[#This Row],[Start Time hour Steam]],Table2[[#This Row],[End time Hour Steam]]+24,Table2[[#This Row],[End time Hour Steam]]),"err")</f>
        <v>19.25</v>
      </c>
      <c r="N407" s="26">
        <f>IFERROR((Table2[[#This Row],[End Time Steam]]-Table2[[#This Row],[Start Time Steam]])*24,"err")</f>
        <v>16.5</v>
      </c>
    </row>
    <row r="408" spans="1:14">
      <c r="A408" s="27">
        <f>Table1[[#This Row],[Day]]</f>
        <v>41121</v>
      </c>
      <c r="B408" s="29">
        <f>WEEKDAY(Table2[[#This Row],[Day]])</f>
        <v>3</v>
      </c>
      <c r="C408" s="28">
        <f>Table1[[#This Row],[Start Time Elec]]</f>
        <v>41121.21875</v>
      </c>
      <c r="D408" s="28">
        <f>Table1[[#This Row],[Stop Time Elec]]</f>
        <v>41122.020833333336</v>
      </c>
      <c r="E408" s="26">
        <f>IFERROR(HOUR(Table2[[#This Row],[Start time Elec]])+MINUTE(Table2[[#This Row],[Start time Elec]])/60,"err")</f>
        <v>5.25</v>
      </c>
      <c r="F408" s="26">
        <f>IFERROR(HOUR(Table2[[#This Row],[End Time Elec]])+MINUTE(Table2[[#This Row],[End Time Elec]])/60,"err")</f>
        <v>0.5</v>
      </c>
      <c r="G408" s="26">
        <f>IFERROR(IF(Table2[[#This Row],[End time Hour elec]]&lt;Table2[[#This Row],[Start Time hour elec]],Table2[[#This Row],[End time Hour elec]]+24,Table2[[#This Row],[End time Hour elec]]),"err")</f>
        <v>24.5</v>
      </c>
      <c r="H408" s="26">
        <f>IFERROR((Table2[[#This Row],[End Time Elec]]-Table2[[#This Row],[Start time Elec]])*24,"err")</f>
        <v>19.250000000058208</v>
      </c>
      <c r="I408" s="28" t="str">
        <f>Table1[[#This Row],[Start Time Steam]]</f>
        <v>err</v>
      </c>
      <c r="J408" s="28">
        <f>Table1[[#This Row],[Stop Time Steam]]</f>
        <v>41122</v>
      </c>
      <c r="K408" s="26" t="str">
        <f>IFERROR(HOUR(Table2[[#This Row],[Start Time Steam]])+MINUTE(Table2[[#This Row],[Start Time Steam]])/60,"err")</f>
        <v>err</v>
      </c>
      <c r="L408" s="26">
        <f>IFERROR(HOUR(Table2[[#This Row],[End Time Steam]])+MINUTE(Table2[[#This Row],[End Time Steam]])/60,"err")</f>
        <v>0</v>
      </c>
      <c r="M408" s="26">
        <f>IFERROR(IF(Table2[[#This Row],[End time Hour Steam]]&lt;Table2[[#This Row],[Start Time hour Steam]],Table2[[#This Row],[End time Hour Steam]]+24,Table2[[#This Row],[End time Hour Steam]]),"err")</f>
        <v>24</v>
      </c>
      <c r="N408" s="26" t="str">
        <f>IFERROR((Table2[[#This Row],[End Time Steam]]-Table2[[#This Row],[Start Time Steam]])*24,"err")</f>
        <v>err</v>
      </c>
    </row>
    <row r="409" spans="1:14">
      <c r="A409" s="27">
        <f>Table1[[#This Row],[Day]]</f>
        <v>41122</v>
      </c>
      <c r="B409" s="29">
        <f>WEEKDAY(Table2[[#This Row],[Day]])</f>
        <v>4</v>
      </c>
      <c r="C409" s="28">
        <f>Table1[[#This Row],[Start Time Elec]]</f>
        <v>41122.208333333336</v>
      </c>
      <c r="D409" s="28">
        <f>Table1[[#This Row],[Stop Time Elec]]</f>
        <v>41123.03125</v>
      </c>
      <c r="E409" s="26">
        <f>IFERROR(HOUR(Table2[[#This Row],[Start time Elec]])+MINUTE(Table2[[#This Row],[Start time Elec]])/60,"err")</f>
        <v>5</v>
      </c>
      <c r="F409" s="26">
        <f>IFERROR(HOUR(Table2[[#This Row],[End Time Elec]])+MINUTE(Table2[[#This Row],[End Time Elec]])/60,"err")</f>
        <v>0.75</v>
      </c>
      <c r="G409" s="26">
        <f>IFERROR(IF(Table2[[#This Row],[End time Hour elec]]&lt;Table2[[#This Row],[Start Time hour elec]],Table2[[#This Row],[End time Hour elec]]+24,Table2[[#This Row],[End time Hour elec]]),"err")</f>
        <v>24.75</v>
      </c>
      <c r="H409" s="26">
        <f>IFERROR((Table2[[#This Row],[End Time Elec]]-Table2[[#This Row],[Start time Elec]])*24,"err")</f>
        <v>19.749999999941792</v>
      </c>
      <c r="I409" s="28">
        <f>Table1[[#This Row],[Start Time Steam]]</f>
        <v>41122.197916666664</v>
      </c>
      <c r="J409" s="28">
        <f>Table1[[#This Row],[Stop Time Steam]]</f>
        <v>41122.96875</v>
      </c>
      <c r="K409" s="26">
        <f>IFERROR(HOUR(Table2[[#This Row],[Start Time Steam]])+MINUTE(Table2[[#This Row],[Start Time Steam]])/60,"err")</f>
        <v>4.75</v>
      </c>
      <c r="L409" s="26">
        <f>IFERROR(HOUR(Table2[[#This Row],[End Time Steam]])+MINUTE(Table2[[#This Row],[End Time Steam]])/60,"err")</f>
        <v>23.25</v>
      </c>
      <c r="M409" s="26">
        <f>IFERROR(IF(Table2[[#This Row],[End time Hour Steam]]&lt;Table2[[#This Row],[Start Time hour Steam]],Table2[[#This Row],[End time Hour Steam]]+24,Table2[[#This Row],[End time Hour Steam]]),"err")</f>
        <v>23.25</v>
      </c>
      <c r="N409" s="26">
        <f>IFERROR((Table2[[#This Row],[End Time Steam]]-Table2[[#This Row],[Start Time Steam]])*24,"err")</f>
        <v>18.500000000058208</v>
      </c>
    </row>
    <row r="410" spans="1:14">
      <c r="A410" s="27">
        <f>Table1[[#This Row],[Day]]</f>
        <v>41123</v>
      </c>
      <c r="B410" s="29">
        <f>WEEKDAY(Table2[[#This Row],[Day]])</f>
        <v>5</v>
      </c>
      <c r="C410" s="28">
        <f>Table1[[#This Row],[Start Time Elec]]</f>
        <v>41123.229166666664</v>
      </c>
      <c r="D410" s="28">
        <f>Table1[[#This Row],[Stop Time Elec]]</f>
        <v>41124.052083333336</v>
      </c>
      <c r="E410" s="26">
        <f>IFERROR(HOUR(Table2[[#This Row],[Start time Elec]])+MINUTE(Table2[[#This Row],[Start time Elec]])/60,"err")</f>
        <v>5.5</v>
      </c>
      <c r="F410" s="26">
        <f>IFERROR(HOUR(Table2[[#This Row],[End Time Elec]])+MINUTE(Table2[[#This Row],[End Time Elec]])/60,"err")</f>
        <v>1.25</v>
      </c>
      <c r="G410" s="26">
        <f>IFERROR(IF(Table2[[#This Row],[End time Hour elec]]&lt;Table2[[#This Row],[Start Time hour elec]],Table2[[#This Row],[End time Hour elec]]+24,Table2[[#This Row],[End time Hour elec]]),"err")</f>
        <v>25.25</v>
      </c>
      <c r="H410" s="26">
        <f>IFERROR((Table2[[#This Row],[End Time Elec]]-Table2[[#This Row],[Start time Elec]])*24,"err")</f>
        <v>19.750000000116415</v>
      </c>
      <c r="I410" s="28">
        <f>Table1[[#This Row],[Start Time Steam]]</f>
        <v>41123.166666666664</v>
      </c>
      <c r="J410" s="28">
        <f>Table1[[#This Row],[Stop Time Steam]]</f>
        <v>41123.979166666664</v>
      </c>
      <c r="K410" s="26">
        <f>IFERROR(HOUR(Table2[[#This Row],[Start Time Steam]])+MINUTE(Table2[[#This Row],[Start Time Steam]])/60,"err")</f>
        <v>4</v>
      </c>
      <c r="L410" s="26">
        <f>IFERROR(HOUR(Table2[[#This Row],[End Time Steam]])+MINUTE(Table2[[#This Row],[End Time Steam]])/60,"err")</f>
        <v>23.5</v>
      </c>
      <c r="M410" s="26">
        <f>IFERROR(IF(Table2[[#This Row],[End time Hour Steam]]&lt;Table2[[#This Row],[Start Time hour Steam]],Table2[[#This Row],[End time Hour Steam]]+24,Table2[[#This Row],[End time Hour Steam]]),"err")</f>
        <v>23.5</v>
      </c>
      <c r="N410" s="26">
        <f>IFERROR((Table2[[#This Row],[End Time Steam]]-Table2[[#This Row],[Start Time Steam]])*24,"err")</f>
        <v>19.5</v>
      </c>
    </row>
    <row r="411" spans="1:14">
      <c r="A411" s="27">
        <f>Table1[[#This Row],[Day]]</f>
        <v>41124</v>
      </c>
      <c r="B411" s="29">
        <f>WEEKDAY(Table2[[#This Row],[Day]])</f>
        <v>6</v>
      </c>
      <c r="C411" s="28">
        <f>Table1[[#This Row],[Start Time Elec]]</f>
        <v>41124.21875</v>
      </c>
      <c r="D411" s="28">
        <f>Table1[[#This Row],[Stop Time Elec]]</f>
        <v>41125.03125</v>
      </c>
      <c r="E411" s="26">
        <f>IFERROR(HOUR(Table2[[#This Row],[Start time Elec]])+MINUTE(Table2[[#This Row],[Start time Elec]])/60,"err")</f>
        <v>5.25</v>
      </c>
      <c r="F411" s="26">
        <f>IFERROR(HOUR(Table2[[#This Row],[End Time Elec]])+MINUTE(Table2[[#This Row],[End Time Elec]])/60,"err")</f>
        <v>0.75</v>
      </c>
      <c r="G411" s="26">
        <f>IFERROR(IF(Table2[[#This Row],[End time Hour elec]]&lt;Table2[[#This Row],[Start Time hour elec]],Table2[[#This Row],[End time Hour elec]]+24,Table2[[#This Row],[End time Hour elec]]),"err")</f>
        <v>24.75</v>
      </c>
      <c r="H411" s="26">
        <f>IFERROR((Table2[[#This Row],[End Time Elec]]-Table2[[#This Row],[Start time Elec]])*24,"err")</f>
        <v>19.5</v>
      </c>
      <c r="I411" s="28" t="str">
        <f>Table1[[#This Row],[Start Time Steam]]</f>
        <v>err</v>
      </c>
      <c r="J411" s="28">
        <f>Table1[[#This Row],[Stop Time Steam]]</f>
        <v>41125</v>
      </c>
      <c r="K411" s="26" t="str">
        <f>IFERROR(HOUR(Table2[[#This Row],[Start Time Steam]])+MINUTE(Table2[[#This Row],[Start Time Steam]])/60,"err")</f>
        <v>err</v>
      </c>
      <c r="L411" s="26">
        <f>IFERROR(HOUR(Table2[[#This Row],[End Time Steam]])+MINUTE(Table2[[#This Row],[End Time Steam]])/60,"err")</f>
        <v>0</v>
      </c>
      <c r="M411" s="26">
        <f>IFERROR(IF(Table2[[#This Row],[End time Hour Steam]]&lt;Table2[[#This Row],[Start Time hour Steam]],Table2[[#This Row],[End time Hour Steam]]+24,Table2[[#This Row],[End time Hour Steam]]),"err")</f>
        <v>24</v>
      </c>
      <c r="N411" s="26" t="str">
        <f>IFERROR((Table2[[#This Row],[End Time Steam]]-Table2[[#This Row],[Start Time Steam]])*24,"err")</f>
        <v>err</v>
      </c>
    </row>
    <row r="412" spans="1:14" hidden="1">
      <c r="A412" s="27">
        <f>Table1[[#This Row],[Day]]</f>
        <v>41125</v>
      </c>
      <c r="B412" s="29">
        <f>WEEKDAY(Table2[[#This Row],[Day]])</f>
        <v>7</v>
      </c>
      <c r="C412" s="28">
        <f>Table1[[#This Row],[Start Time Elec]]</f>
        <v>41125.270833333336</v>
      </c>
      <c r="D412" s="28">
        <f>Table1[[#This Row],[Stop Time Elec]]</f>
        <v>41126</v>
      </c>
      <c r="E412" s="26">
        <f>IFERROR(HOUR(Table2[[#This Row],[Start time Elec]])+MINUTE(Table2[[#This Row],[Start time Elec]])/60,"err")</f>
        <v>6.5</v>
      </c>
      <c r="F412" s="26">
        <f>IFERROR(HOUR(Table2[[#This Row],[End Time Elec]])+MINUTE(Table2[[#This Row],[End Time Elec]])/60,"err")</f>
        <v>0</v>
      </c>
      <c r="G412" s="26">
        <f>IFERROR(IF(Table2[[#This Row],[End time Hour elec]]&lt;Table2[[#This Row],[Start Time hour elec]],Table2[[#This Row],[End time Hour elec]]+24,Table2[[#This Row],[End time Hour elec]]),"err")</f>
        <v>24</v>
      </c>
      <c r="H412" s="26">
        <f>IFERROR((Table2[[#This Row],[End Time Elec]]-Table2[[#This Row],[Start time Elec]])*24,"err")</f>
        <v>17.499999999941792</v>
      </c>
      <c r="I412" s="28" t="str">
        <f>Table1[[#This Row],[Start Time Steam]]</f>
        <v>err</v>
      </c>
      <c r="J412" s="28">
        <f>Table1[[#This Row],[Stop Time Steam]]</f>
        <v>41125.5</v>
      </c>
      <c r="K412" s="26" t="str">
        <f>IFERROR(HOUR(Table2[[#This Row],[Start Time Steam]])+MINUTE(Table2[[#This Row],[Start Time Steam]])/60,"err")</f>
        <v>err</v>
      </c>
      <c r="L412" s="26">
        <f>IFERROR(HOUR(Table2[[#This Row],[End Time Steam]])+MINUTE(Table2[[#This Row],[End Time Steam]])/60,"err")</f>
        <v>12</v>
      </c>
      <c r="M412" s="26">
        <f>IFERROR(IF(Table2[[#This Row],[End time Hour Steam]]&lt;Table2[[#This Row],[Start Time hour Steam]],Table2[[#This Row],[End time Hour Steam]]+24,Table2[[#This Row],[End time Hour Steam]]),"err")</f>
        <v>36</v>
      </c>
      <c r="N412" s="26" t="str">
        <f>IFERROR((Table2[[#This Row],[End Time Steam]]-Table2[[#This Row],[Start Time Steam]])*24,"err")</f>
        <v>err</v>
      </c>
    </row>
    <row r="413" spans="1:14" hidden="1">
      <c r="A413" s="27">
        <f>Table1[[#This Row],[Day]]</f>
        <v>41126</v>
      </c>
      <c r="B413" s="29">
        <f>WEEKDAY(Table2[[#This Row],[Day]])</f>
        <v>1</v>
      </c>
      <c r="C413" s="28">
        <f>Table1[[#This Row],[Start Time Elec]]</f>
        <v>41126.260416666664</v>
      </c>
      <c r="D413" s="28">
        <f>Table1[[#This Row],[Stop Time Elec]]</f>
        <v>41126.875</v>
      </c>
      <c r="E413" s="26">
        <f>IFERROR(HOUR(Table2[[#This Row],[Start time Elec]])+MINUTE(Table2[[#This Row],[Start time Elec]])/60,"err")</f>
        <v>6.25</v>
      </c>
      <c r="F413" s="26">
        <f>IFERROR(HOUR(Table2[[#This Row],[End Time Elec]])+MINUTE(Table2[[#This Row],[End Time Elec]])/60,"err")</f>
        <v>21</v>
      </c>
      <c r="G413" s="26">
        <f>IFERROR(IF(Table2[[#This Row],[End time Hour elec]]&lt;Table2[[#This Row],[Start Time hour elec]],Table2[[#This Row],[End time Hour elec]]+24,Table2[[#This Row],[End time Hour elec]]),"err")</f>
        <v>21</v>
      </c>
      <c r="H413" s="26">
        <f>IFERROR((Table2[[#This Row],[End Time Elec]]-Table2[[#This Row],[Start time Elec]])*24,"err")</f>
        <v>14.750000000058208</v>
      </c>
      <c r="I413" s="28" t="str">
        <f>Table1[[#This Row],[Start Time Steam]]</f>
        <v>err</v>
      </c>
      <c r="J413" s="28">
        <f>Table1[[#This Row],[Stop Time Steam]]</f>
        <v>41126.53125</v>
      </c>
      <c r="K413" s="26" t="str">
        <f>IFERROR(HOUR(Table2[[#This Row],[Start Time Steam]])+MINUTE(Table2[[#This Row],[Start Time Steam]])/60,"err")</f>
        <v>err</v>
      </c>
      <c r="L413" s="26">
        <f>IFERROR(HOUR(Table2[[#This Row],[End Time Steam]])+MINUTE(Table2[[#This Row],[End Time Steam]])/60,"err")</f>
        <v>12.75</v>
      </c>
      <c r="M413" s="26">
        <f>IFERROR(IF(Table2[[#This Row],[End time Hour Steam]]&lt;Table2[[#This Row],[Start Time hour Steam]],Table2[[#This Row],[End time Hour Steam]]+24,Table2[[#This Row],[End time Hour Steam]]),"err")</f>
        <v>36.75</v>
      </c>
      <c r="N413" s="26" t="str">
        <f>IFERROR((Table2[[#This Row],[End Time Steam]]-Table2[[#This Row],[Start Time Steam]])*24,"err")</f>
        <v>err</v>
      </c>
    </row>
    <row r="414" spans="1:14">
      <c r="A414" s="27">
        <f>Table1[[#This Row],[Day]]</f>
        <v>41127</v>
      </c>
      <c r="B414" s="29">
        <f>WEEKDAY(Table2[[#This Row],[Day]])</f>
        <v>2</v>
      </c>
      <c r="C414" s="28">
        <f>Table1[[#This Row],[Start Time Elec]]</f>
        <v>41127.166666666664</v>
      </c>
      <c r="D414" s="28">
        <f>Table1[[#This Row],[Stop Time Elec]]</f>
        <v>41128.010416666664</v>
      </c>
      <c r="E414" s="26">
        <f>IFERROR(HOUR(Table2[[#This Row],[Start time Elec]])+MINUTE(Table2[[#This Row],[Start time Elec]])/60,"err")</f>
        <v>4</v>
      </c>
      <c r="F414" s="26">
        <f>IFERROR(HOUR(Table2[[#This Row],[End Time Elec]])+MINUTE(Table2[[#This Row],[End Time Elec]])/60,"err")</f>
        <v>0.25</v>
      </c>
      <c r="G414" s="26">
        <f>IFERROR(IF(Table2[[#This Row],[End time Hour elec]]&lt;Table2[[#This Row],[Start Time hour elec]],Table2[[#This Row],[End time Hour elec]]+24,Table2[[#This Row],[End time Hour elec]]),"err")</f>
        <v>24.25</v>
      </c>
      <c r="H414" s="26">
        <f>IFERROR((Table2[[#This Row],[End Time Elec]]-Table2[[#This Row],[Start time Elec]])*24,"err")</f>
        <v>20.25</v>
      </c>
      <c r="I414" s="28">
        <f>Table1[[#This Row],[Start Time Steam]]</f>
        <v>41127.083333333336</v>
      </c>
      <c r="J414" s="28">
        <f>Table1[[#This Row],[Stop Time Steam]]</f>
        <v>41128</v>
      </c>
      <c r="K414" s="26">
        <f>IFERROR(HOUR(Table2[[#This Row],[Start Time Steam]])+MINUTE(Table2[[#This Row],[Start Time Steam]])/60,"err")</f>
        <v>2</v>
      </c>
      <c r="L414" s="26">
        <f>IFERROR(HOUR(Table2[[#This Row],[End Time Steam]])+MINUTE(Table2[[#This Row],[End Time Steam]])/60,"err")</f>
        <v>0</v>
      </c>
      <c r="M414" s="26">
        <f>IFERROR(IF(Table2[[#This Row],[End time Hour Steam]]&lt;Table2[[#This Row],[Start Time hour Steam]],Table2[[#This Row],[End time Hour Steam]]+24,Table2[[#This Row],[End time Hour Steam]]),"err")</f>
        <v>24</v>
      </c>
      <c r="N414" s="26">
        <f>IFERROR((Table2[[#This Row],[End Time Steam]]-Table2[[#This Row],[Start Time Steam]])*24,"err")</f>
        <v>21.999999999941792</v>
      </c>
    </row>
    <row r="415" spans="1:14">
      <c r="A415" s="27">
        <f>Table1[[#This Row],[Day]]</f>
        <v>41128</v>
      </c>
      <c r="B415" s="29">
        <f>WEEKDAY(Table2[[#This Row],[Day]])</f>
        <v>3</v>
      </c>
      <c r="C415" s="28">
        <f>Table1[[#This Row],[Start Time Elec]]</f>
        <v>41128.1875</v>
      </c>
      <c r="D415" s="28">
        <f>Table1[[#This Row],[Stop Time Elec]]</f>
        <v>41129.020833333336</v>
      </c>
      <c r="E415" s="26">
        <f>IFERROR(HOUR(Table2[[#This Row],[Start time Elec]])+MINUTE(Table2[[#This Row],[Start time Elec]])/60,"err")</f>
        <v>4.5</v>
      </c>
      <c r="F415" s="26">
        <f>IFERROR(HOUR(Table2[[#This Row],[End Time Elec]])+MINUTE(Table2[[#This Row],[End Time Elec]])/60,"err")</f>
        <v>0.5</v>
      </c>
      <c r="G415" s="26">
        <f>IFERROR(IF(Table2[[#This Row],[End time Hour elec]]&lt;Table2[[#This Row],[Start Time hour elec]],Table2[[#This Row],[End time Hour elec]]+24,Table2[[#This Row],[End time Hour elec]]),"err")</f>
        <v>24.5</v>
      </c>
      <c r="H415" s="26">
        <f>IFERROR((Table2[[#This Row],[End Time Elec]]-Table2[[#This Row],[Start time Elec]])*24,"err")</f>
        <v>20.000000000058208</v>
      </c>
      <c r="I415" s="28">
        <f>Table1[[#This Row],[Start Time Steam]]</f>
        <v>41128.104166666664</v>
      </c>
      <c r="J415" s="28">
        <f>Table1[[#This Row],[Stop Time Steam]]</f>
        <v>41129.020833333336</v>
      </c>
      <c r="K415" s="26">
        <f>IFERROR(HOUR(Table2[[#This Row],[Start Time Steam]])+MINUTE(Table2[[#This Row],[Start Time Steam]])/60,"err")</f>
        <v>2.5</v>
      </c>
      <c r="L415" s="26">
        <f>IFERROR(HOUR(Table2[[#This Row],[End Time Steam]])+MINUTE(Table2[[#This Row],[End Time Steam]])/60,"err")</f>
        <v>0.5</v>
      </c>
      <c r="M415" s="26">
        <f>IFERROR(IF(Table2[[#This Row],[End time Hour Steam]]&lt;Table2[[#This Row],[Start Time hour Steam]],Table2[[#This Row],[End time Hour Steam]]+24,Table2[[#This Row],[End time Hour Steam]]),"err")</f>
        <v>24.5</v>
      </c>
      <c r="N415" s="26">
        <f>IFERROR((Table2[[#This Row],[End Time Steam]]-Table2[[#This Row],[Start Time Steam]])*24,"err")</f>
        <v>22.000000000116415</v>
      </c>
    </row>
    <row r="416" spans="1:14">
      <c r="A416" s="27">
        <f>Table1[[#This Row],[Day]]</f>
        <v>41129</v>
      </c>
      <c r="B416" s="29">
        <f>WEEKDAY(Table2[[#This Row],[Day]])</f>
        <v>4</v>
      </c>
      <c r="C416" s="28">
        <f>Table1[[#This Row],[Start Time Elec]]</f>
        <v>41129.1875</v>
      </c>
      <c r="D416" s="28">
        <f>Table1[[#This Row],[Stop Time Elec]]</f>
        <v>41130.020833333336</v>
      </c>
      <c r="E416" s="26">
        <f>IFERROR(HOUR(Table2[[#This Row],[Start time Elec]])+MINUTE(Table2[[#This Row],[Start time Elec]])/60,"err")</f>
        <v>4.5</v>
      </c>
      <c r="F416" s="26">
        <f>IFERROR(HOUR(Table2[[#This Row],[End Time Elec]])+MINUTE(Table2[[#This Row],[End Time Elec]])/60,"err")</f>
        <v>0.5</v>
      </c>
      <c r="G416" s="26">
        <f>IFERROR(IF(Table2[[#This Row],[End time Hour elec]]&lt;Table2[[#This Row],[Start Time hour elec]],Table2[[#This Row],[End time Hour elec]]+24,Table2[[#This Row],[End time Hour elec]]),"err")</f>
        <v>24.5</v>
      </c>
      <c r="H416" s="26">
        <f>IFERROR((Table2[[#This Row],[End Time Elec]]-Table2[[#This Row],[Start time Elec]])*24,"err")</f>
        <v>20.000000000058208</v>
      </c>
      <c r="I416" s="28" t="str">
        <f>Table1[[#This Row],[Start Time Steam]]</f>
        <v>err</v>
      </c>
      <c r="J416" s="28">
        <f>Table1[[#This Row],[Stop Time Steam]]</f>
        <v>41129.947916666664</v>
      </c>
      <c r="K416" s="26" t="str">
        <f>IFERROR(HOUR(Table2[[#This Row],[Start Time Steam]])+MINUTE(Table2[[#This Row],[Start Time Steam]])/60,"err")</f>
        <v>err</v>
      </c>
      <c r="L416" s="26">
        <f>IFERROR(HOUR(Table2[[#This Row],[End Time Steam]])+MINUTE(Table2[[#This Row],[End Time Steam]])/60,"err")</f>
        <v>22.75</v>
      </c>
      <c r="M416" s="26">
        <f>IFERROR(IF(Table2[[#This Row],[End time Hour Steam]]&lt;Table2[[#This Row],[Start Time hour Steam]],Table2[[#This Row],[End time Hour Steam]]+24,Table2[[#This Row],[End time Hour Steam]]),"err")</f>
        <v>46.75</v>
      </c>
      <c r="N416" s="26" t="str">
        <f>IFERROR((Table2[[#This Row],[End Time Steam]]-Table2[[#This Row],[Start Time Steam]])*24,"err")</f>
        <v>err</v>
      </c>
    </row>
    <row r="417" spans="1:14">
      <c r="A417" s="27">
        <f>Table1[[#This Row],[Day]]</f>
        <v>41130</v>
      </c>
      <c r="B417" s="29">
        <f>WEEKDAY(Table2[[#This Row],[Day]])</f>
        <v>5</v>
      </c>
      <c r="C417" s="28">
        <f>Table1[[#This Row],[Start Time Elec]]</f>
        <v>41130.1875</v>
      </c>
      <c r="D417" s="28">
        <f>Table1[[#This Row],[Stop Time Elec]]</f>
        <v>41131.041666666664</v>
      </c>
      <c r="E417" s="26">
        <f>IFERROR(HOUR(Table2[[#This Row],[Start time Elec]])+MINUTE(Table2[[#This Row],[Start time Elec]])/60,"err")</f>
        <v>4.5</v>
      </c>
      <c r="F417" s="26">
        <f>IFERROR(HOUR(Table2[[#This Row],[End Time Elec]])+MINUTE(Table2[[#This Row],[End Time Elec]])/60,"err")</f>
        <v>1</v>
      </c>
      <c r="G417" s="26">
        <f>IFERROR(IF(Table2[[#This Row],[End time Hour elec]]&lt;Table2[[#This Row],[Start Time hour elec]],Table2[[#This Row],[End time Hour elec]]+24,Table2[[#This Row],[End time Hour elec]]),"err")</f>
        <v>25</v>
      </c>
      <c r="H417" s="26">
        <f>IFERROR((Table2[[#This Row],[End Time Elec]]-Table2[[#This Row],[Start time Elec]])*24,"err")</f>
        <v>20.499999999941792</v>
      </c>
      <c r="I417" s="28">
        <f>Table1[[#This Row],[Start Time Steam]]</f>
        <v>41130.989583333336</v>
      </c>
      <c r="J417" s="28">
        <f>Table1[[#This Row],[Stop Time Steam]]</f>
        <v>41131.03125</v>
      </c>
      <c r="K417" s="26">
        <f>IFERROR(HOUR(Table2[[#This Row],[Start Time Steam]])+MINUTE(Table2[[#This Row],[Start Time Steam]])/60,"err")</f>
        <v>23.75</v>
      </c>
      <c r="L417" s="26">
        <f>IFERROR(HOUR(Table2[[#This Row],[End Time Steam]])+MINUTE(Table2[[#This Row],[End Time Steam]])/60,"err")</f>
        <v>0.75</v>
      </c>
      <c r="M417" s="26">
        <f>IFERROR(IF(Table2[[#This Row],[End time Hour Steam]]&lt;Table2[[#This Row],[Start Time hour Steam]],Table2[[#This Row],[End time Hour Steam]]+24,Table2[[#This Row],[End time Hour Steam]]),"err")</f>
        <v>24.75</v>
      </c>
      <c r="N417" s="26">
        <f>IFERROR((Table2[[#This Row],[End Time Steam]]-Table2[[#This Row],[Start Time Steam]])*24,"err")</f>
        <v>0.99999999994179234</v>
      </c>
    </row>
    <row r="418" spans="1:14">
      <c r="A418" s="27">
        <f>Table1[[#This Row],[Day]]</f>
        <v>41131</v>
      </c>
      <c r="B418" s="29">
        <f>WEEKDAY(Table2[[#This Row],[Day]])</f>
        <v>6</v>
      </c>
      <c r="C418" s="28">
        <f>Table1[[#This Row],[Start Time Elec]]</f>
        <v>41131.197916666664</v>
      </c>
      <c r="D418" s="28">
        <f>Table1[[#This Row],[Stop Time Elec]]</f>
        <v>41132.072916666664</v>
      </c>
      <c r="E418" s="26">
        <f>IFERROR(HOUR(Table2[[#This Row],[Start time Elec]])+MINUTE(Table2[[#This Row],[Start time Elec]])/60,"err")</f>
        <v>4.75</v>
      </c>
      <c r="F418" s="26">
        <f>IFERROR(HOUR(Table2[[#This Row],[End Time Elec]])+MINUTE(Table2[[#This Row],[End Time Elec]])/60,"err")</f>
        <v>1.75</v>
      </c>
      <c r="G418" s="26">
        <f>IFERROR(IF(Table2[[#This Row],[End time Hour elec]]&lt;Table2[[#This Row],[Start Time hour elec]],Table2[[#This Row],[End time Hour elec]]+24,Table2[[#This Row],[End time Hour elec]]),"err")</f>
        <v>25.75</v>
      </c>
      <c r="H418" s="26">
        <f>IFERROR((Table2[[#This Row],[End Time Elec]]-Table2[[#This Row],[Start time Elec]])*24,"err")</f>
        <v>21</v>
      </c>
      <c r="I418" s="28">
        <f>Table1[[#This Row],[Start Time Steam]]</f>
        <v>41131.041666666664</v>
      </c>
      <c r="J418" s="28">
        <f>Table1[[#This Row],[Stop Time Steam]]</f>
        <v>41131.145833333336</v>
      </c>
      <c r="K418" s="26">
        <f>IFERROR(HOUR(Table2[[#This Row],[Start Time Steam]])+MINUTE(Table2[[#This Row],[Start Time Steam]])/60,"err")</f>
        <v>1</v>
      </c>
      <c r="L418" s="26">
        <f>IFERROR(HOUR(Table2[[#This Row],[End Time Steam]])+MINUTE(Table2[[#This Row],[End Time Steam]])/60,"err")</f>
        <v>3.5</v>
      </c>
      <c r="M418" s="26">
        <f>IFERROR(IF(Table2[[#This Row],[End time Hour Steam]]&lt;Table2[[#This Row],[Start Time hour Steam]],Table2[[#This Row],[End time Hour Steam]]+24,Table2[[#This Row],[End time Hour Steam]]),"err")</f>
        <v>3.5</v>
      </c>
      <c r="N418" s="26">
        <f>IFERROR((Table2[[#This Row],[End Time Steam]]-Table2[[#This Row],[Start Time Steam]])*24,"err")</f>
        <v>2.5000000001164153</v>
      </c>
    </row>
    <row r="419" spans="1:14" hidden="1">
      <c r="A419" s="27">
        <f>Table1[[#This Row],[Day]]</f>
        <v>41132</v>
      </c>
      <c r="B419" s="29">
        <f>WEEKDAY(Table2[[#This Row],[Day]])</f>
        <v>7</v>
      </c>
      <c r="C419" s="28">
        <f>Table1[[#This Row],[Start Time Elec]]</f>
        <v>41132.270833333336</v>
      </c>
      <c r="D419" s="28">
        <f>Table1[[#This Row],[Stop Time Elec]]</f>
        <v>41132.979166666664</v>
      </c>
      <c r="E419" s="26">
        <f>IFERROR(HOUR(Table2[[#This Row],[Start time Elec]])+MINUTE(Table2[[#This Row],[Start time Elec]])/60,"err")</f>
        <v>6.5</v>
      </c>
      <c r="F419" s="26">
        <f>IFERROR(HOUR(Table2[[#This Row],[End Time Elec]])+MINUTE(Table2[[#This Row],[End Time Elec]])/60,"err")</f>
        <v>23.5</v>
      </c>
      <c r="G419" s="26">
        <f>IFERROR(IF(Table2[[#This Row],[End time Hour elec]]&lt;Table2[[#This Row],[Start Time hour elec]],Table2[[#This Row],[End time Hour elec]]+24,Table2[[#This Row],[End time Hour elec]]),"err")</f>
        <v>23.5</v>
      </c>
      <c r="H419" s="26">
        <f>IFERROR((Table2[[#This Row],[End Time Elec]]-Table2[[#This Row],[Start time Elec]])*24,"err")</f>
        <v>16.999999999883585</v>
      </c>
      <c r="I419" s="28">
        <f>Table1[[#This Row],[Start Time Steam]]</f>
        <v>41132.28125</v>
      </c>
      <c r="J419" s="28">
        <f>Table1[[#This Row],[Stop Time Steam]]</f>
        <v>41132.489583333336</v>
      </c>
      <c r="K419" s="26">
        <f>IFERROR(HOUR(Table2[[#This Row],[Start Time Steam]])+MINUTE(Table2[[#This Row],[Start Time Steam]])/60,"err")</f>
        <v>6.75</v>
      </c>
      <c r="L419" s="26">
        <f>IFERROR(HOUR(Table2[[#This Row],[End Time Steam]])+MINUTE(Table2[[#This Row],[End Time Steam]])/60,"err")</f>
        <v>11.75</v>
      </c>
      <c r="M419" s="26">
        <f>IFERROR(IF(Table2[[#This Row],[End time Hour Steam]]&lt;Table2[[#This Row],[Start Time hour Steam]],Table2[[#This Row],[End time Hour Steam]]+24,Table2[[#This Row],[End time Hour Steam]]),"err")</f>
        <v>11.75</v>
      </c>
      <c r="N419" s="26">
        <f>IFERROR((Table2[[#This Row],[End Time Steam]]-Table2[[#This Row],[Start Time Steam]])*24,"err")</f>
        <v>5.0000000000582077</v>
      </c>
    </row>
    <row r="420" spans="1:14" hidden="1">
      <c r="A420" s="27">
        <f>Table1[[#This Row],[Day]]</f>
        <v>41133</v>
      </c>
      <c r="B420" s="29">
        <f>WEEKDAY(Table2[[#This Row],[Day]])</f>
        <v>1</v>
      </c>
      <c r="C420" s="28">
        <f>Table1[[#This Row],[Start Time Elec]]</f>
        <v>41133.270833333336</v>
      </c>
      <c r="D420" s="28">
        <f>Table1[[#This Row],[Stop Time Elec]]</f>
        <v>41133.885416666664</v>
      </c>
      <c r="E420" s="26">
        <f>IFERROR(HOUR(Table2[[#This Row],[Start time Elec]])+MINUTE(Table2[[#This Row],[Start time Elec]])/60,"err")</f>
        <v>6.5</v>
      </c>
      <c r="F420" s="26">
        <f>IFERROR(HOUR(Table2[[#This Row],[End Time Elec]])+MINUTE(Table2[[#This Row],[End Time Elec]])/60,"err")</f>
        <v>21.25</v>
      </c>
      <c r="G420" s="26">
        <f>IFERROR(IF(Table2[[#This Row],[End time Hour elec]]&lt;Table2[[#This Row],[Start Time hour elec]],Table2[[#This Row],[End time Hour elec]]+24,Table2[[#This Row],[End time Hour elec]]),"err")</f>
        <v>21.25</v>
      </c>
      <c r="H420" s="26">
        <f>IFERROR((Table2[[#This Row],[End Time Elec]]-Table2[[#This Row],[Start time Elec]])*24,"err")</f>
        <v>14.749999999883585</v>
      </c>
      <c r="I420" s="28" t="str">
        <f>Table1[[#This Row],[Start Time Steam]]</f>
        <v>err</v>
      </c>
      <c r="J420" s="28">
        <f>Table1[[#This Row],[Stop Time Steam]]</f>
        <v>41133.427083333336</v>
      </c>
      <c r="K420" s="26" t="str">
        <f>IFERROR(HOUR(Table2[[#This Row],[Start Time Steam]])+MINUTE(Table2[[#This Row],[Start Time Steam]])/60,"err")</f>
        <v>err</v>
      </c>
      <c r="L420" s="26">
        <f>IFERROR(HOUR(Table2[[#This Row],[End Time Steam]])+MINUTE(Table2[[#This Row],[End Time Steam]])/60,"err")</f>
        <v>10.25</v>
      </c>
      <c r="M420" s="26">
        <f>IFERROR(IF(Table2[[#This Row],[End time Hour Steam]]&lt;Table2[[#This Row],[Start Time hour Steam]],Table2[[#This Row],[End time Hour Steam]]+24,Table2[[#This Row],[End time Hour Steam]]),"err")</f>
        <v>34.25</v>
      </c>
      <c r="N420" s="26" t="str">
        <f>IFERROR((Table2[[#This Row],[End Time Steam]]-Table2[[#This Row],[Start Time Steam]])*24,"err")</f>
        <v>err</v>
      </c>
    </row>
    <row r="421" spans="1:14">
      <c r="A421" s="27">
        <f>Table1[[#This Row],[Day]]</f>
        <v>41134</v>
      </c>
      <c r="B421" s="29">
        <f>WEEKDAY(Table2[[#This Row],[Day]])</f>
        <v>2</v>
      </c>
      <c r="C421" s="28">
        <f>Table1[[#This Row],[Start Time Elec]]</f>
        <v>41134.166666666664</v>
      </c>
      <c r="D421" s="28">
        <f>Table1[[#This Row],[Stop Time Elec]]</f>
        <v>41135.020833333336</v>
      </c>
      <c r="E421" s="26">
        <f>IFERROR(HOUR(Table2[[#This Row],[Start time Elec]])+MINUTE(Table2[[#This Row],[Start time Elec]])/60,"err")</f>
        <v>4</v>
      </c>
      <c r="F421" s="26">
        <f>IFERROR(HOUR(Table2[[#This Row],[End Time Elec]])+MINUTE(Table2[[#This Row],[End Time Elec]])/60,"err")</f>
        <v>0.5</v>
      </c>
      <c r="G421" s="26">
        <f>IFERROR(IF(Table2[[#This Row],[End time Hour elec]]&lt;Table2[[#This Row],[Start Time hour elec]],Table2[[#This Row],[End time Hour elec]]+24,Table2[[#This Row],[End time Hour elec]]),"err")</f>
        <v>24.5</v>
      </c>
      <c r="H421" s="26">
        <f>IFERROR((Table2[[#This Row],[End Time Elec]]-Table2[[#This Row],[Start time Elec]])*24,"err")</f>
        <v>20.500000000116415</v>
      </c>
      <c r="I421" s="28">
        <f>Table1[[#This Row],[Start Time Steam]]</f>
        <v>41134.083333333336</v>
      </c>
      <c r="J421" s="28">
        <f>Table1[[#This Row],[Stop Time Steam]]</f>
        <v>41135.072916666664</v>
      </c>
      <c r="K421" s="26">
        <f>IFERROR(HOUR(Table2[[#This Row],[Start Time Steam]])+MINUTE(Table2[[#This Row],[Start Time Steam]])/60,"err")</f>
        <v>2</v>
      </c>
      <c r="L421" s="26">
        <f>IFERROR(HOUR(Table2[[#This Row],[End Time Steam]])+MINUTE(Table2[[#This Row],[End Time Steam]])/60,"err")</f>
        <v>1.75</v>
      </c>
      <c r="M421" s="26">
        <f>IFERROR(IF(Table2[[#This Row],[End time Hour Steam]]&lt;Table2[[#This Row],[Start Time hour Steam]],Table2[[#This Row],[End time Hour Steam]]+24,Table2[[#This Row],[End time Hour Steam]]),"err")</f>
        <v>25.75</v>
      </c>
      <c r="N421" s="26">
        <f>IFERROR((Table2[[#This Row],[End Time Steam]]-Table2[[#This Row],[Start Time Steam]])*24,"err")</f>
        <v>23.749999999883585</v>
      </c>
    </row>
    <row r="422" spans="1:14">
      <c r="A422" s="27">
        <f>Table1[[#This Row],[Day]]</f>
        <v>41135</v>
      </c>
      <c r="B422" s="29">
        <f>WEEKDAY(Table2[[#This Row],[Day]])</f>
        <v>3</v>
      </c>
      <c r="C422" s="28">
        <f>Table1[[#This Row],[Start Time Elec]]</f>
        <v>41135.208333333336</v>
      </c>
      <c r="D422" s="28">
        <f>Table1[[#This Row],[Stop Time Elec]]</f>
        <v>41136.041666666664</v>
      </c>
      <c r="E422" s="26">
        <f>IFERROR(HOUR(Table2[[#This Row],[Start time Elec]])+MINUTE(Table2[[#This Row],[Start time Elec]])/60,"err")</f>
        <v>5</v>
      </c>
      <c r="F422" s="26">
        <f>IFERROR(HOUR(Table2[[#This Row],[End Time Elec]])+MINUTE(Table2[[#This Row],[End Time Elec]])/60,"err")</f>
        <v>1</v>
      </c>
      <c r="G422" s="26">
        <f>IFERROR(IF(Table2[[#This Row],[End time Hour elec]]&lt;Table2[[#This Row],[Start Time hour elec]],Table2[[#This Row],[End time Hour elec]]+24,Table2[[#This Row],[End time Hour elec]]),"err")</f>
        <v>25</v>
      </c>
      <c r="H422" s="26">
        <f>IFERROR((Table2[[#This Row],[End Time Elec]]-Table2[[#This Row],[Start time Elec]])*24,"err")</f>
        <v>19.999999999883585</v>
      </c>
      <c r="I422" s="28">
        <f>Table1[[#This Row],[Start Time Steam]]</f>
        <v>41135.177083333336</v>
      </c>
      <c r="J422" s="28">
        <f>Table1[[#This Row],[Stop Time Steam]]</f>
        <v>41135.979166666664</v>
      </c>
      <c r="K422" s="26">
        <f>IFERROR(HOUR(Table2[[#This Row],[Start Time Steam]])+MINUTE(Table2[[#This Row],[Start Time Steam]])/60,"err")</f>
        <v>4.25</v>
      </c>
      <c r="L422" s="26">
        <f>IFERROR(HOUR(Table2[[#This Row],[End Time Steam]])+MINUTE(Table2[[#This Row],[End Time Steam]])/60,"err")</f>
        <v>23.5</v>
      </c>
      <c r="M422" s="26">
        <f>IFERROR(IF(Table2[[#This Row],[End time Hour Steam]]&lt;Table2[[#This Row],[Start Time hour Steam]],Table2[[#This Row],[End time Hour Steam]]+24,Table2[[#This Row],[End time Hour Steam]]),"err")</f>
        <v>23.5</v>
      </c>
      <c r="N422" s="26">
        <f>IFERROR((Table2[[#This Row],[End Time Steam]]-Table2[[#This Row],[Start Time Steam]])*24,"err")</f>
        <v>19.249999999883585</v>
      </c>
    </row>
    <row r="423" spans="1:14">
      <c r="A423" s="27">
        <f>Table1[[#This Row],[Day]]</f>
        <v>41136</v>
      </c>
      <c r="B423" s="29">
        <f>WEEKDAY(Table2[[#This Row],[Day]])</f>
        <v>4</v>
      </c>
      <c r="C423" s="28">
        <f>Table1[[#This Row],[Start Time Elec]]</f>
        <v>41136.208333333336</v>
      </c>
      <c r="D423" s="28">
        <f>Table1[[#This Row],[Stop Time Elec]]</f>
        <v>41137.020833333336</v>
      </c>
      <c r="E423" s="26">
        <f>IFERROR(HOUR(Table2[[#This Row],[Start time Elec]])+MINUTE(Table2[[#This Row],[Start time Elec]])/60,"err")</f>
        <v>5</v>
      </c>
      <c r="F423" s="26">
        <f>IFERROR(HOUR(Table2[[#This Row],[End Time Elec]])+MINUTE(Table2[[#This Row],[End Time Elec]])/60,"err")</f>
        <v>0.5</v>
      </c>
      <c r="G423" s="26">
        <f>IFERROR(IF(Table2[[#This Row],[End time Hour elec]]&lt;Table2[[#This Row],[Start Time hour elec]],Table2[[#This Row],[End time Hour elec]]+24,Table2[[#This Row],[End time Hour elec]]),"err")</f>
        <v>24.5</v>
      </c>
      <c r="H423" s="26">
        <f>IFERROR((Table2[[#This Row],[End Time Elec]]-Table2[[#This Row],[Start time Elec]])*24,"err")</f>
        <v>19.5</v>
      </c>
      <c r="I423" s="28">
        <f>Table1[[#This Row],[Start Time Steam]]</f>
        <v>41136.208333333336</v>
      </c>
      <c r="J423" s="28">
        <f>Table1[[#This Row],[Stop Time Steam]]</f>
        <v>41137.020833333336</v>
      </c>
      <c r="K423" s="26">
        <f>IFERROR(HOUR(Table2[[#This Row],[Start Time Steam]])+MINUTE(Table2[[#This Row],[Start Time Steam]])/60,"err")</f>
        <v>5</v>
      </c>
      <c r="L423" s="26">
        <f>IFERROR(HOUR(Table2[[#This Row],[End Time Steam]])+MINUTE(Table2[[#This Row],[End Time Steam]])/60,"err")</f>
        <v>0.5</v>
      </c>
      <c r="M423" s="26">
        <f>IFERROR(IF(Table2[[#This Row],[End time Hour Steam]]&lt;Table2[[#This Row],[Start Time hour Steam]],Table2[[#This Row],[End time Hour Steam]]+24,Table2[[#This Row],[End time Hour Steam]]),"err")</f>
        <v>24.5</v>
      </c>
      <c r="N423" s="26">
        <f>IFERROR((Table2[[#This Row],[End Time Steam]]-Table2[[#This Row],[Start Time Steam]])*24,"err")</f>
        <v>19.5</v>
      </c>
    </row>
    <row r="424" spans="1:14">
      <c r="A424" s="27">
        <f>Table1[[#This Row],[Day]]</f>
        <v>41137</v>
      </c>
      <c r="B424" s="29">
        <f>WEEKDAY(Table2[[#This Row],[Day]])</f>
        <v>5</v>
      </c>
      <c r="C424" s="28">
        <f>Table1[[#This Row],[Start Time Elec]]</f>
        <v>41137.229166666664</v>
      </c>
      <c r="D424" s="28">
        <f>Table1[[#This Row],[Stop Time Elec]]</f>
        <v>41138.072916666664</v>
      </c>
      <c r="E424" s="26">
        <f>IFERROR(HOUR(Table2[[#This Row],[Start time Elec]])+MINUTE(Table2[[#This Row],[Start time Elec]])/60,"err")</f>
        <v>5.5</v>
      </c>
      <c r="F424" s="26">
        <f>IFERROR(HOUR(Table2[[#This Row],[End Time Elec]])+MINUTE(Table2[[#This Row],[End Time Elec]])/60,"err")</f>
        <v>1.75</v>
      </c>
      <c r="G424" s="26">
        <f>IFERROR(IF(Table2[[#This Row],[End time Hour elec]]&lt;Table2[[#This Row],[Start Time hour elec]],Table2[[#This Row],[End time Hour elec]]+24,Table2[[#This Row],[End time Hour elec]]),"err")</f>
        <v>25.75</v>
      </c>
      <c r="H424" s="26">
        <f>IFERROR((Table2[[#This Row],[End Time Elec]]-Table2[[#This Row],[Start time Elec]])*24,"err")</f>
        <v>20.25</v>
      </c>
      <c r="I424" s="28">
        <f>Table1[[#This Row],[Start Time Steam]]</f>
        <v>41137.072916666664</v>
      </c>
      <c r="J424" s="28">
        <f>Table1[[#This Row],[Stop Time Steam]]</f>
        <v>41137.15625</v>
      </c>
      <c r="K424" s="26">
        <f>IFERROR(HOUR(Table2[[#This Row],[Start Time Steam]])+MINUTE(Table2[[#This Row],[Start Time Steam]])/60,"err")</f>
        <v>1.75</v>
      </c>
      <c r="L424" s="26">
        <f>IFERROR(HOUR(Table2[[#This Row],[End Time Steam]])+MINUTE(Table2[[#This Row],[End Time Steam]])/60,"err")</f>
        <v>3.75</v>
      </c>
      <c r="M424" s="26">
        <f>IFERROR(IF(Table2[[#This Row],[End time Hour Steam]]&lt;Table2[[#This Row],[Start Time hour Steam]],Table2[[#This Row],[End time Hour Steam]]+24,Table2[[#This Row],[End time Hour Steam]]),"err")</f>
        <v>3.75</v>
      </c>
      <c r="N424" s="26">
        <f>IFERROR((Table2[[#This Row],[End Time Steam]]-Table2[[#This Row],[Start Time Steam]])*24,"err")</f>
        <v>2.0000000000582077</v>
      </c>
    </row>
    <row r="425" spans="1:14">
      <c r="A425" s="27">
        <f>Table1[[#This Row],[Day]]</f>
        <v>41138</v>
      </c>
      <c r="B425" s="29">
        <f>WEEKDAY(Table2[[#This Row],[Day]])</f>
        <v>6</v>
      </c>
      <c r="C425" s="28">
        <f>Table1[[#This Row],[Start Time Elec]]</f>
        <v>41138.208333333336</v>
      </c>
      <c r="D425" s="28">
        <f>Table1[[#This Row],[Stop Time Elec]]</f>
        <v>41139.072916666664</v>
      </c>
      <c r="E425" s="26">
        <f>IFERROR(HOUR(Table2[[#This Row],[Start time Elec]])+MINUTE(Table2[[#This Row],[Start time Elec]])/60,"err")</f>
        <v>5</v>
      </c>
      <c r="F425" s="26">
        <f>IFERROR(HOUR(Table2[[#This Row],[End Time Elec]])+MINUTE(Table2[[#This Row],[End Time Elec]])/60,"err")</f>
        <v>1.75</v>
      </c>
      <c r="G425" s="26">
        <f>IFERROR(IF(Table2[[#This Row],[End time Hour elec]]&lt;Table2[[#This Row],[Start Time hour elec]],Table2[[#This Row],[End time Hour elec]]+24,Table2[[#This Row],[End time Hour elec]]),"err")</f>
        <v>25.75</v>
      </c>
      <c r="H425" s="26">
        <f>IFERROR((Table2[[#This Row],[End Time Elec]]-Table2[[#This Row],[Start time Elec]])*24,"err")</f>
        <v>20.749999999883585</v>
      </c>
      <c r="I425" s="28">
        <f>Table1[[#This Row],[Start Time Steam]]</f>
        <v>41138.989583333336</v>
      </c>
      <c r="J425" s="28">
        <f>Table1[[#This Row],[Stop Time Steam]]</f>
        <v>41139</v>
      </c>
      <c r="K425" s="26">
        <f>IFERROR(HOUR(Table2[[#This Row],[Start Time Steam]])+MINUTE(Table2[[#This Row],[Start Time Steam]])/60,"err")</f>
        <v>23.75</v>
      </c>
      <c r="L425" s="26">
        <f>IFERROR(HOUR(Table2[[#This Row],[End Time Steam]])+MINUTE(Table2[[#This Row],[End Time Steam]])/60,"err")</f>
        <v>0</v>
      </c>
      <c r="M425" s="26">
        <f>IFERROR(IF(Table2[[#This Row],[End time Hour Steam]]&lt;Table2[[#This Row],[Start Time hour Steam]],Table2[[#This Row],[End time Hour Steam]]+24,Table2[[#This Row],[End time Hour Steam]]),"err")</f>
        <v>24</v>
      </c>
      <c r="N425" s="26">
        <f>IFERROR((Table2[[#This Row],[End Time Steam]]-Table2[[#This Row],[Start Time Steam]])*24,"err")</f>
        <v>0.24999999994179234</v>
      </c>
    </row>
    <row r="426" spans="1:14" hidden="1">
      <c r="A426" s="27">
        <f>Table1[[#This Row],[Day]]</f>
        <v>41139</v>
      </c>
      <c r="B426" s="29">
        <f>WEEKDAY(Table2[[#This Row],[Day]])</f>
        <v>7</v>
      </c>
      <c r="C426" s="28">
        <f>Table1[[#This Row],[Start Time Elec]]</f>
        <v>41139.28125</v>
      </c>
      <c r="D426" s="28">
        <f>Table1[[#This Row],[Stop Time Elec]]</f>
        <v>41139.958333333336</v>
      </c>
      <c r="E426" s="26">
        <f>IFERROR(HOUR(Table2[[#This Row],[Start time Elec]])+MINUTE(Table2[[#This Row],[Start time Elec]])/60,"err")</f>
        <v>6.75</v>
      </c>
      <c r="F426" s="26">
        <f>IFERROR(HOUR(Table2[[#This Row],[End Time Elec]])+MINUTE(Table2[[#This Row],[End Time Elec]])/60,"err")</f>
        <v>23</v>
      </c>
      <c r="G426" s="26">
        <f>IFERROR(IF(Table2[[#This Row],[End time Hour elec]]&lt;Table2[[#This Row],[Start Time hour elec]],Table2[[#This Row],[End time Hour elec]]+24,Table2[[#This Row],[End time Hour elec]]),"err")</f>
        <v>23</v>
      </c>
      <c r="H426" s="26">
        <f>IFERROR((Table2[[#This Row],[End Time Elec]]-Table2[[#This Row],[Start time Elec]])*24,"err")</f>
        <v>16.250000000058208</v>
      </c>
      <c r="I426" s="28" t="str">
        <f>Table1[[#This Row],[Start Time Steam]]</f>
        <v>err</v>
      </c>
      <c r="J426" s="28">
        <f>Table1[[#This Row],[Stop Time Steam]]</f>
        <v>41139.979166666664</v>
      </c>
      <c r="K426" s="26" t="str">
        <f>IFERROR(HOUR(Table2[[#This Row],[Start Time Steam]])+MINUTE(Table2[[#This Row],[Start Time Steam]])/60,"err")</f>
        <v>err</v>
      </c>
      <c r="L426" s="26">
        <f>IFERROR(HOUR(Table2[[#This Row],[End Time Steam]])+MINUTE(Table2[[#This Row],[End Time Steam]])/60,"err")</f>
        <v>23.5</v>
      </c>
      <c r="M426" s="26">
        <f>IFERROR(IF(Table2[[#This Row],[End time Hour Steam]]&lt;Table2[[#This Row],[Start Time hour Steam]],Table2[[#This Row],[End time Hour Steam]]+24,Table2[[#This Row],[End time Hour Steam]]),"err")</f>
        <v>47.5</v>
      </c>
      <c r="N426" s="26" t="str">
        <f>IFERROR((Table2[[#This Row],[End Time Steam]]-Table2[[#This Row],[Start Time Steam]])*24,"err")</f>
        <v>err</v>
      </c>
    </row>
    <row r="427" spans="1:14" hidden="1">
      <c r="A427" s="27">
        <f>Table1[[#This Row],[Day]]</f>
        <v>41140</v>
      </c>
      <c r="B427" s="29">
        <f>WEEKDAY(Table2[[#This Row],[Day]])</f>
        <v>1</v>
      </c>
      <c r="C427" s="28">
        <f>Table1[[#This Row],[Start Time Elec]]</f>
        <v>41140.291666666664</v>
      </c>
      <c r="D427" s="28">
        <f>Table1[[#This Row],[Stop Time Elec]]</f>
        <v>41140.927083333336</v>
      </c>
      <c r="E427" s="26">
        <f>IFERROR(HOUR(Table2[[#This Row],[Start time Elec]])+MINUTE(Table2[[#This Row],[Start time Elec]])/60,"err")</f>
        <v>7</v>
      </c>
      <c r="F427" s="26">
        <f>IFERROR(HOUR(Table2[[#This Row],[End Time Elec]])+MINUTE(Table2[[#This Row],[End Time Elec]])/60,"err")</f>
        <v>22.25</v>
      </c>
      <c r="G427" s="26">
        <f>IFERROR(IF(Table2[[#This Row],[End time Hour elec]]&lt;Table2[[#This Row],[Start Time hour elec]],Table2[[#This Row],[End time Hour elec]]+24,Table2[[#This Row],[End time Hour elec]]),"err")</f>
        <v>22.25</v>
      </c>
      <c r="H427" s="26">
        <f>IFERROR((Table2[[#This Row],[End Time Elec]]-Table2[[#This Row],[Start time Elec]])*24,"err")</f>
        <v>15.250000000116415</v>
      </c>
      <c r="I427" s="28">
        <f>Table1[[#This Row],[Start Time Steam]]</f>
        <v>41140.09375</v>
      </c>
      <c r="J427" s="28">
        <f>Table1[[#This Row],[Stop Time Steam]]</f>
        <v>41141.083333333336</v>
      </c>
      <c r="K427" s="26">
        <f>IFERROR(HOUR(Table2[[#This Row],[Start Time Steam]])+MINUTE(Table2[[#This Row],[Start Time Steam]])/60,"err")</f>
        <v>2.25</v>
      </c>
      <c r="L427" s="26">
        <f>IFERROR(HOUR(Table2[[#This Row],[End Time Steam]])+MINUTE(Table2[[#This Row],[End Time Steam]])/60,"err")</f>
        <v>2</v>
      </c>
      <c r="M427" s="26">
        <f>IFERROR(IF(Table2[[#This Row],[End time Hour Steam]]&lt;Table2[[#This Row],[Start Time hour Steam]],Table2[[#This Row],[End time Hour Steam]]+24,Table2[[#This Row],[End time Hour Steam]]),"err")</f>
        <v>26</v>
      </c>
      <c r="N427" s="26">
        <f>IFERROR((Table2[[#This Row],[End Time Steam]]-Table2[[#This Row],[Start Time Steam]])*24,"err")</f>
        <v>23.750000000058208</v>
      </c>
    </row>
    <row r="428" spans="1:14">
      <c r="A428" s="27">
        <f>Table1[[#This Row],[Day]]</f>
        <v>41141</v>
      </c>
      <c r="B428" s="29">
        <f>WEEKDAY(Table2[[#This Row],[Day]])</f>
        <v>2</v>
      </c>
      <c r="C428" s="28">
        <f>Table1[[#This Row],[Start Time Elec]]</f>
        <v>41141.177083333336</v>
      </c>
      <c r="D428" s="28">
        <f>Table1[[#This Row],[Stop Time Elec]]</f>
        <v>41142.020833333336</v>
      </c>
      <c r="E428" s="26">
        <f>IFERROR(HOUR(Table2[[#This Row],[Start time Elec]])+MINUTE(Table2[[#This Row],[Start time Elec]])/60,"err")</f>
        <v>4.25</v>
      </c>
      <c r="F428" s="26">
        <f>IFERROR(HOUR(Table2[[#This Row],[End Time Elec]])+MINUTE(Table2[[#This Row],[End Time Elec]])/60,"err")</f>
        <v>0.5</v>
      </c>
      <c r="G428" s="26">
        <f>IFERROR(IF(Table2[[#This Row],[End time Hour elec]]&lt;Table2[[#This Row],[Start Time hour elec]],Table2[[#This Row],[End time Hour elec]]+24,Table2[[#This Row],[End time Hour elec]]),"err")</f>
        <v>24.5</v>
      </c>
      <c r="H428" s="26">
        <f>IFERROR((Table2[[#This Row],[End Time Elec]]-Table2[[#This Row],[Start time Elec]])*24,"err")</f>
        <v>20.25</v>
      </c>
      <c r="I428" s="28">
        <f>Table1[[#This Row],[Start Time Steam]]</f>
        <v>41141.989583333336</v>
      </c>
      <c r="J428" s="28">
        <f>Table1[[#This Row],[Stop Time Steam]]</f>
        <v>41142.03125</v>
      </c>
      <c r="K428" s="26">
        <f>IFERROR(HOUR(Table2[[#This Row],[Start Time Steam]])+MINUTE(Table2[[#This Row],[Start Time Steam]])/60,"err")</f>
        <v>23.75</v>
      </c>
      <c r="L428" s="26">
        <f>IFERROR(HOUR(Table2[[#This Row],[End Time Steam]])+MINUTE(Table2[[#This Row],[End Time Steam]])/60,"err")</f>
        <v>0.75</v>
      </c>
      <c r="M428" s="26">
        <f>IFERROR(IF(Table2[[#This Row],[End time Hour Steam]]&lt;Table2[[#This Row],[Start Time hour Steam]],Table2[[#This Row],[End time Hour Steam]]+24,Table2[[#This Row],[End time Hour Steam]]),"err")</f>
        <v>24.75</v>
      </c>
      <c r="N428" s="26">
        <f>IFERROR((Table2[[#This Row],[End Time Steam]]-Table2[[#This Row],[Start Time Steam]])*24,"err")</f>
        <v>0.99999999994179234</v>
      </c>
    </row>
    <row r="429" spans="1:14">
      <c r="A429" s="27">
        <f>Table1[[#This Row],[Day]]</f>
        <v>41142</v>
      </c>
      <c r="B429" s="29">
        <f>WEEKDAY(Table2[[#This Row],[Day]])</f>
        <v>3</v>
      </c>
      <c r="C429" s="28">
        <f>Table1[[#This Row],[Start Time Elec]]</f>
        <v>41142.229166666664</v>
      </c>
      <c r="D429" s="28">
        <f>Table1[[#This Row],[Stop Time Elec]]</f>
        <v>41143.041666666664</v>
      </c>
      <c r="E429" s="26">
        <f>IFERROR(HOUR(Table2[[#This Row],[Start time Elec]])+MINUTE(Table2[[#This Row],[Start time Elec]])/60,"err")</f>
        <v>5.5</v>
      </c>
      <c r="F429" s="26">
        <f>IFERROR(HOUR(Table2[[#This Row],[End Time Elec]])+MINUTE(Table2[[#This Row],[End Time Elec]])/60,"err")</f>
        <v>1</v>
      </c>
      <c r="G429" s="26">
        <f>IFERROR(IF(Table2[[#This Row],[End time Hour elec]]&lt;Table2[[#This Row],[Start Time hour elec]],Table2[[#This Row],[End time Hour elec]]+24,Table2[[#This Row],[End time Hour elec]]),"err")</f>
        <v>25</v>
      </c>
      <c r="H429" s="26">
        <f>IFERROR((Table2[[#This Row],[End Time Elec]]-Table2[[#This Row],[Start time Elec]])*24,"err")</f>
        <v>19.5</v>
      </c>
      <c r="I429" s="28">
        <f>Table1[[#This Row],[Start Time Steam]]</f>
        <v>41142.21875</v>
      </c>
      <c r="J429" s="28">
        <f>Table1[[#This Row],[Stop Time Steam]]</f>
        <v>41142.791666666664</v>
      </c>
      <c r="K429" s="26">
        <f>IFERROR(HOUR(Table2[[#This Row],[Start Time Steam]])+MINUTE(Table2[[#This Row],[Start Time Steam]])/60,"err")</f>
        <v>5.25</v>
      </c>
      <c r="L429" s="26">
        <f>IFERROR(HOUR(Table2[[#This Row],[End Time Steam]])+MINUTE(Table2[[#This Row],[End Time Steam]])/60,"err")</f>
        <v>19</v>
      </c>
      <c r="M429" s="26">
        <f>IFERROR(IF(Table2[[#This Row],[End time Hour Steam]]&lt;Table2[[#This Row],[Start Time hour Steam]],Table2[[#This Row],[End time Hour Steam]]+24,Table2[[#This Row],[End time Hour Steam]]),"err")</f>
        <v>19</v>
      </c>
      <c r="N429" s="26">
        <f>IFERROR((Table2[[#This Row],[End Time Steam]]-Table2[[#This Row],[Start Time Steam]])*24,"err")</f>
        <v>13.749999999941792</v>
      </c>
    </row>
    <row r="430" spans="1:14">
      <c r="A430" s="27">
        <f>Table1[[#This Row],[Day]]</f>
        <v>41143</v>
      </c>
      <c r="B430" s="29">
        <f>WEEKDAY(Table2[[#This Row],[Day]])</f>
        <v>4</v>
      </c>
      <c r="C430" s="28">
        <f>Table1[[#This Row],[Start Time Elec]]</f>
        <v>41143.197916666664</v>
      </c>
      <c r="D430" s="28">
        <f>Table1[[#This Row],[Stop Time Elec]]</f>
        <v>41144.020833333336</v>
      </c>
      <c r="E430" s="26">
        <f>IFERROR(HOUR(Table2[[#This Row],[Start time Elec]])+MINUTE(Table2[[#This Row],[Start time Elec]])/60,"err")</f>
        <v>4.75</v>
      </c>
      <c r="F430" s="26">
        <f>IFERROR(HOUR(Table2[[#This Row],[End Time Elec]])+MINUTE(Table2[[#This Row],[End Time Elec]])/60,"err")</f>
        <v>0.5</v>
      </c>
      <c r="G430" s="26">
        <f>IFERROR(IF(Table2[[#This Row],[End time Hour elec]]&lt;Table2[[#This Row],[Start Time hour elec]],Table2[[#This Row],[End time Hour elec]]+24,Table2[[#This Row],[End time Hour elec]]),"err")</f>
        <v>24.5</v>
      </c>
      <c r="H430" s="26">
        <f>IFERROR((Table2[[#This Row],[End Time Elec]]-Table2[[#This Row],[Start time Elec]])*24,"err")</f>
        <v>19.750000000116415</v>
      </c>
      <c r="I430" s="28">
        <f>Table1[[#This Row],[Start Time Steam]]</f>
        <v>41143.989583333336</v>
      </c>
      <c r="J430" s="28">
        <f>Table1[[#This Row],[Stop Time Steam]]</f>
        <v>41144.041666666664</v>
      </c>
      <c r="K430" s="26">
        <f>IFERROR(HOUR(Table2[[#This Row],[Start Time Steam]])+MINUTE(Table2[[#This Row],[Start Time Steam]])/60,"err")</f>
        <v>23.75</v>
      </c>
      <c r="L430" s="26">
        <f>IFERROR(HOUR(Table2[[#This Row],[End Time Steam]])+MINUTE(Table2[[#This Row],[End Time Steam]])/60,"err")</f>
        <v>1</v>
      </c>
      <c r="M430" s="26">
        <f>IFERROR(IF(Table2[[#This Row],[End time Hour Steam]]&lt;Table2[[#This Row],[Start Time hour Steam]],Table2[[#This Row],[End time Hour Steam]]+24,Table2[[#This Row],[End time Hour Steam]]),"err")</f>
        <v>25</v>
      </c>
      <c r="N430" s="26">
        <f>IFERROR((Table2[[#This Row],[End Time Steam]]-Table2[[#This Row],[Start Time Steam]])*24,"err")</f>
        <v>1.2499999998835847</v>
      </c>
    </row>
    <row r="431" spans="1:14">
      <c r="A431" s="27">
        <f>Table1[[#This Row],[Day]]</f>
        <v>41144</v>
      </c>
      <c r="B431" s="29">
        <f>WEEKDAY(Table2[[#This Row],[Day]])</f>
        <v>5</v>
      </c>
      <c r="C431" s="28">
        <f>Table1[[#This Row],[Start Time Elec]]</f>
        <v>41144.21875</v>
      </c>
      <c r="D431" s="28">
        <f>Table1[[#This Row],[Stop Time Elec]]</f>
        <v>41145.03125</v>
      </c>
      <c r="E431" s="26">
        <f>IFERROR(HOUR(Table2[[#This Row],[Start time Elec]])+MINUTE(Table2[[#This Row],[Start time Elec]])/60,"err")</f>
        <v>5.25</v>
      </c>
      <c r="F431" s="26">
        <f>IFERROR(HOUR(Table2[[#This Row],[End Time Elec]])+MINUTE(Table2[[#This Row],[End Time Elec]])/60,"err")</f>
        <v>0.75</v>
      </c>
      <c r="G431" s="26">
        <f>IFERROR(IF(Table2[[#This Row],[End time Hour elec]]&lt;Table2[[#This Row],[Start Time hour elec]],Table2[[#This Row],[End time Hour elec]]+24,Table2[[#This Row],[End time Hour elec]]),"err")</f>
        <v>24.75</v>
      </c>
      <c r="H431" s="26">
        <f>IFERROR((Table2[[#This Row],[End Time Elec]]-Table2[[#This Row],[Start time Elec]])*24,"err")</f>
        <v>19.5</v>
      </c>
      <c r="I431" s="28">
        <f>Table1[[#This Row],[Start Time Steam]]</f>
        <v>41144.197916666664</v>
      </c>
      <c r="J431" s="28">
        <f>Table1[[#This Row],[Stop Time Steam]]</f>
        <v>41144.802083333336</v>
      </c>
      <c r="K431" s="26">
        <f>IFERROR(HOUR(Table2[[#This Row],[Start Time Steam]])+MINUTE(Table2[[#This Row],[Start Time Steam]])/60,"err")</f>
        <v>4.75</v>
      </c>
      <c r="L431" s="26">
        <f>IFERROR(HOUR(Table2[[#This Row],[End Time Steam]])+MINUTE(Table2[[#This Row],[End Time Steam]])/60,"err")</f>
        <v>19.25</v>
      </c>
      <c r="M431" s="26">
        <f>IFERROR(IF(Table2[[#This Row],[End time Hour Steam]]&lt;Table2[[#This Row],[Start Time hour Steam]],Table2[[#This Row],[End time Hour Steam]]+24,Table2[[#This Row],[End time Hour Steam]]),"err")</f>
        <v>19.25</v>
      </c>
      <c r="N431" s="26">
        <f>IFERROR((Table2[[#This Row],[End Time Steam]]-Table2[[#This Row],[Start Time Steam]])*24,"err")</f>
        <v>14.500000000116415</v>
      </c>
    </row>
    <row r="432" spans="1:14">
      <c r="A432" s="27">
        <f>Table1[[#This Row],[Day]]</f>
        <v>41145</v>
      </c>
      <c r="B432" s="29">
        <f>WEEKDAY(Table2[[#This Row],[Day]])</f>
        <v>6</v>
      </c>
      <c r="C432" s="28">
        <f>Table1[[#This Row],[Start Time Elec]]</f>
        <v>41145.21875</v>
      </c>
      <c r="D432" s="28">
        <f>Table1[[#This Row],[Stop Time Elec]]</f>
        <v>41146.0625</v>
      </c>
      <c r="E432" s="26">
        <f>IFERROR(HOUR(Table2[[#This Row],[Start time Elec]])+MINUTE(Table2[[#This Row],[Start time Elec]])/60,"err")</f>
        <v>5.25</v>
      </c>
      <c r="F432" s="26">
        <f>IFERROR(HOUR(Table2[[#This Row],[End Time Elec]])+MINUTE(Table2[[#This Row],[End Time Elec]])/60,"err")</f>
        <v>1.5</v>
      </c>
      <c r="G432" s="26">
        <f>IFERROR(IF(Table2[[#This Row],[End time Hour elec]]&lt;Table2[[#This Row],[Start Time hour elec]],Table2[[#This Row],[End time Hour elec]]+24,Table2[[#This Row],[End time Hour elec]]),"err")</f>
        <v>25.5</v>
      </c>
      <c r="H432" s="26">
        <f>IFERROR((Table2[[#This Row],[End Time Elec]]-Table2[[#This Row],[Start time Elec]])*24,"err")</f>
        <v>20.25</v>
      </c>
      <c r="I432" s="28">
        <f>Table1[[#This Row],[Start Time Steam]]</f>
        <v>41145.0625</v>
      </c>
      <c r="J432" s="28">
        <f>Table1[[#This Row],[Stop Time Steam]]</f>
        <v>41145.145833333336</v>
      </c>
      <c r="K432" s="26">
        <f>IFERROR(HOUR(Table2[[#This Row],[Start Time Steam]])+MINUTE(Table2[[#This Row],[Start Time Steam]])/60,"err")</f>
        <v>1.5</v>
      </c>
      <c r="L432" s="26">
        <f>IFERROR(HOUR(Table2[[#This Row],[End Time Steam]])+MINUTE(Table2[[#This Row],[End Time Steam]])/60,"err")</f>
        <v>3.5</v>
      </c>
      <c r="M432" s="26">
        <f>IFERROR(IF(Table2[[#This Row],[End time Hour Steam]]&lt;Table2[[#This Row],[Start Time hour Steam]],Table2[[#This Row],[End time Hour Steam]]+24,Table2[[#This Row],[End time Hour Steam]]),"err")</f>
        <v>3.5</v>
      </c>
      <c r="N432" s="26">
        <f>IFERROR((Table2[[#This Row],[End Time Steam]]-Table2[[#This Row],[Start Time Steam]])*24,"err")</f>
        <v>2.0000000000582077</v>
      </c>
    </row>
    <row r="433" spans="1:14" hidden="1">
      <c r="A433" s="27">
        <f>Table1[[#This Row],[Day]]</f>
        <v>41146</v>
      </c>
      <c r="B433" s="29">
        <f>WEEKDAY(Table2[[#This Row],[Day]])</f>
        <v>7</v>
      </c>
      <c r="C433" s="28">
        <f>Table1[[#This Row],[Start Time Elec]]</f>
        <v>41146.270833333336</v>
      </c>
      <c r="D433" s="28">
        <f>Table1[[#This Row],[Stop Time Elec]]</f>
        <v>41146.96875</v>
      </c>
      <c r="E433" s="26">
        <f>IFERROR(HOUR(Table2[[#This Row],[Start time Elec]])+MINUTE(Table2[[#This Row],[Start time Elec]])/60,"err")</f>
        <v>6.5</v>
      </c>
      <c r="F433" s="26">
        <f>IFERROR(HOUR(Table2[[#This Row],[End Time Elec]])+MINUTE(Table2[[#This Row],[End Time Elec]])/60,"err")</f>
        <v>23.25</v>
      </c>
      <c r="G433" s="26">
        <f>IFERROR(IF(Table2[[#This Row],[End time Hour elec]]&lt;Table2[[#This Row],[Start Time hour elec]],Table2[[#This Row],[End time Hour elec]]+24,Table2[[#This Row],[End time Hour elec]]),"err")</f>
        <v>23.25</v>
      </c>
      <c r="H433" s="26">
        <f>IFERROR((Table2[[#This Row],[End Time Elec]]-Table2[[#This Row],[Start time Elec]])*24,"err")</f>
        <v>16.749999999941792</v>
      </c>
      <c r="I433" s="28" t="str">
        <f>Table1[[#This Row],[Start Time Steam]]</f>
        <v>err</v>
      </c>
      <c r="J433" s="28">
        <f>Table1[[#This Row],[Stop Time Steam]]</f>
        <v>41146.625</v>
      </c>
      <c r="K433" s="26" t="str">
        <f>IFERROR(HOUR(Table2[[#This Row],[Start Time Steam]])+MINUTE(Table2[[#This Row],[Start Time Steam]])/60,"err")</f>
        <v>err</v>
      </c>
      <c r="L433" s="26">
        <f>IFERROR(HOUR(Table2[[#This Row],[End Time Steam]])+MINUTE(Table2[[#This Row],[End Time Steam]])/60,"err")</f>
        <v>15</v>
      </c>
      <c r="M433" s="26">
        <f>IFERROR(IF(Table2[[#This Row],[End time Hour Steam]]&lt;Table2[[#This Row],[Start Time hour Steam]],Table2[[#This Row],[End time Hour Steam]]+24,Table2[[#This Row],[End time Hour Steam]]),"err")</f>
        <v>39</v>
      </c>
      <c r="N433" s="26" t="str">
        <f>IFERROR((Table2[[#This Row],[End Time Steam]]-Table2[[#This Row],[Start Time Steam]])*24,"err")</f>
        <v>err</v>
      </c>
    </row>
    <row r="434" spans="1:14" hidden="1">
      <c r="A434" s="27">
        <f>Table1[[#This Row],[Day]]</f>
        <v>41147</v>
      </c>
      <c r="B434" s="29">
        <f>WEEKDAY(Table2[[#This Row],[Day]])</f>
        <v>1</v>
      </c>
      <c r="C434" s="28">
        <f>Table1[[#This Row],[Start Time Elec]]</f>
        <v>41147.270833333336</v>
      </c>
      <c r="D434" s="28">
        <f>Table1[[#This Row],[Stop Time Elec]]</f>
        <v>41147.9375</v>
      </c>
      <c r="E434" s="26">
        <f>IFERROR(HOUR(Table2[[#This Row],[Start time Elec]])+MINUTE(Table2[[#This Row],[Start time Elec]])/60,"err")</f>
        <v>6.5</v>
      </c>
      <c r="F434" s="26">
        <f>IFERROR(HOUR(Table2[[#This Row],[End Time Elec]])+MINUTE(Table2[[#This Row],[End Time Elec]])/60,"err")</f>
        <v>22.5</v>
      </c>
      <c r="G434" s="26">
        <f>IFERROR(IF(Table2[[#This Row],[End time Hour elec]]&lt;Table2[[#This Row],[Start Time hour elec]],Table2[[#This Row],[End time Hour elec]]+24,Table2[[#This Row],[End time Hour elec]]),"err")</f>
        <v>22.5</v>
      </c>
      <c r="H434" s="26">
        <f>IFERROR((Table2[[#This Row],[End Time Elec]]-Table2[[#This Row],[Start time Elec]])*24,"err")</f>
        <v>15.999999999941792</v>
      </c>
      <c r="I434" s="28">
        <f>Table1[[#This Row],[Start Time Steam]]</f>
        <v>41147.104166666664</v>
      </c>
      <c r="J434" s="28">
        <f>Table1[[#This Row],[Stop Time Steam]]</f>
        <v>41147.1875</v>
      </c>
      <c r="K434" s="26">
        <f>IFERROR(HOUR(Table2[[#This Row],[Start Time Steam]])+MINUTE(Table2[[#This Row],[Start Time Steam]])/60,"err")</f>
        <v>2.5</v>
      </c>
      <c r="L434" s="26">
        <f>IFERROR(HOUR(Table2[[#This Row],[End Time Steam]])+MINUTE(Table2[[#This Row],[End Time Steam]])/60,"err")</f>
        <v>4.5</v>
      </c>
      <c r="M434" s="26">
        <f>IFERROR(IF(Table2[[#This Row],[End time Hour Steam]]&lt;Table2[[#This Row],[Start Time hour Steam]],Table2[[#This Row],[End time Hour Steam]]+24,Table2[[#This Row],[End time Hour Steam]]),"err")</f>
        <v>4.5</v>
      </c>
      <c r="N434" s="26">
        <f>IFERROR((Table2[[#This Row],[End Time Steam]]-Table2[[#This Row],[Start Time Steam]])*24,"err")</f>
        <v>2.0000000000582077</v>
      </c>
    </row>
    <row r="435" spans="1:14">
      <c r="A435" s="27">
        <f>Table1[[#This Row],[Day]]</f>
        <v>41148</v>
      </c>
      <c r="B435" s="29">
        <f>WEEKDAY(Table2[[#This Row],[Day]])</f>
        <v>2</v>
      </c>
      <c r="C435" s="28">
        <f>Table1[[#This Row],[Start Time Elec]]</f>
        <v>41148.177083333336</v>
      </c>
      <c r="D435" s="28">
        <f>Table1[[#This Row],[Stop Time Elec]]</f>
        <v>41149.020833333336</v>
      </c>
      <c r="E435" s="26">
        <f>IFERROR(HOUR(Table2[[#This Row],[Start time Elec]])+MINUTE(Table2[[#This Row],[Start time Elec]])/60,"err")</f>
        <v>4.25</v>
      </c>
      <c r="F435" s="26">
        <f>IFERROR(HOUR(Table2[[#This Row],[End Time Elec]])+MINUTE(Table2[[#This Row],[End Time Elec]])/60,"err")</f>
        <v>0.5</v>
      </c>
      <c r="G435" s="26">
        <f>IFERROR(IF(Table2[[#This Row],[End time Hour elec]]&lt;Table2[[#This Row],[Start Time hour elec]],Table2[[#This Row],[End time Hour elec]]+24,Table2[[#This Row],[End time Hour elec]]),"err")</f>
        <v>24.5</v>
      </c>
      <c r="H435" s="26">
        <f>IFERROR((Table2[[#This Row],[End Time Elec]]-Table2[[#This Row],[Start time Elec]])*24,"err")</f>
        <v>20.25</v>
      </c>
      <c r="I435" s="28">
        <f>Table1[[#This Row],[Start Time Steam]]</f>
        <v>41148.041666666664</v>
      </c>
      <c r="J435" s="28">
        <f>Table1[[#This Row],[Stop Time Steam]]</f>
        <v>41148.125</v>
      </c>
      <c r="K435" s="26">
        <f>IFERROR(HOUR(Table2[[#This Row],[Start Time Steam]])+MINUTE(Table2[[#This Row],[Start Time Steam]])/60,"err")</f>
        <v>1</v>
      </c>
      <c r="L435" s="26">
        <f>IFERROR(HOUR(Table2[[#This Row],[End Time Steam]])+MINUTE(Table2[[#This Row],[End Time Steam]])/60,"err")</f>
        <v>3</v>
      </c>
      <c r="M435" s="26">
        <f>IFERROR(IF(Table2[[#This Row],[End time Hour Steam]]&lt;Table2[[#This Row],[Start Time hour Steam]],Table2[[#This Row],[End time Hour Steam]]+24,Table2[[#This Row],[End time Hour Steam]]),"err")</f>
        <v>3</v>
      </c>
      <c r="N435" s="26">
        <f>IFERROR((Table2[[#This Row],[End Time Steam]]-Table2[[#This Row],[Start Time Steam]])*24,"err")</f>
        <v>2.0000000000582077</v>
      </c>
    </row>
    <row r="436" spans="1:14">
      <c r="A436" s="27">
        <f>Table1[[#This Row],[Day]]</f>
        <v>41149</v>
      </c>
      <c r="B436" s="29">
        <f>WEEKDAY(Table2[[#This Row],[Day]])</f>
        <v>3</v>
      </c>
      <c r="C436" s="28">
        <f>Table1[[#This Row],[Start Time Elec]]</f>
        <v>41149.177083333336</v>
      </c>
      <c r="D436" s="28">
        <f>Table1[[#This Row],[Stop Time Elec]]</f>
        <v>41150.03125</v>
      </c>
      <c r="E436" s="26">
        <f>IFERROR(HOUR(Table2[[#This Row],[Start time Elec]])+MINUTE(Table2[[#This Row],[Start time Elec]])/60,"err")</f>
        <v>4.25</v>
      </c>
      <c r="F436" s="26">
        <f>IFERROR(HOUR(Table2[[#This Row],[End Time Elec]])+MINUTE(Table2[[#This Row],[End Time Elec]])/60,"err")</f>
        <v>0.75</v>
      </c>
      <c r="G436" s="26">
        <f>IFERROR(IF(Table2[[#This Row],[End time Hour elec]]&lt;Table2[[#This Row],[Start Time hour elec]],Table2[[#This Row],[End time Hour elec]]+24,Table2[[#This Row],[End time Hour elec]]),"err")</f>
        <v>24.75</v>
      </c>
      <c r="H436" s="26">
        <f>IFERROR((Table2[[#This Row],[End Time Elec]]-Table2[[#This Row],[Start time Elec]])*24,"err")</f>
        <v>20.499999999941792</v>
      </c>
      <c r="I436" s="28">
        <f>Table1[[#This Row],[Start Time Steam]]</f>
        <v>41149.072916666664</v>
      </c>
      <c r="J436" s="28">
        <f>Table1[[#This Row],[Stop Time Steam]]</f>
        <v>41149.15625</v>
      </c>
      <c r="K436" s="26">
        <f>IFERROR(HOUR(Table2[[#This Row],[Start Time Steam]])+MINUTE(Table2[[#This Row],[Start Time Steam]])/60,"err")</f>
        <v>1.75</v>
      </c>
      <c r="L436" s="26">
        <f>IFERROR(HOUR(Table2[[#This Row],[End Time Steam]])+MINUTE(Table2[[#This Row],[End Time Steam]])/60,"err")</f>
        <v>3.75</v>
      </c>
      <c r="M436" s="26">
        <f>IFERROR(IF(Table2[[#This Row],[End time Hour Steam]]&lt;Table2[[#This Row],[Start Time hour Steam]],Table2[[#This Row],[End time Hour Steam]]+24,Table2[[#This Row],[End time Hour Steam]]),"err")</f>
        <v>3.75</v>
      </c>
      <c r="N436" s="26">
        <f>IFERROR((Table2[[#This Row],[End Time Steam]]-Table2[[#This Row],[Start Time Steam]])*24,"err")</f>
        <v>2.0000000000582077</v>
      </c>
    </row>
    <row r="437" spans="1:14">
      <c r="A437" s="27">
        <f>Table1[[#This Row],[Day]]</f>
        <v>41150</v>
      </c>
      <c r="B437" s="29">
        <f>WEEKDAY(Table2[[#This Row],[Day]])</f>
        <v>4</v>
      </c>
      <c r="C437" s="28">
        <f>Table1[[#This Row],[Start Time Elec]]</f>
        <v>41150.21875</v>
      </c>
      <c r="D437" s="28">
        <f>Table1[[#This Row],[Stop Time Elec]]</f>
        <v>41151.104166666664</v>
      </c>
      <c r="E437" s="26">
        <f>IFERROR(HOUR(Table2[[#This Row],[Start time Elec]])+MINUTE(Table2[[#This Row],[Start time Elec]])/60,"err")</f>
        <v>5.25</v>
      </c>
      <c r="F437" s="26">
        <f>IFERROR(HOUR(Table2[[#This Row],[End Time Elec]])+MINUTE(Table2[[#This Row],[End Time Elec]])/60,"err")</f>
        <v>2.5</v>
      </c>
      <c r="G437" s="26">
        <f>IFERROR(IF(Table2[[#This Row],[End time Hour elec]]&lt;Table2[[#This Row],[Start Time hour elec]],Table2[[#This Row],[End time Hour elec]]+24,Table2[[#This Row],[End time Hour elec]]),"err")</f>
        <v>26.5</v>
      </c>
      <c r="H437" s="26">
        <f>IFERROR((Table2[[#This Row],[End Time Elec]]-Table2[[#This Row],[Start time Elec]])*24,"err")</f>
        <v>21.249999999941792</v>
      </c>
      <c r="I437" s="28">
        <f>Table1[[#This Row],[Start Time Steam]]</f>
        <v>41150.1875</v>
      </c>
      <c r="J437" s="28">
        <f>Table1[[#This Row],[Stop Time Steam]]</f>
        <v>41150.9375</v>
      </c>
      <c r="K437" s="26">
        <f>IFERROR(HOUR(Table2[[#This Row],[Start Time Steam]])+MINUTE(Table2[[#This Row],[Start Time Steam]])/60,"err")</f>
        <v>4.5</v>
      </c>
      <c r="L437" s="26">
        <f>IFERROR(HOUR(Table2[[#This Row],[End Time Steam]])+MINUTE(Table2[[#This Row],[End Time Steam]])/60,"err")</f>
        <v>22.5</v>
      </c>
      <c r="M437" s="26">
        <f>IFERROR(IF(Table2[[#This Row],[End time Hour Steam]]&lt;Table2[[#This Row],[Start Time hour Steam]],Table2[[#This Row],[End time Hour Steam]]+24,Table2[[#This Row],[End time Hour Steam]]),"err")</f>
        <v>22.5</v>
      </c>
      <c r="N437" s="26">
        <f>IFERROR((Table2[[#This Row],[End Time Steam]]-Table2[[#This Row],[Start Time Steam]])*24,"err")</f>
        <v>18</v>
      </c>
    </row>
    <row r="438" spans="1:14">
      <c r="A438" s="27">
        <f>Table1[[#This Row],[Day]]</f>
        <v>41151</v>
      </c>
      <c r="B438" s="29">
        <f>WEEKDAY(Table2[[#This Row],[Day]])</f>
        <v>5</v>
      </c>
      <c r="C438" s="28">
        <f>Table1[[#This Row],[Start Time Elec]]</f>
        <v>41151.989583333336</v>
      </c>
      <c r="D438" s="28">
        <f>Table1[[#This Row],[Stop Time Elec]]</f>
        <v>41152.0625</v>
      </c>
      <c r="E438" s="26">
        <f>IFERROR(HOUR(Table2[[#This Row],[Start time Elec]])+MINUTE(Table2[[#This Row],[Start time Elec]])/60,"err")</f>
        <v>23.75</v>
      </c>
      <c r="F438" s="26">
        <f>IFERROR(HOUR(Table2[[#This Row],[End Time Elec]])+MINUTE(Table2[[#This Row],[End Time Elec]])/60,"err")</f>
        <v>1.5</v>
      </c>
      <c r="G438" s="26">
        <f>IFERROR(IF(Table2[[#This Row],[End time Hour elec]]&lt;Table2[[#This Row],[Start Time hour elec]],Table2[[#This Row],[End time Hour elec]]+24,Table2[[#This Row],[End time Hour elec]]),"err")</f>
        <v>25.5</v>
      </c>
      <c r="H438" s="26">
        <f>IFERROR((Table2[[#This Row],[End Time Elec]]-Table2[[#This Row],[Start time Elec]])*24,"err")</f>
        <v>1.7499999999417923</v>
      </c>
      <c r="I438" s="28">
        <f>Table1[[#This Row],[Start Time Steam]]</f>
        <v>41151.052083333336</v>
      </c>
      <c r="J438" s="28">
        <f>Table1[[#This Row],[Stop Time Steam]]</f>
        <v>41151.145833333336</v>
      </c>
      <c r="K438" s="26">
        <f>IFERROR(HOUR(Table2[[#This Row],[Start Time Steam]])+MINUTE(Table2[[#This Row],[Start Time Steam]])/60,"err")</f>
        <v>1.25</v>
      </c>
      <c r="L438" s="26">
        <f>IFERROR(HOUR(Table2[[#This Row],[End Time Steam]])+MINUTE(Table2[[#This Row],[End Time Steam]])/60,"err")</f>
        <v>3.5</v>
      </c>
      <c r="M438" s="26">
        <f>IFERROR(IF(Table2[[#This Row],[End time Hour Steam]]&lt;Table2[[#This Row],[Start Time hour Steam]],Table2[[#This Row],[End time Hour Steam]]+24,Table2[[#This Row],[End time Hour Steam]]),"err")</f>
        <v>3.5</v>
      </c>
      <c r="N438" s="26">
        <f>IFERROR((Table2[[#This Row],[End Time Steam]]-Table2[[#This Row],[Start Time Steam]])*24,"err")</f>
        <v>2.25</v>
      </c>
    </row>
    <row r="439" spans="1:14">
      <c r="A439" s="27">
        <f>Table1[[#This Row],[Day]]</f>
        <v>41152</v>
      </c>
      <c r="B439" s="29">
        <f>WEEKDAY(Table2[[#This Row],[Day]])</f>
        <v>6</v>
      </c>
      <c r="C439" s="28">
        <f>Table1[[#This Row],[Start Time Elec]]</f>
        <v>41152.229166666664</v>
      </c>
      <c r="D439" s="28">
        <f>Table1[[#This Row],[Stop Time Elec]]</f>
        <v>41153.041666666664</v>
      </c>
      <c r="E439" s="26">
        <f>IFERROR(HOUR(Table2[[#This Row],[Start time Elec]])+MINUTE(Table2[[#This Row],[Start time Elec]])/60,"err")</f>
        <v>5.5</v>
      </c>
      <c r="F439" s="26">
        <f>IFERROR(HOUR(Table2[[#This Row],[End Time Elec]])+MINUTE(Table2[[#This Row],[End Time Elec]])/60,"err")</f>
        <v>1</v>
      </c>
      <c r="G439" s="26">
        <f>IFERROR(IF(Table2[[#This Row],[End time Hour elec]]&lt;Table2[[#This Row],[Start Time hour elec]],Table2[[#This Row],[End time Hour elec]]+24,Table2[[#This Row],[End time Hour elec]]),"err")</f>
        <v>25</v>
      </c>
      <c r="H439" s="26">
        <f>IFERROR((Table2[[#This Row],[End Time Elec]]-Table2[[#This Row],[Start time Elec]])*24,"err")</f>
        <v>19.5</v>
      </c>
      <c r="I439" s="28" t="str">
        <f>Table1[[#This Row],[Start Time Steam]]</f>
        <v>err</v>
      </c>
      <c r="J439" s="28">
        <f>Table1[[#This Row],[Stop Time Steam]]</f>
        <v>41152.96875</v>
      </c>
      <c r="K439" s="26" t="str">
        <f>IFERROR(HOUR(Table2[[#This Row],[Start Time Steam]])+MINUTE(Table2[[#This Row],[Start Time Steam]])/60,"err")</f>
        <v>err</v>
      </c>
      <c r="L439" s="26">
        <f>IFERROR(HOUR(Table2[[#This Row],[End Time Steam]])+MINUTE(Table2[[#This Row],[End Time Steam]])/60,"err")</f>
        <v>23.25</v>
      </c>
      <c r="M439" s="26">
        <f>IFERROR(IF(Table2[[#This Row],[End time Hour Steam]]&lt;Table2[[#This Row],[Start Time hour Steam]],Table2[[#This Row],[End time Hour Steam]]+24,Table2[[#This Row],[End time Hour Steam]]),"err")</f>
        <v>47.25</v>
      </c>
      <c r="N439" s="26" t="str">
        <f>IFERROR((Table2[[#This Row],[End Time Steam]]-Table2[[#This Row],[Start Time Steam]])*24,"err")</f>
        <v>err</v>
      </c>
    </row>
    <row r="440" spans="1:14" hidden="1">
      <c r="A440" s="27">
        <f>Table1[[#This Row],[Day]]</f>
        <v>41153</v>
      </c>
      <c r="B440" s="29">
        <f>WEEKDAY(Table2[[#This Row],[Day]])</f>
        <v>7</v>
      </c>
      <c r="C440" s="28">
        <f>Table1[[#This Row],[Start Time Elec]]</f>
        <v>41153.270833333336</v>
      </c>
      <c r="D440" s="28">
        <f>Table1[[#This Row],[Stop Time Elec]]</f>
        <v>41153.822916666664</v>
      </c>
      <c r="E440" s="26">
        <f>IFERROR(HOUR(Table2[[#This Row],[Start time Elec]])+MINUTE(Table2[[#This Row],[Start time Elec]])/60,"err")</f>
        <v>6.5</v>
      </c>
      <c r="F440" s="26">
        <f>IFERROR(HOUR(Table2[[#This Row],[End Time Elec]])+MINUTE(Table2[[#This Row],[End Time Elec]])/60,"err")</f>
        <v>19.75</v>
      </c>
      <c r="G440" s="26">
        <f>IFERROR(IF(Table2[[#This Row],[End time Hour elec]]&lt;Table2[[#This Row],[Start Time hour elec]],Table2[[#This Row],[End time Hour elec]]+24,Table2[[#This Row],[End time Hour elec]]),"err")</f>
        <v>19.75</v>
      </c>
      <c r="H440" s="26">
        <f>IFERROR((Table2[[#This Row],[End Time Elec]]-Table2[[#This Row],[Start time Elec]])*24,"err")</f>
        <v>13.249999999883585</v>
      </c>
      <c r="I440" s="28">
        <f>Table1[[#This Row],[Start Time Steam]]</f>
        <v>41153.989583333336</v>
      </c>
      <c r="J440" s="28">
        <f>Table1[[#This Row],[Stop Time Steam]]</f>
        <v>41154.083333333336</v>
      </c>
      <c r="K440" s="26">
        <f>IFERROR(HOUR(Table2[[#This Row],[Start Time Steam]])+MINUTE(Table2[[#This Row],[Start Time Steam]])/60,"err")</f>
        <v>23.75</v>
      </c>
      <c r="L440" s="26">
        <f>IFERROR(HOUR(Table2[[#This Row],[End Time Steam]])+MINUTE(Table2[[#This Row],[End Time Steam]])/60,"err")</f>
        <v>2</v>
      </c>
      <c r="M440" s="26">
        <f>IFERROR(IF(Table2[[#This Row],[End time Hour Steam]]&lt;Table2[[#This Row],[Start Time hour Steam]],Table2[[#This Row],[End time Hour Steam]]+24,Table2[[#This Row],[End time Hour Steam]]),"err")</f>
        <v>26</v>
      </c>
      <c r="N440" s="26">
        <f>IFERROR((Table2[[#This Row],[End Time Steam]]-Table2[[#This Row],[Start Time Steam]])*24,"err")</f>
        <v>2.25</v>
      </c>
    </row>
    <row r="441" spans="1:14" hidden="1">
      <c r="A441" s="27">
        <f>Table1[[#This Row],[Day]]</f>
        <v>41154</v>
      </c>
      <c r="B441" s="29">
        <f>WEEKDAY(Table2[[#This Row],[Day]])</f>
        <v>1</v>
      </c>
      <c r="C441" s="28">
        <f>Table1[[#This Row],[Start Time Elec]]</f>
        <v>41154.270833333336</v>
      </c>
      <c r="D441" s="28">
        <f>Table1[[#This Row],[Stop Time Elec]]</f>
        <v>41154.916666666664</v>
      </c>
      <c r="E441" s="26">
        <f>IFERROR(HOUR(Table2[[#This Row],[Start time Elec]])+MINUTE(Table2[[#This Row],[Start time Elec]])/60,"err")</f>
        <v>6.5</v>
      </c>
      <c r="F441" s="26">
        <f>IFERROR(HOUR(Table2[[#This Row],[End Time Elec]])+MINUTE(Table2[[#This Row],[End Time Elec]])/60,"err")</f>
        <v>22</v>
      </c>
      <c r="G441" s="26">
        <f>IFERROR(IF(Table2[[#This Row],[End time Hour elec]]&lt;Table2[[#This Row],[Start Time hour elec]],Table2[[#This Row],[End time Hour elec]]+24,Table2[[#This Row],[End time Hour elec]]),"err")</f>
        <v>22</v>
      </c>
      <c r="H441" s="26">
        <f>IFERROR((Table2[[#This Row],[End Time Elec]]-Table2[[#This Row],[Start time Elec]])*24,"err")</f>
        <v>15.499999999883585</v>
      </c>
      <c r="I441" s="28">
        <f>Table1[[#This Row],[Start Time Steam]]</f>
        <v>41154.989583333336</v>
      </c>
      <c r="J441" s="28">
        <f>Table1[[#This Row],[Stop Time Steam]]</f>
        <v>41155.010416666664</v>
      </c>
      <c r="K441" s="26">
        <f>IFERROR(HOUR(Table2[[#This Row],[Start Time Steam]])+MINUTE(Table2[[#This Row],[Start Time Steam]])/60,"err")</f>
        <v>23.75</v>
      </c>
      <c r="L441" s="26">
        <f>IFERROR(HOUR(Table2[[#This Row],[End Time Steam]])+MINUTE(Table2[[#This Row],[End Time Steam]])/60,"err")</f>
        <v>0.25</v>
      </c>
      <c r="M441" s="26">
        <f>IFERROR(IF(Table2[[#This Row],[End time Hour Steam]]&lt;Table2[[#This Row],[Start Time hour Steam]],Table2[[#This Row],[End time Hour Steam]]+24,Table2[[#This Row],[End time Hour Steam]]),"err")</f>
        <v>24.25</v>
      </c>
      <c r="N441" s="26">
        <f>IFERROR((Table2[[#This Row],[End Time Steam]]-Table2[[#This Row],[Start Time Steam]])*24,"err")</f>
        <v>0.49999999988358468</v>
      </c>
    </row>
    <row r="442" spans="1:14">
      <c r="A442" s="27">
        <f>Table1[[#This Row],[Day]]</f>
        <v>41155</v>
      </c>
      <c r="B442" s="29">
        <f>WEEKDAY(Table2[[#This Row],[Day]])</f>
        <v>2</v>
      </c>
      <c r="C442" s="28">
        <f>Table1[[#This Row],[Start Time Elec]]</f>
        <v>41155.197916666664</v>
      </c>
      <c r="D442" s="28">
        <f>Table1[[#This Row],[Stop Time Elec]]</f>
        <v>41155.895833333336</v>
      </c>
      <c r="E442" s="26">
        <f>IFERROR(HOUR(Table2[[#This Row],[Start time Elec]])+MINUTE(Table2[[#This Row],[Start time Elec]])/60,"err")</f>
        <v>4.75</v>
      </c>
      <c r="F442" s="26">
        <f>IFERROR(HOUR(Table2[[#This Row],[End Time Elec]])+MINUTE(Table2[[#This Row],[End Time Elec]])/60,"err")</f>
        <v>21.5</v>
      </c>
      <c r="G442" s="26">
        <f>IFERROR(IF(Table2[[#This Row],[End time Hour elec]]&lt;Table2[[#This Row],[Start Time hour elec]],Table2[[#This Row],[End time Hour elec]]+24,Table2[[#This Row],[End time Hour elec]]),"err")</f>
        <v>21.5</v>
      </c>
      <c r="H442" s="26">
        <f>IFERROR((Table2[[#This Row],[End Time Elec]]-Table2[[#This Row],[Start time Elec]])*24,"err")</f>
        <v>16.750000000116415</v>
      </c>
      <c r="I442" s="28" t="str">
        <f>Table1[[#This Row],[Start Time Steam]]</f>
        <v>err</v>
      </c>
      <c r="J442" s="28">
        <f>Table1[[#This Row],[Stop Time Steam]]</f>
        <v>41155.833333333336</v>
      </c>
      <c r="K442" s="26" t="str">
        <f>IFERROR(HOUR(Table2[[#This Row],[Start Time Steam]])+MINUTE(Table2[[#This Row],[Start Time Steam]])/60,"err")</f>
        <v>err</v>
      </c>
      <c r="L442" s="26">
        <f>IFERROR(HOUR(Table2[[#This Row],[End Time Steam]])+MINUTE(Table2[[#This Row],[End Time Steam]])/60,"err")</f>
        <v>20</v>
      </c>
      <c r="M442" s="26">
        <f>IFERROR(IF(Table2[[#This Row],[End time Hour Steam]]&lt;Table2[[#This Row],[Start Time hour Steam]],Table2[[#This Row],[End time Hour Steam]]+24,Table2[[#This Row],[End time Hour Steam]]),"err")</f>
        <v>44</v>
      </c>
      <c r="N442" s="26" t="str">
        <f>IFERROR((Table2[[#This Row],[End Time Steam]]-Table2[[#This Row],[Start Time Steam]])*24,"err")</f>
        <v>err</v>
      </c>
    </row>
    <row r="443" spans="1:14">
      <c r="A443" s="27">
        <f>Table1[[#This Row],[Day]]</f>
        <v>41156</v>
      </c>
      <c r="B443" s="29">
        <f>WEEKDAY(Table2[[#This Row],[Day]])</f>
        <v>3</v>
      </c>
      <c r="C443" s="28">
        <f>Table1[[#This Row],[Start Time Elec]]</f>
        <v>41156.177083333336</v>
      </c>
      <c r="D443" s="28">
        <f>Table1[[#This Row],[Stop Time Elec]]</f>
        <v>41157.052083333336</v>
      </c>
      <c r="E443" s="26">
        <f>IFERROR(HOUR(Table2[[#This Row],[Start time Elec]])+MINUTE(Table2[[#This Row],[Start time Elec]])/60,"err")</f>
        <v>4.25</v>
      </c>
      <c r="F443" s="26">
        <f>IFERROR(HOUR(Table2[[#This Row],[End Time Elec]])+MINUTE(Table2[[#This Row],[End Time Elec]])/60,"err")</f>
        <v>1.25</v>
      </c>
      <c r="G443" s="26">
        <f>IFERROR(IF(Table2[[#This Row],[End time Hour elec]]&lt;Table2[[#This Row],[Start Time hour elec]],Table2[[#This Row],[End time Hour elec]]+24,Table2[[#This Row],[End time Hour elec]]),"err")</f>
        <v>25.25</v>
      </c>
      <c r="H443" s="26">
        <f>IFERROR((Table2[[#This Row],[End Time Elec]]-Table2[[#This Row],[Start time Elec]])*24,"err")</f>
        <v>21</v>
      </c>
      <c r="I443" s="28" t="str">
        <f>Table1[[#This Row],[Start Time Steam]]</f>
        <v>err</v>
      </c>
      <c r="J443" s="28">
        <f>Table1[[#This Row],[Stop Time Steam]]</f>
        <v>41156.802083333336</v>
      </c>
      <c r="K443" s="26" t="str">
        <f>IFERROR(HOUR(Table2[[#This Row],[Start Time Steam]])+MINUTE(Table2[[#This Row],[Start Time Steam]])/60,"err")</f>
        <v>err</v>
      </c>
      <c r="L443" s="26">
        <f>IFERROR(HOUR(Table2[[#This Row],[End Time Steam]])+MINUTE(Table2[[#This Row],[End Time Steam]])/60,"err")</f>
        <v>19.25</v>
      </c>
      <c r="M443" s="26">
        <f>IFERROR(IF(Table2[[#This Row],[End time Hour Steam]]&lt;Table2[[#This Row],[Start Time hour Steam]],Table2[[#This Row],[End time Hour Steam]]+24,Table2[[#This Row],[End time Hour Steam]]),"err")</f>
        <v>43.25</v>
      </c>
      <c r="N443" s="26" t="str">
        <f>IFERROR((Table2[[#This Row],[End Time Steam]]-Table2[[#This Row],[Start Time Steam]])*24,"err")</f>
        <v>err</v>
      </c>
    </row>
    <row r="444" spans="1:14">
      <c r="A444" s="27">
        <f>Table1[[#This Row],[Day]]</f>
        <v>41157</v>
      </c>
      <c r="B444" s="29">
        <f>WEEKDAY(Table2[[#This Row],[Day]])</f>
        <v>4</v>
      </c>
      <c r="C444" s="28">
        <f>Table1[[#This Row],[Start Time Elec]]</f>
        <v>41157.229166666664</v>
      </c>
      <c r="D444" s="28">
        <f>Table1[[#This Row],[Stop Time Elec]]</f>
        <v>41158.052083333336</v>
      </c>
      <c r="E444" s="26">
        <f>IFERROR(HOUR(Table2[[#This Row],[Start time Elec]])+MINUTE(Table2[[#This Row],[Start time Elec]])/60,"err")</f>
        <v>5.5</v>
      </c>
      <c r="F444" s="26">
        <f>IFERROR(HOUR(Table2[[#This Row],[End Time Elec]])+MINUTE(Table2[[#This Row],[End Time Elec]])/60,"err")</f>
        <v>1.25</v>
      </c>
      <c r="G444" s="26">
        <f>IFERROR(IF(Table2[[#This Row],[End time Hour elec]]&lt;Table2[[#This Row],[Start Time hour elec]],Table2[[#This Row],[End time Hour elec]]+24,Table2[[#This Row],[End time Hour elec]]),"err")</f>
        <v>25.25</v>
      </c>
      <c r="H444" s="26">
        <f>IFERROR((Table2[[#This Row],[End Time Elec]]-Table2[[#This Row],[Start time Elec]])*24,"err")</f>
        <v>19.750000000116415</v>
      </c>
      <c r="I444" s="28">
        <f>Table1[[#This Row],[Start Time Steam]]</f>
        <v>41157.041666666664</v>
      </c>
      <c r="J444" s="28">
        <f>Table1[[#This Row],[Stop Time Steam]]</f>
        <v>41157.15625</v>
      </c>
      <c r="K444" s="26">
        <f>IFERROR(HOUR(Table2[[#This Row],[Start Time Steam]])+MINUTE(Table2[[#This Row],[Start Time Steam]])/60,"err")</f>
        <v>1</v>
      </c>
      <c r="L444" s="26">
        <f>IFERROR(HOUR(Table2[[#This Row],[End Time Steam]])+MINUTE(Table2[[#This Row],[End Time Steam]])/60,"err")</f>
        <v>3.75</v>
      </c>
      <c r="M444" s="26">
        <f>IFERROR(IF(Table2[[#This Row],[End time Hour Steam]]&lt;Table2[[#This Row],[Start Time hour Steam]],Table2[[#This Row],[End time Hour Steam]]+24,Table2[[#This Row],[End time Hour Steam]]),"err")</f>
        <v>3.75</v>
      </c>
      <c r="N444" s="26">
        <f>IFERROR((Table2[[#This Row],[End Time Steam]]-Table2[[#This Row],[Start Time Steam]])*24,"err")</f>
        <v>2.7500000000582077</v>
      </c>
    </row>
    <row r="445" spans="1:14">
      <c r="A445" s="27">
        <f>Table1[[#This Row],[Day]]</f>
        <v>41158</v>
      </c>
      <c r="B445" s="29">
        <f>WEEKDAY(Table2[[#This Row],[Day]])</f>
        <v>5</v>
      </c>
      <c r="C445" s="28">
        <f>Table1[[#This Row],[Start Time Elec]]</f>
        <v>41158.229166666664</v>
      </c>
      <c r="D445" s="28">
        <f>Table1[[#This Row],[Stop Time Elec]]</f>
        <v>41159.03125</v>
      </c>
      <c r="E445" s="26">
        <f>IFERROR(HOUR(Table2[[#This Row],[Start time Elec]])+MINUTE(Table2[[#This Row],[Start time Elec]])/60,"err")</f>
        <v>5.5</v>
      </c>
      <c r="F445" s="26">
        <f>IFERROR(HOUR(Table2[[#This Row],[End Time Elec]])+MINUTE(Table2[[#This Row],[End Time Elec]])/60,"err")</f>
        <v>0.75</v>
      </c>
      <c r="G445" s="26">
        <f>IFERROR(IF(Table2[[#This Row],[End time Hour elec]]&lt;Table2[[#This Row],[Start Time hour elec]],Table2[[#This Row],[End time Hour elec]]+24,Table2[[#This Row],[End time Hour elec]]),"err")</f>
        <v>24.75</v>
      </c>
      <c r="H445" s="26">
        <f>IFERROR((Table2[[#This Row],[End Time Elec]]-Table2[[#This Row],[Start time Elec]])*24,"err")</f>
        <v>19.250000000058208</v>
      </c>
      <c r="I445" s="28" t="str">
        <f>Table1[[#This Row],[Start Time Steam]]</f>
        <v>err</v>
      </c>
      <c r="J445" s="28">
        <f>Table1[[#This Row],[Stop Time Steam]]</f>
        <v>41158.864583333336</v>
      </c>
      <c r="K445" s="26" t="str">
        <f>IFERROR(HOUR(Table2[[#This Row],[Start Time Steam]])+MINUTE(Table2[[#This Row],[Start Time Steam]])/60,"err")</f>
        <v>err</v>
      </c>
      <c r="L445" s="26">
        <f>IFERROR(HOUR(Table2[[#This Row],[End Time Steam]])+MINUTE(Table2[[#This Row],[End Time Steam]])/60,"err")</f>
        <v>20.75</v>
      </c>
      <c r="M445" s="26">
        <f>IFERROR(IF(Table2[[#This Row],[End time Hour Steam]]&lt;Table2[[#This Row],[Start Time hour Steam]],Table2[[#This Row],[End time Hour Steam]]+24,Table2[[#This Row],[End time Hour Steam]]),"err")</f>
        <v>44.75</v>
      </c>
      <c r="N445" s="26" t="str">
        <f>IFERROR((Table2[[#This Row],[End Time Steam]]-Table2[[#This Row],[Start Time Steam]])*24,"err")</f>
        <v>err</v>
      </c>
    </row>
    <row r="446" spans="1:14">
      <c r="A446" s="27">
        <f>Table1[[#This Row],[Day]]</f>
        <v>41159</v>
      </c>
      <c r="B446" s="29">
        <f>WEEKDAY(Table2[[#This Row],[Day]])</f>
        <v>6</v>
      </c>
      <c r="C446" s="28">
        <f>Table1[[#This Row],[Start Time Elec]]</f>
        <v>41159.197916666664</v>
      </c>
      <c r="D446" s="28">
        <f>Table1[[#This Row],[Stop Time Elec]]</f>
        <v>41160.020833333336</v>
      </c>
      <c r="E446" s="26">
        <f>IFERROR(HOUR(Table2[[#This Row],[Start time Elec]])+MINUTE(Table2[[#This Row],[Start time Elec]])/60,"err")</f>
        <v>4.75</v>
      </c>
      <c r="F446" s="26">
        <f>IFERROR(HOUR(Table2[[#This Row],[End Time Elec]])+MINUTE(Table2[[#This Row],[End Time Elec]])/60,"err")</f>
        <v>0.5</v>
      </c>
      <c r="G446" s="26">
        <f>IFERROR(IF(Table2[[#This Row],[End time Hour elec]]&lt;Table2[[#This Row],[Start Time hour elec]],Table2[[#This Row],[End time Hour elec]]+24,Table2[[#This Row],[End time Hour elec]]),"err")</f>
        <v>24.5</v>
      </c>
      <c r="H446" s="26">
        <f>IFERROR((Table2[[#This Row],[End Time Elec]]-Table2[[#This Row],[Start time Elec]])*24,"err")</f>
        <v>19.750000000116415</v>
      </c>
      <c r="I446" s="28">
        <f>Table1[[#This Row],[Start Time Steam]]</f>
        <v>41159.989583333336</v>
      </c>
      <c r="J446" s="28">
        <f>Table1[[#This Row],[Stop Time Steam]]</f>
        <v>41160</v>
      </c>
      <c r="K446" s="26">
        <f>IFERROR(HOUR(Table2[[#This Row],[Start Time Steam]])+MINUTE(Table2[[#This Row],[Start Time Steam]])/60,"err")</f>
        <v>23.75</v>
      </c>
      <c r="L446" s="26">
        <f>IFERROR(HOUR(Table2[[#This Row],[End Time Steam]])+MINUTE(Table2[[#This Row],[End Time Steam]])/60,"err")</f>
        <v>0</v>
      </c>
      <c r="M446" s="26">
        <f>IFERROR(IF(Table2[[#This Row],[End time Hour Steam]]&lt;Table2[[#This Row],[Start Time hour Steam]],Table2[[#This Row],[End time Hour Steam]]+24,Table2[[#This Row],[End time Hour Steam]]),"err")</f>
        <v>24</v>
      </c>
      <c r="N446" s="26">
        <f>IFERROR((Table2[[#This Row],[End Time Steam]]-Table2[[#This Row],[Start Time Steam]])*24,"err")</f>
        <v>0.24999999994179234</v>
      </c>
    </row>
    <row r="447" spans="1:14" hidden="1">
      <c r="A447" s="27">
        <f>Table1[[#This Row],[Day]]</f>
        <v>41160</v>
      </c>
      <c r="B447" s="29">
        <f>WEEKDAY(Table2[[#This Row],[Day]])</f>
        <v>7</v>
      </c>
      <c r="C447" s="28">
        <f>Table1[[#This Row],[Start Time Elec]]</f>
        <v>41160.270833333336</v>
      </c>
      <c r="D447" s="28">
        <f>Table1[[#This Row],[Stop Time Elec]]</f>
        <v>41160.90625</v>
      </c>
      <c r="E447" s="26">
        <f>IFERROR(HOUR(Table2[[#This Row],[Start time Elec]])+MINUTE(Table2[[#This Row],[Start time Elec]])/60,"err")</f>
        <v>6.5</v>
      </c>
      <c r="F447" s="26">
        <f>IFERROR(HOUR(Table2[[#This Row],[End Time Elec]])+MINUTE(Table2[[#This Row],[End Time Elec]])/60,"err")</f>
        <v>21.75</v>
      </c>
      <c r="G447" s="26">
        <f>IFERROR(IF(Table2[[#This Row],[End time Hour elec]]&lt;Table2[[#This Row],[Start Time hour elec]],Table2[[#This Row],[End time Hour elec]]+24,Table2[[#This Row],[End time Hour elec]]),"err")</f>
        <v>21.75</v>
      </c>
      <c r="H447" s="26">
        <f>IFERROR((Table2[[#This Row],[End Time Elec]]-Table2[[#This Row],[Start time Elec]])*24,"err")</f>
        <v>15.249999999941792</v>
      </c>
      <c r="I447" s="28">
        <f>Table1[[#This Row],[Start Time Steam]]</f>
        <v>41160.270833333336</v>
      </c>
      <c r="J447" s="28">
        <f>Table1[[#This Row],[Stop Time Steam]]</f>
        <v>41160.5</v>
      </c>
      <c r="K447" s="26">
        <f>IFERROR(HOUR(Table2[[#This Row],[Start Time Steam]])+MINUTE(Table2[[#This Row],[Start Time Steam]])/60,"err")</f>
        <v>6.5</v>
      </c>
      <c r="L447" s="26">
        <f>IFERROR(HOUR(Table2[[#This Row],[End Time Steam]])+MINUTE(Table2[[#This Row],[End Time Steam]])/60,"err")</f>
        <v>12</v>
      </c>
      <c r="M447" s="26">
        <f>IFERROR(IF(Table2[[#This Row],[End time Hour Steam]]&lt;Table2[[#This Row],[Start Time hour Steam]],Table2[[#This Row],[End time Hour Steam]]+24,Table2[[#This Row],[End time Hour Steam]]),"err")</f>
        <v>12</v>
      </c>
      <c r="N447" s="26">
        <f>IFERROR((Table2[[#This Row],[End Time Steam]]-Table2[[#This Row],[Start Time Steam]])*24,"err")</f>
        <v>5.4999999999417923</v>
      </c>
    </row>
    <row r="448" spans="1:14" hidden="1">
      <c r="A448" s="27">
        <f>Table1[[#This Row],[Day]]</f>
        <v>41161</v>
      </c>
      <c r="B448" s="29">
        <f>WEEKDAY(Table2[[#This Row],[Day]])</f>
        <v>1</v>
      </c>
      <c r="C448" s="28">
        <f>Table1[[#This Row],[Start Time Elec]]</f>
        <v>41161.260416666664</v>
      </c>
      <c r="D448" s="28">
        <f>Table1[[#This Row],[Stop Time Elec]]</f>
        <v>41161.875</v>
      </c>
      <c r="E448" s="26">
        <f>IFERROR(HOUR(Table2[[#This Row],[Start time Elec]])+MINUTE(Table2[[#This Row],[Start time Elec]])/60,"err")</f>
        <v>6.25</v>
      </c>
      <c r="F448" s="26">
        <f>IFERROR(HOUR(Table2[[#This Row],[End Time Elec]])+MINUTE(Table2[[#This Row],[End Time Elec]])/60,"err")</f>
        <v>21</v>
      </c>
      <c r="G448" s="26">
        <f>IFERROR(IF(Table2[[#This Row],[End time Hour elec]]&lt;Table2[[#This Row],[Start Time hour elec]],Table2[[#This Row],[End time Hour elec]]+24,Table2[[#This Row],[End time Hour elec]]),"err")</f>
        <v>21</v>
      </c>
      <c r="H448" s="26">
        <f>IFERROR((Table2[[#This Row],[End Time Elec]]-Table2[[#This Row],[Start time Elec]])*24,"err")</f>
        <v>14.750000000058208</v>
      </c>
      <c r="I448" s="28">
        <f>Table1[[#This Row],[Start Time Steam]]</f>
        <v>41161.302083333336</v>
      </c>
      <c r="J448" s="28">
        <f>Table1[[#This Row],[Stop Time Steam]]</f>
        <v>41161.708333333336</v>
      </c>
      <c r="K448" s="26">
        <f>IFERROR(HOUR(Table2[[#This Row],[Start Time Steam]])+MINUTE(Table2[[#This Row],[Start Time Steam]])/60,"err")</f>
        <v>7.25</v>
      </c>
      <c r="L448" s="26">
        <f>IFERROR(HOUR(Table2[[#This Row],[End Time Steam]])+MINUTE(Table2[[#This Row],[End Time Steam]])/60,"err")</f>
        <v>17</v>
      </c>
      <c r="M448" s="26">
        <f>IFERROR(IF(Table2[[#This Row],[End time Hour Steam]]&lt;Table2[[#This Row],[Start Time hour Steam]],Table2[[#This Row],[End time Hour Steam]]+24,Table2[[#This Row],[End time Hour Steam]]),"err")</f>
        <v>17</v>
      </c>
      <c r="N448" s="26">
        <f>IFERROR((Table2[[#This Row],[End Time Steam]]-Table2[[#This Row],[Start Time Steam]])*24,"err")</f>
        <v>9.75</v>
      </c>
    </row>
    <row r="449" spans="1:14">
      <c r="A449" s="27">
        <f>Table1[[#This Row],[Day]]</f>
        <v>41162</v>
      </c>
      <c r="B449" s="29">
        <f>WEEKDAY(Table2[[#This Row],[Day]])</f>
        <v>2</v>
      </c>
      <c r="C449" s="28">
        <f>Table1[[#This Row],[Start Time Elec]]</f>
        <v>41162.177083333336</v>
      </c>
      <c r="D449" s="28">
        <f>Table1[[#This Row],[Stop Time Elec]]</f>
        <v>41163.020833333336</v>
      </c>
      <c r="E449" s="26">
        <f>IFERROR(HOUR(Table2[[#This Row],[Start time Elec]])+MINUTE(Table2[[#This Row],[Start time Elec]])/60,"err")</f>
        <v>4.25</v>
      </c>
      <c r="F449" s="26">
        <f>IFERROR(HOUR(Table2[[#This Row],[End Time Elec]])+MINUTE(Table2[[#This Row],[End Time Elec]])/60,"err")</f>
        <v>0.5</v>
      </c>
      <c r="G449" s="26">
        <f>IFERROR(IF(Table2[[#This Row],[End time Hour elec]]&lt;Table2[[#This Row],[Start Time hour elec]],Table2[[#This Row],[End time Hour elec]]+24,Table2[[#This Row],[End time Hour elec]]),"err")</f>
        <v>24.5</v>
      </c>
      <c r="H449" s="26">
        <f>IFERROR((Table2[[#This Row],[End Time Elec]]-Table2[[#This Row],[Start time Elec]])*24,"err")</f>
        <v>20.25</v>
      </c>
      <c r="I449" s="28">
        <f>Table1[[#This Row],[Start Time Steam]]</f>
        <v>41162.145833333336</v>
      </c>
      <c r="J449" s="28">
        <f>Table1[[#This Row],[Stop Time Steam]]</f>
        <v>41162.854166666664</v>
      </c>
      <c r="K449" s="26">
        <f>IFERROR(HOUR(Table2[[#This Row],[Start Time Steam]])+MINUTE(Table2[[#This Row],[Start Time Steam]])/60,"err")</f>
        <v>3.5</v>
      </c>
      <c r="L449" s="26">
        <f>IFERROR(HOUR(Table2[[#This Row],[End Time Steam]])+MINUTE(Table2[[#This Row],[End Time Steam]])/60,"err")</f>
        <v>20.5</v>
      </c>
      <c r="M449" s="26">
        <f>IFERROR(IF(Table2[[#This Row],[End time Hour Steam]]&lt;Table2[[#This Row],[Start Time hour Steam]],Table2[[#This Row],[End time Hour Steam]]+24,Table2[[#This Row],[End time Hour Steam]]),"err")</f>
        <v>20.5</v>
      </c>
      <c r="N449" s="26">
        <f>IFERROR((Table2[[#This Row],[End Time Steam]]-Table2[[#This Row],[Start Time Steam]])*24,"err")</f>
        <v>16.999999999883585</v>
      </c>
    </row>
    <row r="450" spans="1:14">
      <c r="A450" s="27">
        <f>Table1[[#This Row],[Day]]</f>
        <v>41163</v>
      </c>
      <c r="B450" s="29">
        <f>WEEKDAY(Table2[[#This Row],[Day]])</f>
        <v>3</v>
      </c>
      <c r="C450" s="28">
        <f>Table1[[#This Row],[Start Time Elec]]</f>
        <v>41163.229166666664</v>
      </c>
      <c r="D450" s="28">
        <f>Table1[[#This Row],[Stop Time Elec]]</f>
        <v>41164.020833333336</v>
      </c>
      <c r="E450" s="26">
        <f>IFERROR(HOUR(Table2[[#This Row],[Start time Elec]])+MINUTE(Table2[[#This Row],[Start time Elec]])/60,"err")</f>
        <v>5.5</v>
      </c>
      <c r="F450" s="26">
        <f>IFERROR(HOUR(Table2[[#This Row],[End Time Elec]])+MINUTE(Table2[[#This Row],[End Time Elec]])/60,"err")</f>
        <v>0.5</v>
      </c>
      <c r="G450" s="26">
        <f>IFERROR(IF(Table2[[#This Row],[End time Hour elec]]&lt;Table2[[#This Row],[Start Time hour elec]],Table2[[#This Row],[End time Hour elec]]+24,Table2[[#This Row],[End time Hour elec]]),"err")</f>
        <v>24.5</v>
      </c>
      <c r="H450" s="26">
        <f>IFERROR((Table2[[#This Row],[End Time Elec]]-Table2[[#This Row],[Start time Elec]])*24,"err")</f>
        <v>19.000000000116415</v>
      </c>
      <c r="I450" s="28">
        <f>Table1[[#This Row],[Start Time Steam]]</f>
        <v>41163.239583333336</v>
      </c>
      <c r="J450" s="28">
        <f>Table1[[#This Row],[Stop Time Steam]]</f>
        <v>41163.708333333336</v>
      </c>
      <c r="K450" s="26">
        <f>IFERROR(HOUR(Table2[[#This Row],[Start Time Steam]])+MINUTE(Table2[[#This Row],[Start Time Steam]])/60,"err")</f>
        <v>5.75</v>
      </c>
      <c r="L450" s="26">
        <f>IFERROR(HOUR(Table2[[#This Row],[End Time Steam]])+MINUTE(Table2[[#This Row],[End Time Steam]])/60,"err")</f>
        <v>17</v>
      </c>
      <c r="M450" s="26">
        <f>IFERROR(IF(Table2[[#This Row],[End time Hour Steam]]&lt;Table2[[#This Row],[Start Time hour Steam]],Table2[[#This Row],[End time Hour Steam]]+24,Table2[[#This Row],[End time Hour Steam]]),"err")</f>
        <v>17</v>
      </c>
      <c r="N450" s="26">
        <f>IFERROR((Table2[[#This Row],[End Time Steam]]-Table2[[#This Row],[Start Time Steam]])*24,"err")</f>
        <v>11.25</v>
      </c>
    </row>
    <row r="451" spans="1:14">
      <c r="A451" s="27">
        <f>Table1[[#This Row],[Day]]</f>
        <v>41164</v>
      </c>
      <c r="B451" s="29">
        <f>WEEKDAY(Table2[[#This Row],[Day]])</f>
        <v>4</v>
      </c>
      <c r="C451" s="28">
        <f>Table1[[#This Row],[Start Time Elec]]</f>
        <v>41164.229166666664</v>
      </c>
      <c r="D451" s="28">
        <f>Table1[[#This Row],[Stop Time Elec]]</f>
        <v>41165.020833333336</v>
      </c>
      <c r="E451" s="26">
        <f>IFERROR(HOUR(Table2[[#This Row],[Start time Elec]])+MINUTE(Table2[[#This Row],[Start time Elec]])/60,"err")</f>
        <v>5.5</v>
      </c>
      <c r="F451" s="26">
        <f>IFERROR(HOUR(Table2[[#This Row],[End Time Elec]])+MINUTE(Table2[[#This Row],[End Time Elec]])/60,"err")</f>
        <v>0.5</v>
      </c>
      <c r="G451" s="26">
        <f>IFERROR(IF(Table2[[#This Row],[End time Hour elec]]&lt;Table2[[#This Row],[Start Time hour elec]],Table2[[#This Row],[End time Hour elec]]+24,Table2[[#This Row],[End time Hour elec]]),"err")</f>
        <v>24.5</v>
      </c>
      <c r="H451" s="26">
        <f>IFERROR((Table2[[#This Row],[End Time Elec]]-Table2[[#This Row],[Start time Elec]])*24,"err")</f>
        <v>19.000000000116415</v>
      </c>
      <c r="I451" s="28">
        <f>Table1[[#This Row],[Start Time Steam]]</f>
        <v>41164.229166666664</v>
      </c>
      <c r="J451" s="28">
        <f>Table1[[#This Row],[Stop Time Steam]]</f>
        <v>41164.729166666664</v>
      </c>
      <c r="K451" s="26">
        <f>IFERROR(HOUR(Table2[[#This Row],[Start Time Steam]])+MINUTE(Table2[[#This Row],[Start Time Steam]])/60,"err")</f>
        <v>5.5</v>
      </c>
      <c r="L451" s="26">
        <f>IFERROR(HOUR(Table2[[#This Row],[End Time Steam]])+MINUTE(Table2[[#This Row],[End Time Steam]])/60,"err")</f>
        <v>17.5</v>
      </c>
      <c r="M451" s="26">
        <f>IFERROR(IF(Table2[[#This Row],[End time Hour Steam]]&lt;Table2[[#This Row],[Start Time hour Steam]],Table2[[#This Row],[End time Hour Steam]]+24,Table2[[#This Row],[End time Hour Steam]]),"err")</f>
        <v>17.5</v>
      </c>
      <c r="N451" s="26">
        <f>IFERROR((Table2[[#This Row],[End Time Steam]]-Table2[[#This Row],[Start Time Steam]])*24,"err")</f>
        <v>12</v>
      </c>
    </row>
    <row r="452" spans="1:14">
      <c r="A452" s="27">
        <f>Table1[[#This Row],[Day]]</f>
        <v>41165</v>
      </c>
      <c r="B452" s="29">
        <f>WEEKDAY(Table2[[#This Row],[Day]])</f>
        <v>5</v>
      </c>
      <c r="C452" s="28">
        <f>Table1[[#This Row],[Start Time Elec]]</f>
        <v>41165.21875</v>
      </c>
      <c r="D452" s="28">
        <f>Table1[[#This Row],[Stop Time Elec]]</f>
        <v>41166.052083333336</v>
      </c>
      <c r="E452" s="26">
        <f>IFERROR(HOUR(Table2[[#This Row],[Start time Elec]])+MINUTE(Table2[[#This Row],[Start time Elec]])/60,"err")</f>
        <v>5.25</v>
      </c>
      <c r="F452" s="26">
        <f>IFERROR(HOUR(Table2[[#This Row],[End Time Elec]])+MINUTE(Table2[[#This Row],[End Time Elec]])/60,"err")</f>
        <v>1.25</v>
      </c>
      <c r="G452" s="26">
        <f>IFERROR(IF(Table2[[#This Row],[End time Hour elec]]&lt;Table2[[#This Row],[Start Time hour elec]],Table2[[#This Row],[End time Hour elec]]+24,Table2[[#This Row],[End time Hour elec]]),"err")</f>
        <v>25.25</v>
      </c>
      <c r="H452" s="26">
        <f>IFERROR((Table2[[#This Row],[End Time Elec]]-Table2[[#This Row],[Start time Elec]])*24,"err")</f>
        <v>20.000000000058208</v>
      </c>
      <c r="I452" s="28">
        <f>Table1[[#This Row],[Start Time Steam]]</f>
        <v>41165.09375</v>
      </c>
      <c r="J452" s="28">
        <f>Table1[[#This Row],[Stop Time Steam]]</f>
        <v>41165.177083333336</v>
      </c>
      <c r="K452" s="26">
        <f>IFERROR(HOUR(Table2[[#This Row],[Start Time Steam]])+MINUTE(Table2[[#This Row],[Start Time Steam]])/60,"err")</f>
        <v>2.25</v>
      </c>
      <c r="L452" s="26">
        <f>IFERROR(HOUR(Table2[[#This Row],[End Time Steam]])+MINUTE(Table2[[#This Row],[End Time Steam]])/60,"err")</f>
        <v>4.25</v>
      </c>
      <c r="M452" s="26">
        <f>IFERROR(IF(Table2[[#This Row],[End time Hour Steam]]&lt;Table2[[#This Row],[Start Time hour Steam]],Table2[[#This Row],[End time Hour Steam]]+24,Table2[[#This Row],[End time Hour Steam]]),"err")</f>
        <v>4.25</v>
      </c>
      <c r="N452" s="26">
        <f>IFERROR((Table2[[#This Row],[End Time Steam]]-Table2[[#This Row],[Start Time Steam]])*24,"err")</f>
        <v>2.0000000000582077</v>
      </c>
    </row>
    <row r="453" spans="1:14">
      <c r="A453" s="27">
        <f>Table1[[#This Row],[Day]]</f>
        <v>41166</v>
      </c>
      <c r="B453" s="29">
        <f>WEEKDAY(Table2[[#This Row],[Day]])</f>
        <v>6</v>
      </c>
      <c r="C453" s="28">
        <f>Table1[[#This Row],[Start Time Elec]]</f>
        <v>41166.208333333336</v>
      </c>
      <c r="D453" s="28">
        <f>Table1[[#This Row],[Stop Time Elec]]</f>
        <v>41167.0625</v>
      </c>
      <c r="E453" s="26">
        <f>IFERROR(HOUR(Table2[[#This Row],[Start time Elec]])+MINUTE(Table2[[#This Row],[Start time Elec]])/60,"err")</f>
        <v>5</v>
      </c>
      <c r="F453" s="26">
        <f>IFERROR(HOUR(Table2[[#This Row],[End Time Elec]])+MINUTE(Table2[[#This Row],[End Time Elec]])/60,"err")</f>
        <v>1.5</v>
      </c>
      <c r="G453" s="26">
        <f>IFERROR(IF(Table2[[#This Row],[End time Hour elec]]&lt;Table2[[#This Row],[Start Time hour elec]],Table2[[#This Row],[End time Hour elec]]+24,Table2[[#This Row],[End time Hour elec]]),"err")</f>
        <v>25.5</v>
      </c>
      <c r="H453" s="26">
        <f>IFERROR((Table2[[#This Row],[End Time Elec]]-Table2[[#This Row],[Start time Elec]])*24,"err")</f>
        <v>20.499999999941792</v>
      </c>
      <c r="I453" s="28" t="str">
        <f>Table1[[#This Row],[Start Time Steam]]</f>
        <v>err</v>
      </c>
      <c r="J453" s="28">
        <f>Table1[[#This Row],[Stop Time Steam]]</f>
        <v>41166.75</v>
      </c>
      <c r="K453" s="26" t="str">
        <f>IFERROR(HOUR(Table2[[#This Row],[Start Time Steam]])+MINUTE(Table2[[#This Row],[Start Time Steam]])/60,"err")</f>
        <v>err</v>
      </c>
      <c r="L453" s="26">
        <f>IFERROR(HOUR(Table2[[#This Row],[End Time Steam]])+MINUTE(Table2[[#This Row],[End Time Steam]])/60,"err")</f>
        <v>18</v>
      </c>
      <c r="M453" s="26">
        <f>IFERROR(IF(Table2[[#This Row],[End time Hour Steam]]&lt;Table2[[#This Row],[Start Time hour Steam]],Table2[[#This Row],[End time Hour Steam]]+24,Table2[[#This Row],[End time Hour Steam]]),"err")</f>
        <v>42</v>
      </c>
      <c r="N453" s="26" t="str">
        <f>IFERROR((Table2[[#This Row],[End Time Steam]]-Table2[[#This Row],[Start Time Steam]])*24,"err")</f>
        <v>err</v>
      </c>
    </row>
    <row r="454" spans="1:14" hidden="1">
      <c r="A454" s="27">
        <f>Table1[[#This Row],[Day]]</f>
        <v>41167</v>
      </c>
      <c r="B454" s="29">
        <f>WEEKDAY(Table2[[#This Row],[Day]])</f>
        <v>7</v>
      </c>
      <c r="C454" s="28">
        <f>Table1[[#This Row],[Start Time Elec]]</f>
        <v>41167.270833333336</v>
      </c>
      <c r="D454" s="28">
        <f>Table1[[#This Row],[Stop Time Elec]]</f>
        <v>41167.927083333336</v>
      </c>
      <c r="E454" s="26">
        <f>IFERROR(HOUR(Table2[[#This Row],[Start time Elec]])+MINUTE(Table2[[#This Row],[Start time Elec]])/60,"err")</f>
        <v>6.5</v>
      </c>
      <c r="F454" s="26">
        <f>IFERROR(HOUR(Table2[[#This Row],[End Time Elec]])+MINUTE(Table2[[#This Row],[End Time Elec]])/60,"err")</f>
        <v>22.25</v>
      </c>
      <c r="G454" s="26">
        <f>IFERROR(IF(Table2[[#This Row],[End time Hour elec]]&lt;Table2[[#This Row],[Start Time hour elec]],Table2[[#This Row],[End time Hour elec]]+24,Table2[[#This Row],[End time Hour elec]]),"err")</f>
        <v>22.25</v>
      </c>
      <c r="H454" s="26">
        <f>IFERROR((Table2[[#This Row],[End Time Elec]]-Table2[[#This Row],[Start time Elec]])*24,"err")</f>
        <v>15.75</v>
      </c>
      <c r="I454" s="28">
        <f>Table1[[#This Row],[Start Time Steam]]</f>
        <v>41167.0625</v>
      </c>
      <c r="J454" s="28">
        <f>Table1[[#This Row],[Stop Time Steam]]</f>
        <v>41167.5</v>
      </c>
      <c r="K454" s="26">
        <f>IFERROR(HOUR(Table2[[#This Row],[Start Time Steam]])+MINUTE(Table2[[#This Row],[Start Time Steam]])/60,"err")</f>
        <v>1.5</v>
      </c>
      <c r="L454" s="26">
        <f>IFERROR(HOUR(Table2[[#This Row],[End Time Steam]])+MINUTE(Table2[[#This Row],[End Time Steam]])/60,"err")</f>
        <v>12</v>
      </c>
      <c r="M454" s="26">
        <f>IFERROR(IF(Table2[[#This Row],[End time Hour Steam]]&lt;Table2[[#This Row],[Start Time hour Steam]],Table2[[#This Row],[End time Hour Steam]]+24,Table2[[#This Row],[End time Hour Steam]]),"err")</f>
        <v>12</v>
      </c>
      <c r="N454" s="26">
        <f>IFERROR((Table2[[#This Row],[End Time Steam]]-Table2[[#This Row],[Start Time Steam]])*24,"err")</f>
        <v>10.5</v>
      </c>
    </row>
    <row r="455" spans="1:14" hidden="1">
      <c r="A455" s="27">
        <f>Table1[[#This Row],[Day]]</f>
        <v>41168</v>
      </c>
      <c r="B455" s="29">
        <f>WEEKDAY(Table2[[#This Row],[Day]])</f>
        <v>1</v>
      </c>
      <c r="C455" s="28">
        <f>Table1[[#This Row],[Start Time Elec]]</f>
        <v>41168.270833333336</v>
      </c>
      <c r="D455" s="28">
        <f>Table1[[#This Row],[Stop Time Elec]]</f>
        <v>41169.010416666664</v>
      </c>
      <c r="E455" s="26">
        <f>IFERROR(HOUR(Table2[[#This Row],[Start time Elec]])+MINUTE(Table2[[#This Row],[Start time Elec]])/60,"err")</f>
        <v>6.5</v>
      </c>
      <c r="F455" s="26">
        <f>IFERROR(HOUR(Table2[[#This Row],[End Time Elec]])+MINUTE(Table2[[#This Row],[End Time Elec]])/60,"err")</f>
        <v>0.25</v>
      </c>
      <c r="G455" s="26">
        <f>IFERROR(IF(Table2[[#This Row],[End time Hour elec]]&lt;Table2[[#This Row],[Start Time hour elec]],Table2[[#This Row],[End time Hour elec]]+24,Table2[[#This Row],[End time Hour elec]]),"err")</f>
        <v>24.25</v>
      </c>
      <c r="H455" s="26">
        <f>IFERROR((Table2[[#This Row],[End Time Elec]]-Table2[[#This Row],[Start time Elec]])*24,"err")</f>
        <v>17.749999999883585</v>
      </c>
      <c r="I455" s="28" t="str">
        <f>Table1[[#This Row],[Start Time Steam]]</f>
        <v>err</v>
      </c>
      <c r="J455" s="28">
        <f>Table1[[#This Row],[Stop Time Steam]]</f>
        <v>41168.5</v>
      </c>
      <c r="K455" s="26" t="str">
        <f>IFERROR(HOUR(Table2[[#This Row],[Start Time Steam]])+MINUTE(Table2[[#This Row],[Start Time Steam]])/60,"err")</f>
        <v>err</v>
      </c>
      <c r="L455" s="26">
        <f>IFERROR(HOUR(Table2[[#This Row],[End Time Steam]])+MINUTE(Table2[[#This Row],[End Time Steam]])/60,"err")</f>
        <v>12</v>
      </c>
      <c r="M455" s="26">
        <f>IFERROR(IF(Table2[[#This Row],[End time Hour Steam]]&lt;Table2[[#This Row],[Start Time hour Steam]],Table2[[#This Row],[End time Hour Steam]]+24,Table2[[#This Row],[End time Hour Steam]]),"err")</f>
        <v>36</v>
      </c>
      <c r="N455" s="26" t="str">
        <f>IFERROR((Table2[[#This Row],[End Time Steam]]-Table2[[#This Row],[Start Time Steam]])*24,"err")</f>
        <v>err</v>
      </c>
    </row>
    <row r="456" spans="1:14">
      <c r="A456" s="27">
        <f>Table1[[#This Row],[Day]]</f>
        <v>41169</v>
      </c>
      <c r="B456" s="29">
        <f>WEEKDAY(Table2[[#This Row],[Day]])</f>
        <v>2</v>
      </c>
      <c r="C456" s="28">
        <f>Table1[[#This Row],[Start Time Elec]]</f>
        <v>41169.208333333336</v>
      </c>
      <c r="D456" s="28">
        <f>Table1[[#This Row],[Stop Time Elec]]</f>
        <v>41170.020833333336</v>
      </c>
      <c r="E456" s="26">
        <f>IFERROR(HOUR(Table2[[#This Row],[Start time Elec]])+MINUTE(Table2[[#This Row],[Start time Elec]])/60,"err")</f>
        <v>5</v>
      </c>
      <c r="F456" s="26">
        <f>IFERROR(HOUR(Table2[[#This Row],[End Time Elec]])+MINUTE(Table2[[#This Row],[End Time Elec]])/60,"err")</f>
        <v>0.5</v>
      </c>
      <c r="G456" s="26">
        <f>IFERROR(IF(Table2[[#This Row],[End time Hour elec]]&lt;Table2[[#This Row],[Start Time hour elec]],Table2[[#This Row],[End time Hour elec]]+24,Table2[[#This Row],[End time Hour elec]]),"err")</f>
        <v>24.5</v>
      </c>
      <c r="H456" s="26">
        <f>IFERROR((Table2[[#This Row],[End Time Elec]]-Table2[[#This Row],[Start time Elec]])*24,"err")</f>
        <v>19.5</v>
      </c>
      <c r="I456" s="28">
        <f>Table1[[#This Row],[Start Time Steam]]</f>
        <v>41169.0625</v>
      </c>
      <c r="J456" s="28">
        <f>Table1[[#This Row],[Stop Time Steam]]</f>
        <v>41169.15625</v>
      </c>
      <c r="K456" s="26">
        <f>IFERROR(HOUR(Table2[[#This Row],[Start Time Steam]])+MINUTE(Table2[[#This Row],[Start Time Steam]])/60,"err")</f>
        <v>1.5</v>
      </c>
      <c r="L456" s="26">
        <f>IFERROR(HOUR(Table2[[#This Row],[End Time Steam]])+MINUTE(Table2[[#This Row],[End Time Steam]])/60,"err")</f>
        <v>3.75</v>
      </c>
      <c r="M456" s="26">
        <f>IFERROR(IF(Table2[[#This Row],[End time Hour Steam]]&lt;Table2[[#This Row],[Start Time hour Steam]],Table2[[#This Row],[End time Hour Steam]]+24,Table2[[#This Row],[End time Hour Steam]]),"err")</f>
        <v>3.75</v>
      </c>
      <c r="N456" s="26">
        <f>IFERROR((Table2[[#This Row],[End Time Steam]]-Table2[[#This Row],[Start Time Steam]])*24,"err")</f>
        <v>2.25</v>
      </c>
    </row>
    <row r="457" spans="1:14">
      <c r="A457" s="27">
        <f>Table1[[#This Row],[Day]]</f>
        <v>41170</v>
      </c>
      <c r="B457" s="29">
        <f>WEEKDAY(Table2[[#This Row],[Day]])</f>
        <v>3</v>
      </c>
      <c r="C457" s="28">
        <f>Table1[[#This Row],[Start Time Elec]]</f>
        <v>41170.208333333336</v>
      </c>
      <c r="D457" s="28">
        <f>Table1[[#This Row],[Stop Time Elec]]</f>
        <v>41171.041666666664</v>
      </c>
      <c r="E457" s="26">
        <f>IFERROR(HOUR(Table2[[#This Row],[Start time Elec]])+MINUTE(Table2[[#This Row],[Start time Elec]])/60,"err")</f>
        <v>5</v>
      </c>
      <c r="F457" s="26">
        <f>IFERROR(HOUR(Table2[[#This Row],[End Time Elec]])+MINUTE(Table2[[#This Row],[End Time Elec]])/60,"err")</f>
        <v>1</v>
      </c>
      <c r="G457" s="26">
        <f>IFERROR(IF(Table2[[#This Row],[End time Hour elec]]&lt;Table2[[#This Row],[Start Time hour elec]],Table2[[#This Row],[End time Hour elec]]+24,Table2[[#This Row],[End time Hour elec]]),"err")</f>
        <v>25</v>
      </c>
      <c r="H457" s="26">
        <f>IFERROR((Table2[[#This Row],[End Time Elec]]-Table2[[#This Row],[Start time Elec]])*24,"err")</f>
        <v>19.999999999883585</v>
      </c>
      <c r="I457" s="28">
        <f>Table1[[#This Row],[Start Time Steam]]</f>
        <v>41170.0625</v>
      </c>
      <c r="J457" s="28">
        <f>Table1[[#This Row],[Stop Time Steam]]</f>
        <v>41170.145833333336</v>
      </c>
      <c r="K457" s="26">
        <f>IFERROR(HOUR(Table2[[#This Row],[Start Time Steam]])+MINUTE(Table2[[#This Row],[Start Time Steam]])/60,"err")</f>
        <v>1.5</v>
      </c>
      <c r="L457" s="26">
        <f>IFERROR(HOUR(Table2[[#This Row],[End Time Steam]])+MINUTE(Table2[[#This Row],[End Time Steam]])/60,"err")</f>
        <v>3.5</v>
      </c>
      <c r="M457" s="26">
        <f>IFERROR(IF(Table2[[#This Row],[End time Hour Steam]]&lt;Table2[[#This Row],[Start Time hour Steam]],Table2[[#This Row],[End time Hour Steam]]+24,Table2[[#This Row],[End time Hour Steam]]),"err")</f>
        <v>3.5</v>
      </c>
      <c r="N457" s="26">
        <f>IFERROR((Table2[[#This Row],[End Time Steam]]-Table2[[#This Row],[Start Time Steam]])*24,"err")</f>
        <v>2.0000000000582077</v>
      </c>
    </row>
    <row r="458" spans="1:14">
      <c r="A458" s="27">
        <f>Table1[[#This Row],[Day]]</f>
        <v>41171</v>
      </c>
      <c r="B458" s="29">
        <f>WEEKDAY(Table2[[#This Row],[Day]])</f>
        <v>4</v>
      </c>
      <c r="C458" s="28">
        <f>Table1[[#This Row],[Start Time Elec]]</f>
        <v>41171.229166666664</v>
      </c>
      <c r="D458" s="28">
        <f>Table1[[#This Row],[Stop Time Elec]]</f>
        <v>41172.03125</v>
      </c>
      <c r="E458" s="26">
        <f>IFERROR(HOUR(Table2[[#This Row],[Start time Elec]])+MINUTE(Table2[[#This Row],[Start time Elec]])/60,"err")</f>
        <v>5.5</v>
      </c>
      <c r="F458" s="26">
        <f>IFERROR(HOUR(Table2[[#This Row],[End Time Elec]])+MINUTE(Table2[[#This Row],[End Time Elec]])/60,"err")</f>
        <v>0.75</v>
      </c>
      <c r="G458" s="26">
        <f>IFERROR(IF(Table2[[#This Row],[End time Hour elec]]&lt;Table2[[#This Row],[Start Time hour elec]],Table2[[#This Row],[End time Hour elec]]+24,Table2[[#This Row],[End time Hour elec]]),"err")</f>
        <v>24.75</v>
      </c>
      <c r="H458" s="26">
        <f>IFERROR((Table2[[#This Row],[End Time Elec]]-Table2[[#This Row],[Start time Elec]])*24,"err")</f>
        <v>19.250000000058208</v>
      </c>
      <c r="I458" s="28">
        <f>Table1[[#This Row],[Start Time Steam]]</f>
        <v>41171.229166666664</v>
      </c>
      <c r="J458" s="28">
        <f>Table1[[#This Row],[Stop Time Steam]]</f>
        <v>41171.96875</v>
      </c>
      <c r="K458" s="26">
        <f>IFERROR(HOUR(Table2[[#This Row],[Start Time Steam]])+MINUTE(Table2[[#This Row],[Start Time Steam]])/60,"err")</f>
        <v>5.5</v>
      </c>
      <c r="L458" s="26">
        <f>IFERROR(HOUR(Table2[[#This Row],[End Time Steam]])+MINUTE(Table2[[#This Row],[End Time Steam]])/60,"err")</f>
        <v>23.25</v>
      </c>
      <c r="M458" s="26">
        <f>IFERROR(IF(Table2[[#This Row],[End time Hour Steam]]&lt;Table2[[#This Row],[Start Time hour Steam]],Table2[[#This Row],[End time Hour Steam]]+24,Table2[[#This Row],[End time Hour Steam]]),"err")</f>
        <v>23.25</v>
      </c>
      <c r="N458" s="26">
        <f>IFERROR((Table2[[#This Row],[End Time Steam]]-Table2[[#This Row],[Start Time Steam]])*24,"err")</f>
        <v>17.750000000058208</v>
      </c>
    </row>
    <row r="459" spans="1:14">
      <c r="A459" s="27">
        <f>Table1[[#This Row],[Day]]</f>
        <v>41172</v>
      </c>
      <c r="B459" s="29">
        <f>WEEKDAY(Table2[[#This Row],[Day]])</f>
        <v>5</v>
      </c>
      <c r="C459" s="28">
        <f>Table1[[#This Row],[Start Time Elec]]</f>
        <v>41172.239583333336</v>
      </c>
      <c r="D459" s="28">
        <f>Table1[[#This Row],[Stop Time Elec]]</f>
        <v>41173.03125</v>
      </c>
      <c r="E459" s="26">
        <f>IFERROR(HOUR(Table2[[#This Row],[Start time Elec]])+MINUTE(Table2[[#This Row],[Start time Elec]])/60,"err")</f>
        <v>5.75</v>
      </c>
      <c r="F459" s="26">
        <f>IFERROR(HOUR(Table2[[#This Row],[End Time Elec]])+MINUTE(Table2[[#This Row],[End Time Elec]])/60,"err")</f>
        <v>0.75</v>
      </c>
      <c r="G459" s="26">
        <f>IFERROR(IF(Table2[[#This Row],[End time Hour elec]]&lt;Table2[[#This Row],[Start Time hour elec]],Table2[[#This Row],[End time Hour elec]]+24,Table2[[#This Row],[End time Hour elec]]),"err")</f>
        <v>24.75</v>
      </c>
      <c r="H459" s="26">
        <f>IFERROR((Table2[[#This Row],[End Time Elec]]-Table2[[#This Row],[Start time Elec]])*24,"err")</f>
        <v>18.999999999941792</v>
      </c>
      <c r="I459" s="28">
        <f>Table1[[#This Row],[Start Time Steam]]</f>
        <v>41172.197916666664</v>
      </c>
      <c r="J459" s="28">
        <f>Table1[[#This Row],[Stop Time Steam]]</f>
        <v>41172.947916666664</v>
      </c>
      <c r="K459" s="26">
        <f>IFERROR(HOUR(Table2[[#This Row],[Start Time Steam]])+MINUTE(Table2[[#This Row],[Start Time Steam]])/60,"err")</f>
        <v>4.75</v>
      </c>
      <c r="L459" s="26">
        <f>IFERROR(HOUR(Table2[[#This Row],[End Time Steam]])+MINUTE(Table2[[#This Row],[End Time Steam]])/60,"err")</f>
        <v>22.75</v>
      </c>
      <c r="M459" s="26">
        <f>IFERROR(IF(Table2[[#This Row],[End time Hour Steam]]&lt;Table2[[#This Row],[Start Time hour Steam]],Table2[[#This Row],[End time Hour Steam]]+24,Table2[[#This Row],[End time Hour Steam]]),"err")</f>
        <v>22.75</v>
      </c>
      <c r="N459" s="26">
        <f>IFERROR((Table2[[#This Row],[End Time Steam]]-Table2[[#This Row],[Start Time Steam]])*24,"err")</f>
        <v>18</v>
      </c>
    </row>
    <row r="460" spans="1:14">
      <c r="A460" s="27">
        <f>Table1[[#This Row],[Day]]</f>
        <v>41173</v>
      </c>
      <c r="B460" s="29">
        <f>WEEKDAY(Table2[[#This Row],[Day]])</f>
        <v>6</v>
      </c>
      <c r="C460" s="28">
        <f>Table1[[#This Row],[Start Time Elec]]</f>
        <v>41173.208333333336</v>
      </c>
      <c r="D460" s="28">
        <f>Table1[[#This Row],[Stop Time Elec]]</f>
        <v>41174.03125</v>
      </c>
      <c r="E460" s="26">
        <f>IFERROR(HOUR(Table2[[#This Row],[Start time Elec]])+MINUTE(Table2[[#This Row],[Start time Elec]])/60,"err")</f>
        <v>5</v>
      </c>
      <c r="F460" s="26">
        <f>IFERROR(HOUR(Table2[[#This Row],[End Time Elec]])+MINUTE(Table2[[#This Row],[End Time Elec]])/60,"err")</f>
        <v>0.75</v>
      </c>
      <c r="G460" s="26">
        <f>IFERROR(IF(Table2[[#This Row],[End time Hour elec]]&lt;Table2[[#This Row],[Start Time hour elec]],Table2[[#This Row],[End time Hour elec]]+24,Table2[[#This Row],[End time Hour elec]]),"err")</f>
        <v>24.75</v>
      </c>
      <c r="H460" s="26">
        <f>IFERROR((Table2[[#This Row],[End Time Elec]]-Table2[[#This Row],[Start time Elec]])*24,"err")</f>
        <v>19.749999999941792</v>
      </c>
      <c r="I460" s="28" t="str">
        <f>Table1[[#This Row],[Start Time Steam]]</f>
        <v>err</v>
      </c>
      <c r="J460" s="28">
        <f>Table1[[#This Row],[Stop Time Steam]]</f>
        <v>41174</v>
      </c>
      <c r="K460" s="26" t="str">
        <f>IFERROR(HOUR(Table2[[#This Row],[Start Time Steam]])+MINUTE(Table2[[#This Row],[Start Time Steam]])/60,"err")</f>
        <v>err</v>
      </c>
      <c r="L460" s="26">
        <f>IFERROR(HOUR(Table2[[#This Row],[End Time Steam]])+MINUTE(Table2[[#This Row],[End Time Steam]])/60,"err")</f>
        <v>0</v>
      </c>
      <c r="M460" s="26">
        <f>IFERROR(IF(Table2[[#This Row],[End time Hour Steam]]&lt;Table2[[#This Row],[Start Time hour Steam]],Table2[[#This Row],[End time Hour Steam]]+24,Table2[[#This Row],[End time Hour Steam]]),"err")</f>
        <v>24</v>
      </c>
      <c r="N460" s="26" t="str">
        <f>IFERROR((Table2[[#This Row],[End Time Steam]]-Table2[[#This Row],[Start Time Steam]])*24,"err")</f>
        <v>err</v>
      </c>
    </row>
    <row r="461" spans="1:14" hidden="1">
      <c r="A461" s="27">
        <f>Table1[[#This Row],[Day]]</f>
        <v>41174</v>
      </c>
      <c r="B461" s="29">
        <f>WEEKDAY(Table2[[#This Row],[Day]])</f>
        <v>7</v>
      </c>
      <c r="C461" s="28">
        <f>Table1[[#This Row],[Start Time Elec]]</f>
        <v>41174.270833333336</v>
      </c>
      <c r="D461" s="28">
        <f>Table1[[#This Row],[Stop Time Elec]]</f>
        <v>41174.96875</v>
      </c>
      <c r="E461" s="26">
        <f>IFERROR(HOUR(Table2[[#This Row],[Start time Elec]])+MINUTE(Table2[[#This Row],[Start time Elec]])/60,"err")</f>
        <v>6.5</v>
      </c>
      <c r="F461" s="26">
        <f>IFERROR(HOUR(Table2[[#This Row],[End Time Elec]])+MINUTE(Table2[[#This Row],[End Time Elec]])/60,"err")</f>
        <v>23.25</v>
      </c>
      <c r="G461" s="26">
        <f>IFERROR(IF(Table2[[#This Row],[End time Hour elec]]&lt;Table2[[#This Row],[Start Time hour elec]],Table2[[#This Row],[End time Hour elec]]+24,Table2[[#This Row],[End time Hour elec]]),"err")</f>
        <v>23.25</v>
      </c>
      <c r="H461" s="26">
        <f>IFERROR((Table2[[#This Row],[End Time Elec]]-Table2[[#This Row],[Start time Elec]])*24,"err")</f>
        <v>16.749999999941792</v>
      </c>
      <c r="I461" s="28" t="str">
        <f>Table1[[#This Row],[Start Time Steam]]</f>
        <v>err</v>
      </c>
      <c r="J461" s="28">
        <f>Table1[[#This Row],[Stop Time Steam]]</f>
        <v>41174.5</v>
      </c>
      <c r="K461" s="26" t="str">
        <f>IFERROR(HOUR(Table2[[#This Row],[Start Time Steam]])+MINUTE(Table2[[#This Row],[Start Time Steam]])/60,"err")</f>
        <v>err</v>
      </c>
      <c r="L461" s="26">
        <f>IFERROR(HOUR(Table2[[#This Row],[End Time Steam]])+MINUTE(Table2[[#This Row],[End Time Steam]])/60,"err")</f>
        <v>12</v>
      </c>
      <c r="M461" s="26">
        <f>IFERROR(IF(Table2[[#This Row],[End time Hour Steam]]&lt;Table2[[#This Row],[Start Time hour Steam]],Table2[[#This Row],[End time Hour Steam]]+24,Table2[[#This Row],[End time Hour Steam]]),"err")</f>
        <v>36</v>
      </c>
      <c r="N461" s="26" t="str">
        <f>IFERROR((Table2[[#This Row],[End Time Steam]]-Table2[[#This Row],[Start Time Steam]])*24,"err")</f>
        <v>err</v>
      </c>
    </row>
    <row r="462" spans="1:14" hidden="1">
      <c r="A462" s="27">
        <f>Table1[[#This Row],[Day]]</f>
        <v>41175</v>
      </c>
      <c r="B462" s="29">
        <f>WEEKDAY(Table2[[#This Row],[Day]])</f>
        <v>1</v>
      </c>
      <c r="C462" s="28">
        <f>Table1[[#This Row],[Start Time Elec]]</f>
        <v>41175.291666666664</v>
      </c>
      <c r="D462" s="28">
        <f>Table1[[#This Row],[Stop Time Elec]]</f>
        <v>41175.833333333336</v>
      </c>
      <c r="E462" s="26">
        <f>IFERROR(HOUR(Table2[[#This Row],[Start time Elec]])+MINUTE(Table2[[#This Row],[Start time Elec]])/60,"err")</f>
        <v>7</v>
      </c>
      <c r="F462" s="26">
        <f>IFERROR(HOUR(Table2[[#This Row],[End Time Elec]])+MINUTE(Table2[[#This Row],[End Time Elec]])/60,"err")</f>
        <v>20</v>
      </c>
      <c r="G462" s="26">
        <f>IFERROR(IF(Table2[[#This Row],[End time Hour elec]]&lt;Table2[[#This Row],[Start Time hour elec]],Table2[[#This Row],[End time Hour elec]]+24,Table2[[#This Row],[End time Hour elec]]),"err")</f>
        <v>20</v>
      </c>
      <c r="H462" s="26">
        <f>IFERROR((Table2[[#This Row],[End Time Elec]]-Table2[[#This Row],[Start time Elec]])*24,"err")</f>
        <v>13.000000000116415</v>
      </c>
      <c r="I462" s="28">
        <f>Table1[[#This Row],[Start Time Steam]]</f>
        <v>41175.177083333336</v>
      </c>
      <c r="J462" s="28">
        <f>Table1[[#This Row],[Stop Time Steam]]</f>
        <v>41175.270833333336</v>
      </c>
      <c r="K462" s="26">
        <f>IFERROR(HOUR(Table2[[#This Row],[Start Time Steam]])+MINUTE(Table2[[#This Row],[Start Time Steam]])/60,"err")</f>
        <v>4.25</v>
      </c>
      <c r="L462" s="26">
        <f>IFERROR(HOUR(Table2[[#This Row],[End Time Steam]])+MINUTE(Table2[[#This Row],[End Time Steam]])/60,"err")</f>
        <v>6.5</v>
      </c>
      <c r="M462" s="26">
        <f>IFERROR(IF(Table2[[#This Row],[End time Hour Steam]]&lt;Table2[[#This Row],[Start Time hour Steam]],Table2[[#This Row],[End time Hour Steam]]+24,Table2[[#This Row],[End time Hour Steam]]),"err")</f>
        <v>6.5</v>
      </c>
      <c r="N462" s="26">
        <f>IFERROR((Table2[[#This Row],[End Time Steam]]-Table2[[#This Row],[Start Time Steam]])*24,"err")</f>
        <v>2.25</v>
      </c>
    </row>
    <row r="463" spans="1:14">
      <c r="A463" s="27">
        <f>Table1[[#This Row],[Day]]</f>
        <v>41176</v>
      </c>
      <c r="B463" s="29">
        <f>WEEKDAY(Table2[[#This Row],[Day]])</f>
        <v>2</v>
      </c>
      <c r="C463" s="28">
        <f>Table1[[#This Row],[Start Time Elec]]</f>
        <v>41176.21875</v>
      </c>
      <c r="D463" s="28">
        <f>Table1[[#This Row],[Stop Time Elec]]</f>
        <v>41177.010416666664</v>
      </c>
      <c r="E463" s="26">
        <f>IFERROR(HOUR(Table2[[#This Row],[Start time Elec]])+MINUTE(Table2[[#This Row],[Start time Elec]])/60,"err")</f>
        <v>5.25</v>
      </c>
      <c r="F463" s="26">
        <f>IFERROR(HOUR(Table2[[#This Row],[End Time Elec]])+MINUTE(Table2[[#This Row],[End Time Elec]])/60,"err")</f>
        <v>0.25</v>
      </c>
      <c r="G463" s="26">
        <f>IFERROR(IF(Table2[[#This Row],[End time Hour elec]]&lt;Table2[[#This Row],[Start Time hour elec]],Table2[[#This Row],[End time Hour elec]]+24,Table2[[#This Row],[End time Hour elec]]),"err")</f>
        <v>24.25</v>
      </c>
      <c r="H463" s="26">
        <f>IFERROR((Table2[[#This Row],[End Time Elec]]-Table2[[#This Row],[Start time Elec]])*24,"err")</f>
        <v>18.999999999941792</v>
      </c>
      <c r="I463" s="28">
        <f>Table1[[#This Row],[Start Time Steam]]</f>
        <v>41176.15625</v>
      </c>
      <c r="J463" s="28">
        <f>Table1[[#This Row],[Stop Time Steam]]</f>
        <v>41176.927083333336</v>
      </c>
      <c r="K463" s="26">
        <f>IFERROR(HOUR(Table2[[#This Row],[Start Time Steam]])+MINUTE(Table2[[#This Row],[Start Time Steam]])/60,"err")</f>
        <v>3.75</v>
      </c>
      <c r="L463" s="26">
        <f>IFERROR(HOUR(Table2[[#This Row],[End Time Steam]])+MINUTE(Table2[[#This Row],[End Time Steam]])/60,"err")</f>
        <v>22.25</v>
      </c>
      <c r="M463" s="26">
        <f>IFERROR(IF(Table2[[#This Row],[End time Hour Steam]]&lt;Table2[[#This Row],[Start Time hour Steam]],Table2[[#This Row],[End time Hour Steam]]+24,Table2[[#This Row],[End time Hour Steam]]),"err")</f>
        <v>22.25</v>
      </c>
      <c r="N463" s="26">
        <f>IFERROR((Table2[[#This Row],[End Time Steam]]-Table2[[#This Row],[Start Time Steam]])*24,"err")</f>
        <v>18.500000000058208</v>
      </c>
    </row>
    <row r="464" spans="1:14">
      <c r="A464" s="27">
        <f>Table1[[#This Row],[Day]]</f>
        <v>41177</v>
      </c>
      <c r="B464" s="29">
        <f>WEEKDAY(Table2[[#This Row],[Day]])</f>
        <v>3</v>
      </c>
      <c r="C464" s="28">
        <f>Table1[[#This Row],[Start Time Elec]]</f>
        <v>41177.229166666664</v>
      </c>
      <c r="D464" s="28">
        <f>Table1[[#This Row],[Stop Time Elec]]</f>
        <v>41178.020833333336</v>
      </c>
      <c r="E464" s="26">
        <f>IFERROR(HOUR(Table2[[#This Row],[Start time Elec]])+MINUTE(Table2[[#This Row],[Start time Elec]])/60,"err")</f>
        <v>5.5</v>
      </c>
      <c r="F464" s="26">
        <f>IFERROR(HOUR(Table2[[#This Row],[End Time Elec]])+MINUTE(Table2[[#This Row],[End Time Elec]])/60,"err")</f>
        <v>0.5</v>
      </c>
      <c r="G464" s="26">
        <f>IFERROR(IF(Table2[[#This Row],[End time Hour elec]]&lt;Table2[[#This Row],[Start Time hour elec]],Table2[[#This Row],[End time Hour elec]]+24,Table2[[#This Row],[End time Hour elec]]),"err")</f>
        <v>24.5</v>
      </c>
      <c r="H464" s="26">
        <f>IFERROR((Table2[[#This Row],[End Time Elec]]-Table2[[#This Row],[Start time Elec]])*24,"err")</f>
        <v>19.000000000116415</v>
      </c>
      <c r="I464" s="28">
        <f>Table1[[#This Row],[Start Time Steam]]</f>
        <v>41177.208333333336</v>
      </c>
      <c r="J464" s="28">
        <f>Table1[[#This Row],[Stop Time Steam]]</f>
        <v>41178</v>
      </c>
      <c r="K464" s="26">
        <f>IFERROR(HOUR(Table2[[#This Row],[Start Time Steam]])+MINUTE(Table2[[#This Row],[Start Time Steam]])/60,"err")</f>
        <v>5</v>
      </c>
      <c r="L464" s="26">
        <f>IFERROR(HOUR(Table2[[#This Row],[End Time Steam]])+MINUTE(Table2[[#This Row],[End Time Steam]])/60,"err")</f>
        <v>0</v>
      </c>
      <c r="M464" s="26">
        <f>IFERROR(IF(Table2[[#This Row],[End time Hour Steam]]&lt;Table2[[#This Row],[Start Time hour Steam]],Table2[[#This Row],[End time Hour Steam]]+24,Table2[[#This Row],[End time Hour Steam]]),"err")</f>
        <v>24</v>
      </c>
      <c r="N464" s="26">
        <f>IFERROR((Table2[[#This Row],[End Time Steam]]-Table2[[#This Row],[Start Time Steam]])*24,"err")</f>
        <v>18.999999999941792</v>
      </c>
    </row>
    <row r="465" spans="1:14">
      <c r="A465" s="27">
        <f>Table1[[#This Row],[Day]]</f>
        <v>41178</v>
      </c>
      <c r="B465" s="29">
        <f>WEEKDAY(Table2[[#This Row],[Day]])</f>
        <v>4</v>
      </c>
      <c r="C465" s="28">
        <f>Table1[[#This Row],[Start Time Elec]]</f>
        <v>41178.21875</v>
      </c>
      <c r="D465" s="28">
        <f>Table1[[#This Row],[Stop Time Elec]]</f>
        <v>41179.03125</v>
      </c>
      <c r="E465" s="26">
        <f>IFERROR(HOUR(Table2[[#This Row],[Start time Elec]])+MINUTE(Table2[[#This Row],[Start time Elec]])/60,"err")</f>
        <v>5.25</v>
      </c>
      <c r="F465" s="26">
        <f>IFERROR(HOUR(Table2[[#This Row],[End Time Elec]])+MINUTE(Table2[[#This Row],[End Time Elec]])/60,"err")</f>
        <v>0.75</v>
      </c>
      <c r="G465" s="26">
        <f>IFERROR(IF(Table2[[#This Row],[End time Hour elec]]&lt;Table2[[#This Row],[Start Time hour elec]],Table2[[#This Row],[End time Hour elec]]+24,Table2[[#This Row],[End time Hour elec]]),"err")</f>
        <v>24.75</v>
      </c>
      <c r="H465" s="26">
        <f>IFERROR((Table2[[#This Row],[End Time Elec]]-Table2[[#This Row],[Start time Elec]])*24,"err")</f>
        <v>19.5</v>
      </c>
      <c r="I465" s="28">
        <f>Table1[[#This Row],[Start Time Steam]]</f>
        <v>41178.208333333336</v>
      </c>
      <c r="J465" s="28">
        <f>Table1[[#This Row],[Stop Time Steam]]</f>
        <v>41178.791666666664</v>
      </c>
      <c r="K465" s="26">
        <f>IFERROR(HOUR(Table2[[#This Row],[Start Time Steam]])+MINUTE(Table2[[#This Row],[Start Time Steam]])/60,"err")</f>
        <v>5</v>
      </c>
      <c r="L465" s="26">
        <f>IFERROR(HOUR(Table2[[#This Row],[End Time Steam]])+MINUTE(Table2[[#This Row],[End Time Steam]])/60,"err")</f>
        <v>19</v>
      </c>
      <c r="M465" s="26">
        <f>IFERROR(IF(Table2[[#This Row],[End time Hour Steam]]&lt;Table2[[#This Row],[Start Time hour Steam]],Table2[[#This Row],[End time Hour Steam]]+24,Table2[[#This Row],[End time Hour Steam]]),"err")</f>
        <v>19</v>
      </c>
      <c r="N465" s="26">
        <f>IFERROR((Table2[[#This Row],[End Time Steam]]-Table2[[#This Row],[Start Time Steam]])*24,"err")</f>
        <v>13.999999999883585</v>
      </c>
    </row>
    <row r="466" spans="1:14">
      <c r="A466" s="27">
        <f>Table1[[#This Row],[Day]]</f>
        <v>41179</v>
      </c>
      <c r="B466" s="29">
        <f>WEEKDAY(Table2[[#This Row],[Day]])</f>
        <v>5</v>
      </c>
      <c r="C466" s="28">
        <f>Table1[[#This Row],[Start Time Elec]]</f>
        <v>41179.229166666664</v>
      </c>
      <c r="D466" s="28">
        <f>Table1[[#This Row],[Stop Time Elec]]</f>
        <v>41180.03125</v>
      </c>
      <c r="E466" s="26">
        <f>IFERROR(HOUR(Table2[[#This Row],[Start time Elec]])+MINUTE(Table2[[#This Row],[Start time Elec]])/60,"err")</f>
        <v>5.5</v>
      </c>
      <c r="F466" s="26">
        <f>IFERROR(HOUR(Table2[[#This Row],[End Time Elec]])+MINUTE(Table2[[#This Row],[End Time Elec]])/60,"err")</f>
        <v>0.75</v>
      </c>
      <c r="G466" s="26">
        <f>IFERROR(IF(Table2[[#This Row],[End time Hour elec]]&lt;Table2[[#This Row],[Start Time hour elec]],Table2[[#This Row],[End time Hour elec]]+24,Table2[[#This Row],[End time Hour elec]]),"err")</f>
        <v>24.75</v>
      </c>
      <c r="H466" s="26">
        <f>IFERROR((Table2[[#This Row],[End Time Elec]]-Table2[[#This Row],[Start time Elec]])*24,"err")</f>
        <v>19.250000000058208</v>
      </c>
      <c r="I466" s="28">
        <f>Table1[[#This Row],[Start Time Steam]]</f>
        <v>41179.21875</v>
      </c>
      <c r="J466" s="28">
        <f>Table1[[#This Row],[Stop Time Steam]]</f>
        <v>41179.802083333336</v>
      </c>
      <c r="K466" s="26">
        <f>IFERROR(HOUR(Table2[[#This Row],[Start Time Steam]])+MINUTE(Table2[[#This Row],[Start Time Steam]])/60,"err")</f>
        <v>5.25</v>
      </c>
      <c r="L466" s="26">
        <f>IFERROR(HOUR(Table2[[#This Row],[End Time Steam]])+MINUTE(Table2[[#This Row],[End Time Steam]])/60,"err")</f>
        <v>19.25</v>
      </c>
      <c r="M466" s="26">
        <f>IFERROR(IF(Table2[[#This Row],[End time Hour Steam]]&lt;Table2[[#This Row],[Start Time hour Steam]],Table2[[#This Row],[End time Hour Steam]]+24,Table2[[#This Row],[End time Hour Steam]]),"err")</f>
        <v>19.25</v>
      </c>
      <c r="N466" s="26">
        <f>IFERROR((Table2[[#This Row],[End Time Steam]]-Table2[[#This Row],[Start Time Steam]])*24,"err")</f>
        <v>14.000000000058208</v>
      </c>
    </row>
    <row r="467" spans="1:14">
      <c r="A467" s="27">
        <f>Table1[[#This Row],[Day]]</f>
        <v>41180</v>
      </c>
      <c r="B467" s="29">
        <f>WEEKDAY(Table2[[#This Row],[Day]])</f>
        <v>6</v>
      </c>
      <c r="C467" s="28">
        <f>Table1[[#This Row],[Start Time Elec]]</f>
        <v>41180.21875</v>
      </c>
      <c r="D467" s="28">
        <f>Table1[[#This Row],[Stop Time Elec]]</f>
        <v>41181.0625</v>
      </c>
      <c r="E467" s="26">
        <f>IFERROR(HOUR(Table2[[#This Row],[Start time Elec]])+MINUTE(Table2[[#This Row],[Start time Elec]])/60,"err")</f>
        <v>5.25</v>
      </c>
      <c r="F467" s="26">
        <f>IFERROR(HOUR(Table2[[#This Row],[End Time Elec]])+MINUTE(Table2[[#This Row],[End Time Elec]])/60,"err")</f>
        <v>1.5</v>
      </c>
      <c r="G467" s="26">
        <f>IFERROR(IF(Table2[[#This Row],[End time Hour elec]]&lt;Table2[[#This Row],[Start Time hour elec]],Table2[[#This Row],[End time Hour elec]]+24,Table2[[#This Row],[End time Hour elec]]),"err")</f>
        <v>25.5</v>
      </c>
      <c r="H467" s="26">
        <f>IFERROR((Table2[[#This Row],[End Time Elec]]-Table2[[#This Row],[Start time Elec]])*24,"err")</f>
        <v>20.25</v>
      </c>
      <c r="I467" s="28">
        <f>Table1[[#This Row],[Start Time Steam]]</f>
        <v>41180.208333333336</v>
      </c>
      <c r="J467" s="28">
        <f>Table1[[#This Row],[Stop Time Steam]]</f>
        <v>41181.0625</v>
      </c>
      <c r="K467" s="26">
        <f>IFERROR(HOUR(Table2[[#This Row],[Start Time Steam]])+MINUTE(Table2[[#This Row],[Start Time Steam]])/60,"err")</f>
        <v>5</v>
      </c>
      <c r="L467" s="26">
        <f>IFERROR(HOUR(Table2[[#This Row],[End Time Steam]])+MINUTE(Table2[[#This Row],[End Time Steam]])/60,"err")</f>
        <v>1.5</v>
      </c>
      <c r="M467" s="26">
        <f>IFERROR(IF(Table2[[#This Row],[End time Hour Steam]]&lt;Table2[[#This Row],[Start Time hour Steam]],Table2[[#This Row],[End time Hour Steam]]+24,Table2[[#This Row],[End time Hour Steam]]),"err")</f>
        <v>25.5</v>
      </c>
      <c r="N467" s="26">
        <f>IFERROR((Table2[[#This Row],[End Time Steam]]-Table2[[#This Row],[Start Time Steam]])*24,"err")</f>
        <v>20.499999999941792</v>
      </c>
    </row>
    <row r="468" spans="1:14" hidden="1">
      <c r="A468" s="27">
        <f>Table1[[#This Row],[Day]]</f>
        <v>41181</v>
      </c>
      <c r="B468" s="29">
        <f>WEEKDAY(Table2[[#This Row],[Day]])</f>
        <v>7</v>
      </c>
      <c r="C468" s="28">
        <f>Table1[[#This Row],[Start Time Elec]]</f>
        <v>41181.25</v>
      </c>
      <c r="D468" s="28">
        <f>Table1[[#This Row],[Stop Time Elec]]</f>
        <v>41182</v>
      </c>
      <c r="E468" s="26">
        <f>IFERROR(HOUR(Table2[[#This Row],[Start time Elec]])+MINUTE(Table2[[#This Row],[Start time Elec]])/60,"err")</f>
        <v>6</v>
      </c>
      <c r="F468" s="26">
        <f>IFERROR(HOUR(Table2[[#This Row],[End Time Elec]])+MINUTE(Table2[[#This Row],[End Time Elec]])/60,"err")</f>
        <v>0</v>
      </c>
      <c r="G468" s="26">
        <f>IFERROR(IF(Table2[[#This Row],[End time Hour elec]]&lt;Table2[[#This Row],[Start Time hour elec]],Table2[[#This Row],[End time Hour elec]]+24,Table2[[#This Row],[End time Hour elec]]),"err")</f>
        <v>24</v>
      </c>
      <c r="H468" s="26">
        <f>IFERROR((Table2[[#This Row],[End Time Elec]]-Table2[[#This Row],[Start time Elec]])*24,"err")</f>
        <v>18</v>
      </c>
      <c r="I468" s="28">
        <f>Table1[[#This Row],[Start Time Steam]]</f>
        <v>41181.166666666664</v>
      </c>
      <c r="J468" s="28">
        <f>Table1[[#This Row],[Stop Time Steam]]</f>
        <v>41181.729166666664</v>
      </c>
      <c r="K468" s="26">
        <f>IFERROR(HOUR(Table2[[#This Row],[Start Time Steam]])+MINUTE(Table2[[#This Row],[Start Time Steam]])/60,"err")</f>
        <v>4</v>
      </c>
      <c r="L468" s="26">
        <f>IFERROR(HOUR(Table2[[#This Row],[End Time Steam]])+MINUTE(Table2[[#This Row],[End Time Steam]])/60,"err")</f>
        <v>17.5</v>
      </c>
      <c r="M468" s="26">
        <f>IFERROR(IF(Table2[[#This Row],[End time Hour Steam]]&lt;Table2[[#This Row],[Start Time hour Steam]],Table2[[#This Row],[End time Hour Steam]]+24,Table2[[#This Row],[End time Hour Steam]]),"err")</f>
        <v>17.5</v>
      </c>
      <c r="N468" s="26">
        <f>IFERROR((Table2[[#This Row],[End Time Steam]]-Table2[[#This Row],[Start Time Steam]])*24,"err")</f>
        <v>13.5</v>
      </c>
    </row>
    <row r="469" spans="1:14" hidden="1">
      <c r="A469" s="27">
        <f>Table1[[#This Row],[Day]]</f>
        <v>41182</v>
      </c>
      <c r="B469" s="29">
        <f>WEEKDAY(Table2[[#This Row],[Day]])</f>
        <v>1</v>
      </c>
      <c r="C469" s="28">
        <f>Table1[[#This Row],[Start Time Elec]]</f>
        <v>41182.291666666664</v>
      </c>
      <c r="D469" s="28">
        <f>Table1[[#This Row],[Stop Time Elec]]</f>
        <v>41182.84375</v>
      </c>
      <c r="E469" s="26">
        <f>IFERROR(HOUR(Table2[[#This Row],[Start time Elec]])+MINUTE(Table2[[#This Row],[Start time Elec]])/60,"err")</f>
        <v>7</v>
      </c>
      <c r="F469" s="26">
        <f>IFERROR(HOUR(Table2[[#This Row],[End Time Elec]])+MINUTE(Table2[[#This Row],[End Time Elec]])/60,"err")</f>
        <v>20.25</v>
      </c>
      <c r="G469" s="26">
        <f>IFERROR(IF(Table2[[#This Row],[End time Hour elec]]&lt;Table2[[#This Row],[Start Time hour elec]],Table2[[#This Row],[End time Hour elec]]+24,Table2[[#This Row],[End time Hour elec]]),"err")</f>
        <v>20.25</v>
      </c>
      <c r="H469" s="26">
        <f>IFERROR((Table2[[#This Row],[End Time Elec]]-Table2[[#This Row],[Start time Elec]])*24,"err")</f>
        <v>13.250000000058208</v>
      </c>
      <c r="I469" s="28" t="str">
        <f>Table1[[#This Row],[Start Time Steam]]</f>
        <v>N/A</v>
      </c>
      <c r="J469" s="28">
        <f>Table1[[#This Row],[Stop Time Steam]]</f>
        <v>41182.416666666664</v>
      </c>
      <c r="K469" s="26" t="str">
        <f>IFERROR(HOUR(Table2[[#This Row],[Start Time Steam]])+MINUTE(Table2[[#This Row],[Start Time Steam]])/60,"err")</f>
        <v>err</v>
      </c>
      <c r="L469" s="26">
        <f>IFERROR(HOUR(Table2[[#This Row],[End Time Steam]])+MINUTE(Table2[[#This Row],[End Time Steam]])/60,"err")</f>
        <v>10</v>
      </c>
      <c r="M469" s="26">
        <f>IFERROR(IF(Table2[[#This Row],[End time Hour Steam]]&lt;Table2[[#This Row],[Start Time hour Steam]],Table2[[#This Row],[End time Hour Steam]]+24,Table2[[#This Row],[End time Hour Steam]]),"err")</f>
        <v>34</v>
      </c>
      <c r="N469" s="26" t="str">
        <f>IFERROR((Table2[[#This Row],[End Time Steam]]-Table2[[#This Row],[Start Time Steam]])*24,"err")</f>
        <v>err</v>
      </c>
    </row>
    <row r="470" spans="1:14">
      <c r="A470" s="27">
        <f>Table1[[#This Row],[Day]]</f>
        <v>41183</v>
      </c>
      <c r="B470" s="29">
        <f>WEEKDAY(Table2[[#This Row],[Day]])</f>
        <v>2</v>
      </c>
      <c r="C470" s="28">
        <f>Table1[[#This Row],[Start Time Elec]]</f>
        <v>41183.208333333336</v>
      </c>
      <c r="D470" s="28">
        <f>Table1[[#This Row],[Stop Time Elec]]</f>
        <v>41184.020833333336</v>
      </c>
      <c r="E470" s="26">
        <f>IFERROR(HOUR(Table2[[#This Row],[Start time Elec]])+MINUTE(Table2[[#This Row],[Start time Elec]])/60,"err")</f>
        <v>5</v>
      </c>
      <c r="F470" s="26">
        <f>IFERROR(HOUR(Table2[[#This Row],[End Time Elec]])+MINUTE(Table2[[#This Row],[End Time Elec]])/60,"err")</f>
        <v>0.5</v>
      </c>
      <c r="G470" s="26">
        <f>IFERROR(IF(Table2[[#This Row],[End time Hour elec]]&lt;Table2[[#This Row],[Start Time hour elec]],Table2[[#This Row],[End time Hour elec]]+24,Table2[[#This Row],[End time Hour elec]]),"err")</f>
        <v>24.5</v>
      </c>
      <c r="H470" s="26">
        <f>IFERROR((Table2[[#This Row],[End Time Elec]]-Table2[[#This Row],[Start time Elec]])*24,"err")</f>
        <v>19.5</v>
      </c>
      <c r="I470" s="28" t="str">
        <f>Table1[[#This Row],[Start Time Steam]]</f>
        <v>err</v>
      </c>
      <c r="J470" s="28">
        <f>Table1[[#This Row],[Stop Time Steam]]</f>
        <v>41183.854166666664</v>
      </c>
      <c r="K470" s="26" t="str">
        <f>IFERROR(HOUR(Table2[[#This Row],[Start Time Steam]])+MINUTE(Table2[[#This Row],[Start Time Steam]])/60,"err")</f>
        <v>err</v>
      </c>
      <c r="L470" s="26">
        <f>IFERROR(HOUR(Table2[[#This Row],[End Time Steam]])+MINUTE(Table2[[#This Row],[End Time Steam]])/60,"err")</f>
        <v>20.5</v>
      </c>
      <c r="M470" s="26">
        <f>IFERROR(IF(Table2[[#This Row],[End time Hour Steam]]&lt;Table2[[#This Row],[Start Time hour Steam]],Table2[[#This Row],[End time Hour Steam]]+24,Table2[[#This Row],[End time Hour Steam]]),"err")</f>
        <v>44.5</v>
      </c>
      <c r="N470" s="26" t="str">
        <f>IFERROR((Table2[[#This Row],[End Time Steam]]-Table2[[#This Row],[Start Time Steam]])*24,"err")</f>
        <v>err</v>
      </c>
    </row>
    <row r="471" spans="1:14">
      <c r="A471" s="27">
        <f>Table1[[#This Row],[Day]]</f>
        <v>41184</v>
      </c>
      <c r="B471" s="29">
        <f>WEEKDAY(Table2[[#This Row],[Day]])</f>
        <v>3</v>
      </c>
      <c r="C471" s="28">
        <f>Table1[[#This Row],[Start Time Elec]]</f>
        <v>41184.21875</v>
      </c>
      <c r="D471" s="28">
        <f>Table1[[#This Row],[Stop Time Elec]]</f>
        <v>41185.020833333336</v>
      </c>
      <c r="E471" s="26">
        <f>IFERROR(HOUR(Table2[[#This Row],[Start time Elec]])+MINUTE(Table2[[#This Row],[Start time Elec]])/60,"err")</f>
        <v>5.25</v>
      </c>
      <c r="F471" s="26">
        <f>IFERROR(HOUR(Table2[[#This Row],[End Time Elec]])+MINUTE(Table2[[#This Row],[End Time Elec]])/60,"err")</f>
        <v>0.5</v>
      </c>
      <c r="G471" s="26">
        <f>IFERROR(IF(Table2[[#This Row],[End time Hour elec]]&lt;Table2[[#This Row],[Start Time hour elec]],Table2[[#This Row],[End time Hour elec]]+24,Table2[[#This Row],[End time Hour elec]]),"err")</f>
        <v>24.5</v>
      </c>
      <c r="H471" s="26">
        <f>IFERROR((Table2[[#This Row],[End Time Elec]]-Table2[[#This Row],[Start time Elec]])*24,"err")</f>
        <v>19.250000000058208</v>
      </c>
      <c r="I471" s="28" t="str">
        <f>Table1[[#This Row],[Start Time Steam]]</f>
        <v>err</v>
      </c>
      <c r="J471" s="28">
        <f>Table1[[#This Row],[Stop Time Steam]]</f>
        <v>41184.708333333336</v>
      </c>
      <c r="K471" s="26" t="str">
        <f>IFERROR(HOUR(Table2[[#This Row],[Start Time Steam]])+MINUTE(Table2[[#This Row],[Start Time Steam]])/60,"err")</f>
        <v>err</v>
      </c>
      <c r="L471" s="26">
        <f>IFERROR(HOUR(Table2[[#This Row],[End Time Steam]])+MINUTE(Table2[[#This Row],[End Time Steam]])/60,"err")</f>
        <v>17</v>
      </c>
      <c r="M471" s="26">
        <f>IFERROR(IF(Table2[[#This Row],[End time Hour Steam]]&lt;Table2[[#This Row],[Start Time hour Steam]],Table2[[#This Row],[End time Hour Steam]]+24,Table2[[#This Row],[End time Hour Steam]]),"err")</f>
        <v>41</v>
      </c>
      <c r="N471" s="26" t="str">
        <f>IFERROR((Table2[[#This Row],[End Time Steam]]-Table2[[#This Row],[Start Time Steam]])*24,"err")</f>
        <v>err</v>
      </c>
    </row>
    <row r="472" spans="1:14">
      <c r="A472" s="27">
        <f>Table1[[#This Row],[Day]]</f>
        <v>41185</v>
      </c>
      <c r="B472" s="29">
        <f>WEEKDAY(Table2[[#This Row],[Day]])</f>
        <v>4</v>
      </c>
      <c r="C472" s="28">
        <f>Table1[[#This Row],[Start Time Elec]]</f>
        <v>41185.197916666664</v>
      </c>
      <c r="D472" s="28">
        <f>Table1[[#This Row],[Stop Time Elec]]</f>
        <v>41186.020833333336</v>
      </c>
      <c r="E472" s="26">
        <f>IFERROR(HOUR(Table2[[#This Row],[Start time Elec]])+MINUTE(Table2[[#This Row],[Start time Elec]])/60,"err")</f>
        <v>4.75</v>
      </c>
      <c r="F472" s="26">
        <f>IFERROR(HOUR(Table2[[#This Row],[End Time Elec]])+MINUTE(Table2[[#This Row],[End Time Elec]])/60,"err")</f>
        <v>0.5</v>
      </c>
      <c r="G472" s="26">
        <f>IFERROR(IF(Table2[[#This Row],[End time Hour elec]]&lt;Table2[[#This Row],[Start Time hour elec]],Table2[[#This Row],[End time Hour elec]]+24,Table2[[#This Row],[End time Hour elec]]),"err")</f>
        <v>24.5</v>
      </c>
      <c r="H472" s="26">
        <f>IFERROR((Table2[[#This Row],[End Time Elec]]-Table2[[#This Row],[Start time Elec]])*24,"err")</f>
        <v>19.750000000116415</v>
      </c>
      <c r="I472" s="28">
        <f>Table1[[#This Row],[Start Time Steam]]</f>
        <v>41185.197916666664</v>
      </c>
      <c r="J472" s="28">
        <f>Table1[[#This Row],[Stop Time Steam]]</f>
        <v>41185.708333333336</v>
      </c>
      <c r="K472" s="26">
        <f>IFERROR(HOUR(Table2[[#This Row],[Start Time Steam]])+MINUTE(Table2[[#This Row],[Start Time Steam]])/60,"err")</f>
        <v>4.75</v>
      </c>
      <c r="L472" s="26">
        <f>IFERROR(HOUR(Table2[[#This Row],[End Time Steam]])+MINUTE(Table2[[#This Row],[End Time Steam]])/60,"err")</f>
        <v>17</v>
      </c>
      <c r="M472" s="26">
        <f>IFERROR(IF(Table2[[#This Row],[End time Hour Steam]]&lt;Table2[[#This Row],[Start Time hour Steam]],Table2[[#This Row],[End time Hour Steam]]+24,Table2[[#This Row],[End time Hour Steam]]),"err")</f>
        <v>17</v>
      </c>
      <c r="N472" s="26">
        <f>IFERROR((Table2[[#This Row],[End Time Steam]]-Table2[[#This Row],[Start Time Steam]])*24,"err")</f>
        <v>12.250000000116415</v>
      </c>
    </row>
    <row r="473" spans="1:14">
      <c r="A473" s="27">
        <f>Table1[[#This Row],[Day]]</f>
        <v>41186</v>
      </c>
      <c r="B473" s="29">
        <f>WEEKDAY(Table2[[#This Row],[Day]])</f>
        <v>5</v>
      </c>
      <c r="C473" s="28">
        <f>Table1[[#This Row],[Start Time Elec]]</f>
        <v>41186.229166666664</v>
      </c>
      <c r="D473" s="28">
        <f>Table1[[#This Row],[Stop Time Elec]]</f>
        <v>41187.041666666664</v>
      </c>
      <c r="E473" s="26">
        <f>IFERROR(HOUR(Table2[[#This Row],[Start time Elec]])+MINUTE(Table2[[#This Row],[Start time Elec]])/60,"err")</f>
        <v>5.5</v>
      </c>
      <c r="F473" s="26">
        <f>IFERROR(HOUR(Table2[[#This Row],[End Time Elec]])+MINUTE(Table2[[#This Row],[End Time Elec]])/60,"err")</f>
        <v>1</v>
      </c>
      <c r="G473" s="26">
        <f>IFERROR(IF(Table2[[#This Row],[End time Hour elec]]&lt;Table2[[#This Row],[Start Time hour elec]],Table2[[#This Row],[End time Hour elec]]+24,Table2[[#This Row],[End time Hour elec]]),"err")</f>
        <v>25</v>
      </c>
      <c r="H473" s="26">
        <f>IFERROR((Table2[[#This Row],[End Time Elec]]-Table2[[#This Row],[Start time Elec]])*24,"err")</f>
        <v>19.5</v>
      </c>
      <c r="I473" s="28">
        <f>Table1[[#This Row],[Start Time Steam]]</f>
        <v>41186.208333333336</v>
      </c>
      <c r="J473" s="28">
        <f>Table1[[#This Row],[Stop Time Steam]]</f>
        <v>41186.697916666664</v>
      </c>
      <c r="K473" s="26">
        <f>IFERROR(HOUR(Table2[[#This Row],[Start Time Steam]])+MINUTE(Table2[[#This Row],[Start Time Steam]])/60,"err")</f>
        <v>5</v>
      </c>
      <c r="L473" s="26">
        <f>IFERROR(HOUR(Table2[[#This Row],[End Time Steam]])+MINUTE(Table2[[#This Row],[End Time Steam]])/60,"err")</f>
        <v>16.75</v>
      </c>
      <c r="M473" s="26">
        <f>IFERROR(IF(Table2[[#This Row],[End time Hour Steam]]&lt;Table2[[#This Row],[Start Time hour Steam]],Table2[[#This Row],[End time Hour Steam]]+24,Table2[[#This Row],[End time Hour Steam]]),"err")</f>
        <v>16.75</v>
      </c>
      <c r="N473" s="26">
        <f>IFERROR((Table2[[#This Row],[End Time Steam]]-Table2[[#This Row],[Start Time Steam]])*24,"err")</f>
        <v>11.749999999883585</v>
      </c>
    </row>
    <row r="474" spans="1:14">
      <c r="A474" s="27">
        <f>Table1[[#This Row],[Day]]</f>
        <v>41187</v>
      </c>
      <c r="B474" s="29">
        <f>WEEKDAY(Table2[[#This Row],[Day]])</f>
        <v>6</v>
      </c>
      <c r="C474" s="28">
        <f>Table1[[#This Row],[Start Time Elec]]</f>
        <v>41187.21875</v>
      </c>
      <c r="D474" s="28">
        <f>Table1[[#This Row],[Stop Time Elec]]</f>
        <v>41188.041666666664</v>
      </c>
      <c r="E474" s="26">
        <f>IFERROR(HOUR(Table2[[#This Row],[Start time Elec]])+MINUTE(Table2[[#This Row],[Start time Elec]])/60,"err")</f>
        <v>5.25</v>
      </c>
      <c r="F474" s="26">
        <f>IFERROR(HOUR(Table2[[#This Row],[End Time Elec]])+MINUTE(Table2[[#This Row],[End Time Elec]])/60,"err")</f>
        <v>1</v>
      </c>
      <c r="G474" s="26">
        <f>IFERROR(IF(Table2[[#This Row],[End time Hour elec]]&lt;Table2[[#This Row],[Start Time hour elec]],Table2[[#This Row],[End time Hour elec]]+24,Table2[[#This Row],[End time Hour elec]]),"err")</f>
        <v>25</v>
      </c>
      <c r="H474" s="26">
        <f>IFERROR((Table2[[#This Row],[End Time Elec]]-Table2[[#This Row],[Start time Elec]])*24,"err")</f>
        <v>19.749999999941792</v>
      </c>
      <c r="I474" s="28">
        <f>Table1[[#This Row],[Start Time Steam]]</f>
        <v>41187.197916666664</v>
      </c>
      <c r="J474" s="28">
        <f>Table1[[#This Row],[Stop Time Steam]]</f>
        <v>41187.760416666664</v>
      </c>
      <c r="K474" s="26">
        <f>IFERROR(HOUR(Table2[[#This Row],[Start Time Steam]])+MINUTE(Table2[[#This Row],[Start Time Steam]])/60,"err")</f>
        <v>4.75</v>
      </c>
      <c r="L474" s="26">
        <f>IFERROR(HOUR(Table2[[#This Row],[End Time Steam]])+MINUTE(Table2[[#This Row],[End Time Steam]])/60,"err")</f>
        <v>18.25</v>
      </c>
      <c r="M474" s="26">
        <f>IFERROR(IF(Table2[[#This Row],[End time Hour Steam]]&lt;Table2[[#This Row],[Start Time hour Steam]],Table2[[#This Row],[End time Hour Steam]]+24,Table2[[#This Row],[End time Hour Steam]]),"err")</f>
        <v>18.25</v>
      </c>
      <c r="N474" s="26">
        <f>IFERROR((Table2[[#This Row],[End Time Steam]]-Table2[[#This Row],[Start Time Steam]])*24,"err")</f>
        <v>13.5</v>
      </c>
    </row>
    <row r="475" spans="1:14" hidden="1">
      <c r="A475" s="27">
        <f>Table1[[#This Row],[Day]]</f>
        <v>41188</v>
      </c>
      <c r="B475" s="29">
        <f>WEEKDAY(Table2[[#This Row],[Day]])</f>
        <v>7</v>
      </c>
      <c r="C475" s="28">
        <f>Table1[[#This Row],[Start Time Elec]]</f>
        <v>41188.270833333336</v>
      </c>
      <c r="D475" s="28">
        <f>Table1[[#This Row],[Stop Time Elec]]</f>
        <v>41188.927083333336</v>
      </c>
      <c r="E475" s="26">
        <f>IFERROR(HOUR(Table2[[#This Row],[Start time Elec]])+MINUTE(Table2[[#This Row],[Start time Elec]])/60,"err")</f>
        <v>6.5</v>
      </c>
      <c r="F475" s="26">
        <f>IFERROR(HOUR(Table2[[#This Row],[End Time Elec]])+MINUTE(Table2[[#This Row],[End Time Elec]])/60,"err")</f>
        <v>22.25</v>
      </c>
      <c r="G475" s="26">
        <f>IFERROR(IF(Table2[[#This Row],[End time Hour elec]]&lt;Table2[[#This Row],[Start Time hour elec]],Table2[[#This Row],[End time Hour elec]]+24,Table2[[#This Row],[End time Hour elec]]),"err")</f>
        <v>22.25</v>
      </c>
      <c r="H475" s="26">
        <f>IFERROR((Table2[[#This Row],[End Time Elec]]-Table2[[#This Row],[Start time Elec]])*24,"err")</f>
        <v>15.75</v>
      </c>
      <c r="I475" s="28">
        <f>Table1[[#This Row],[Start Time Steam]]</f>
        <v>41188.291666666664</v>
      </c>
      <c r="J475" s="28">
        <f>Table1[[#This Row],[Stop Time Steam]]</f>
        <v>41188.5</v>
      </c>
      <c r="K475" s="26">
        <f>IFERROR(HOUR(Table2[[#This Row],[Start Time Steam]])+MINUTE(Table2[[#This Row],[Start Time Steam]])/60,"err")</f>
        <v>7</v>
      </c>
      <c r="L475" s="26">
        <f>IFERROR(HOUR(Table2[[#This Row],[End Time Steam]])+MINUTE(Table2[[#This Row],[End Time Steam]])/60,"err")</f>
        <v>12</v>
      </c>
      <c r="M475" s="26">
        <f>IFERROR(IF(Table2[[#This Row],[End time Hour Steam]]&lt;Table2[[#This Row],[Start Time hour Steam]],Table2[[#This Row],[End time Hour Steam]]+24,Table2[[#This Row],[End time Hour Steam]]),"err")</f>
        <v>12</v>
      </c>
      <c r="N475" s="26">
        <f>IFERROR((Table2[[#This Row],[End Time Steam]]-Table2[[#This Row],[Start Time Steam]])*24,"err")</f>
        <v>5.0000000000582077</v>
      </c>
    </row>
    <row r="476" spans="1:14" hidden="1">
      <c r="A476" s="27">
        <f>Table1[[#This Row],[Day]]</f>
        <v>41189</v>
      </c>
      <c r="B476" s="29">
        <f>WEEKDAY(Table2[[#This Row],[Day]])</f>
        <v>1</v>
      </c>
      <c r="C476" s="28">
        <f>Table1[[#This Row],[Start Time Elec]]</f>
        <v>41189.291666666664</v>
      </c>
      <c r="D476" s="28">
        <f>Table1[[#This Row],[Stop Time Elec]]</f>
        <v>41189.833333333336</v>
      </c>
      <c r="E476" s="26">
        <f>IFERROR(HOUR(Table2[[#This Row],[Start time Elec]])+MINUTE(Table2[[#This Row],[Start time Elec]])/60,"err")</f>
        <v>7</v>
      </c>
      <c r="F476" s="26">
        <f>IFERROR(HOUR(Table2[[#This Row],[End Time Elec]])+MINUTE(Table2[[#This Row],[End Time Elec]])/60,"err")</f>
        <v>20</v>
      </c>
      <c r="G476" s="26">
        <f>IFERROR(IF(Table2[[#This Row],[End time Hour elec]]&lt;Table2[[#This Row],[Start Time hour elec]],Table2[[#This Row],[End time Hour elec]]+24,Table2[[#This Row],[End time Hour elec]]),"err")</f>
        <v>20</v>
      </c>
      <c r="H476" s="26">
        <f>IFERROR((Table2[[#This Row],[End Time Elec]]-Table2[[#This Row],[Start time Elec]])*24,"err")</f>
        <v>13.000000000116415</v>
      </c>
      <c r="I476" s="28">
        <f>Table1[[#This Row],[Start Time Steam]]</f>
        <v>41189.989583333336</v>
      </c>
      <c r="J476" s="28">
        <f>Table1[[#This Row],[Stop Time Steam]]</f>
        <v>41190.041666666664</v>
      </c>
      <c r="K476" s="26">
        <f>IFERROR(HOUR(Table2[[#This Row],[Start Time Steam]])+MINUTE(Table2[[#This Row],[Start Time Steam]])/60,"err")</f>
        <v>23.75</v>
      </c>
      <c r="L476" s="26">
        <f>IFERROR(HOUR(Table2[[#This Row],[End Time Steam]])+MINUTE(Table2[[#This Row],[End Time Steam]])/60,"err")</f>
        <v>1</v>
      </c>
      <c r="M476" s="26">
        <f>IFERROR(IF(Table2[[#This Row],[End time Hour Steam]]&lt;Table2[[#This Row],[Start Time hour Steam]],Table2[[#This Row],[End time Hour Steam]]+24,Table2[[#This Row],[End time Hour Steam]]),"err")</f>
        <v>25</v>
      </c>
      <c r="N476" s="26">
        <f>IFERROR((Table2[[#This Row],[End Time Steam]]-Table2[[#This Row],[Start Time Steam]])*24,"err")</f>
        <v>1.2499999998835847</v>
      </c>
    </row>
    <row r="477" spans="1:14">
      <c r="A477" s="27">
        <f>Table1[[#This Row],[Day]]</f>
        <v>41190</v>
      </c>
      <c r="B477" s="29">
        <f>WEEKDAY(Table2[[#This Row],[Day]])</f>
        <v>2</v>
      </c>
      <c r="C477" s="28">
        <f>Table1[[#This Row],[Start Time Elec]]</f>
        <v>41190.208333333336</v>
      </c>
      <c r="D477" s="28">
        <f>Table1[[#This Row],[Stop Time Elec]]</f>
        <v>41191.010416666664</v>
      </c>
      <c r="E477" s="26">
        <f>IFERROR(HOUR(Table2[[#This Row],[Start time Elec]])+MINUTE(Table2[[#This Row],[Start time Elec]])/60,"err")</f>
        <v>5</v>
      </c>
      <c r="F477" s="26">
        <f>IFERROR(HOUR(Table2[[#This Row],[End Time Elec]])+MINUTE(Table2[[#This Row],[End Time Elec]])/60,"err")</f>
        <v>0.25</v>
      </c>
      <c r="G477" s="26">
        <f>IFERROR(IF(Table2[[#This Row],[End time Hour elec]]&lt;Table2[[#This Row],[Start Time hour elec]],Table2[[#This Row],[End time Hour elec]]+24,Table2[[#This Row],[End time Hour elec]]),"err")</f>
        <v>24.25</v>
      </c>
      <c r="H477" s="26">
        <f>IFERROR((Table2[[#This Row],[End Time Elec]]-Table2[[#This Row],[Start time Elec]])*24,"err")</f>
        <v>19.249999999883585</v>
      </c>
      <c r="I477" s="28">
        <f>Table1[[#This Row],[Start Time Steam]]</f>
        <v>41190.21875</v>
      </c>
      <c r="J477" s="28">
        <f>Table1[[#This Row],[Stop Time Steam]]</f>
        <v>41190.5625</v>
      </c>
      <c r="K477" s="26">
        <f>IFERROR(HOUR(Table2[[#This Row],[Start Time Steam]])+MINUTE(Table2[[#This Row],[Start Time Steam]])/60,"err")</f>
        <v>5.25</v>
      </c>
      <c r="L477" s="26">
        <f>IFERROR(HOUR(Table2[[#This Row],[End Time Steam]])+MINUTE(Table2[[#This Row],[End Time Steam]])/60,"err")</f>
        <v>13.5</v>
      </c>
      <c r="M477" s="26">
        <f>IFERROR(IF(Table2[[#This Row],[End time Hour Steam]]&lt;Table2[[#This Row],[Start Time hour Steam]],Table2[[#This Row],[End time Hour Steam]]+24,Table2[[#This Row],[End time Hour Steam]]),"err")</f>
        <v>13.5</v>
      </c>
      <c r="N477" s="26">
        <f>IFERROR((Table2[[#This Row],[End Time Steam]]-Table2[[#This Row],[Start Time Steam]])*24,"err")</f>
        <v>8.25</v>
      </c>
    </row>
    <row r="478" spans="1:14">
      <c r="A478" s="27">
        <f>Table1[[#This Row],[Day]]</f>
        <v>41191</v>
      </c>
      <c r="B478" s="29">
        <f>WEEKDAY(Table2[[#This Row],[Day]])</f>
        <v>3</v>
      </c>
      <c r="C478" s="28">
        <f>Table1[[#This Row],[Start Time Elec]]</f>
        <v>41191.239583333336</v>
      </c>
      <c r="D478" s="28">
        <f>Table1[[#This Row],[Stop Time Elec]]</f>
        <v>41192.020833333336</v>
      </c>
      <c r="E478" s="26">
        <f>IFERROR(HOUR(Table2[[#This Row],[Start time Elec]])+MINUTE(Table2[[#This Row],[Start time Elec]])/60,"err")</f>
        <v>5.75</v>
      </c>
      <c r="F478" s="26">
        <f>IFERROR(HOUR(Table2[[#This Row],[End Time Elec]])+MINUTE(Table2[[#This Row],[End Time Elec]])/60,"err")</f>
        <v>0.5</v>
      </c>
      <c r="G478" s="26">
        <f>IFERROR(IF(Table2[[#This Row],[End time Hour elec]]&lt;Table2[[#This Row],[Start Time hour elec]],Table2[[#This Row],[End time Hour elec]]+24,Table2[[#This Row],[End time Hour elec]]),"err")</f>
        <v>24.5</v>
      </c>
      <c r="H478" s="26">
        <f>IFERROR((Table2[[#This Row],[End Time Elec]]-Table2[[#This Row],[Start time Elec]])*24,"err")</f>
        <v>18.75</v>
      </c>
      <c r="I478" s="28">
        <f>Table1[[#This Row],[Start Time Steam]]</f>
        <v>41191.229166666664</v>
      </c>
      <c r="J478" s="28">
        <f>Table1[[#This Row],[Stop Time Steam]]</f>
        <v>41191.40625</v>
      </c>
      <c r="K478" s="26">
        <f>IFERROR(HOUR(Table2[[#This Row],[Start Time Steam]])+MINUTE(Table2[[#This Row],[Start Time Steam]])/60,"err")</f>
        <v>5.5</v>
      </c>
      <c r="L478" s="26">
        <f>IFERROR(HOUR(Table2[[#This Row],[End Time Steam]])+MINUTE(Table2[[#This Row],[End Time Steam]])/60,"err")</f>
        <v>9.75</v>
      </c>
      <c r="M478" s="26">
        <f>IFERROR(IF(Table2[[#This Row],[End time Hour Steam]]&lt;Table2[[#This Row],[Start Time hour Steam]],Table2[[#This Row],[End time Hour Steam]]+24,Table2[[#This Row],[End time Hour Steam]]),"err")</f>
        <v>9.75</v>
      </c>
      <c r="N478" s="26">
        <f>IFERROR((Table2[[#This Row],[End Time Steam]]-Table2[[#This Row],[Start Time Steam]])*24,"err")</f>
        <v>4.2500000000582077</v>
      </c>
    </row>
    <row r="479" spans="1:14">
      <c r="A479" s="27">
        <f>Table1[[#This Row],[Day]]</f>
        <v>41192</v>
      </c>
      <c r="B479" s="29">
        <f>WEEKDAY(Table2[[#This Row],[Day]])</f>
        <v>4</v>
      </c>
      <c r="C479" s="28">
        <f>Table1[[#This Row],[Start Time Elec]]</f>
        <v>41192.208333333336</v>
      </c>
      <c r="D479" s="28">
        <f>Table1[[#This Row],[Stop Time Elec]]</f>
        <v>41193.020833333336</v>
      </c>
      <c r="E479" s="26">
        <f>IFERROR(HOUR(Table2[[#This Row],[Start time Elec]])+MINUTE(Table2[[#This Row],[Start time Elec]])/60,"err")</f>
        <v>5</v>
      </c>
      <c r="F479" s="26">
        <f>IFERROR(HOUR(Table2[[#This Row],[End Time Elec]])+MINUTE(Table2[[#This Row],[End Time Elec]])/60,"err")</f>
        <v>0.5</v>
      </c>
      <c r="G479" s="26">
        <f>IFERROR(IF(Table2[[#This Row],[End time Hour elec]]&lt;Table2[[#This Row],[Start Time hour elec]],Table2[[#This Row],[End time Hour elec]]+24,Table2[[#This Row],[End time Hour elec]]),"err")</f>
        <v>24.5</v>
      </c>
      <c r="H479" s="26">
        <f>IFERROR((Table2[[#This Row],[End Time Elec]]-Table2[[#This Row],[Start time Elec]])*24,"err")</f>
        <v>19.5</v>
      </c>
      <c r="I479" s="28">
        <f>Table1[[#This Row],[Start Time Steam]]</f>
        <v>41192.760416666664</v>
      </c>
      <c r="J479" s="28">
        <f>Table1[[#This Row],[Stop Time Steam]]</f>
        <v>41192.854166666664</v>
      </c>
      <c r="K479" s="26">
        <f>IFERROR(HOUR(Table2[[#This Row],[Start Time Steam]])+MINUTE(Table2[[#This Row],[Start Time Steam]])/60,"err")</f>
        <v>18.25</v>
      </c>
      <c r="L479" s="26">
        <f>IFERROR(HOUR(Table2[[#This Row],[End Time Steam]])+MINUTE(Table2[[#This Row],[End Time Steam]])/60,"err")</f>
        <v>20.5</v>
      </c>
      <c r="M479" s="26">
        <f>IFERROR(IF(Table2[[#This Row],[End time Hour Steam]]&lt;Table2[[#This Row],[Start Time hour Steam]],Table2[[#This Row],[End time Hour Steam]]+24,Table2[[#This Row],[End time Hour Steam]]),"err")</f>
        <v>20.5</v>
      </c>
      <c r="N479" s="26">
        <f>IFERROR((Table2[[#This Row],[End Time Steam]]-Table2[[#This Row],[Start Time Steam]])*24,"err")</f>
        <v>2.25</v>
      </c>
    </row>
    <row r="480" spans="1:14">
      <c r="A480" s="27">
        <f>Table1[[#This Row],[Day]]</f>
        <v>41193</v>
      </c>
      <c r="B480" s="29">
        <f>WEEKDAY(Table2[[#This Row],[Day]])</f>
        <v>5</v>
      </c>
      <c r="C480" s="28">
        <f>Table1[[#This Row],[Start Time Elec]]</f>
        <v>41193.229166666664</v>
      </c>
      <c r="D480" s="28">
        <f>Table1[[#This Row],[Stop Time Elec]]</f>
        <v>41194.020833333336</v>
      </c>
      <c r="E480" s="26">
        <f>IFERROR(HOUR(Table2[[#This Row],[Start time Elec]])+MINUTE(Table2[[#This Row],[Start time Elec]])/60,"err")</f>
        <v>5.5</v>
      </c>
      <c r="F480" s="26">
        <f>IFERROR(HOUR(Table2[[#This Row],[End Time Elec]])+MINUTE(Table2[[#This Row],[End Time Elec]])/60,"err")</f>
        <v>0.5</v>
      </c>
      <c r="G480" s="26">
        <f>IFERROR(IF(Table2[[#This Row],[End time Hour elec]]&lt;Table2[[#This Row],[Start Time hour elec]],Table2[[#This Row],[End time Hour elec]]+24,Table2[[#This Row],[End time Hour elec]]),"err")</f>
        <v>24.5</v>
      </c>
      <c r="H480" s="26">
        <f>IFERROR((Table2[[#This Row],[End Time Elec]]-Table2[[#This Row],[Start time Elec]])*24,"err")</f>
        <v>19.000000000116415</v>
      </c>
      <c r="I480" s="28">
        <f>Table1[[#This Row],[Start Time Steam]]</f>
        <v>41193.375</v>
      </c>
      <c r="J480" s="28">
        <f>Table1[[#This Row],[Stop Time Steam]]</f>
        <v>41194.052083333336</v>
      </c>
      <c r="K480" s="26">
        <f>IFERROR(HOUR(Table2[[#This Row],[Start Time Steam]])+MINUTE(Table2[[#This Row],[Start Time Steam]])/60,"err")</f>
        <v>9</v>
      </c>
      <c r="L480" s="26">
        <f>IFERROR(HOUR(Table2[[#This Row],[End Time Steam]])+MINUTE(Table2[[#This Row],[End Time Steam]])/60,"err")</f>
        <v>1.25</v>
      </c>
      <c r="M480" s="26">
        <f>IFERROR(IF(Table2[[#This Row],[End time Hour Steam]]&lt;Table2[[#This Row],[Start Time hour Steam]],Table2[[#This Row],[End time Hour Steam]]+24,Table2[[#This Row],[End time Hour Steam]]),"err")</f>
        <v>25.25</v>
      </c>
      <c r="N480" s="26">
        <f>IFERROR((Table2[[#This Row],[End Time Steam]]-Table2[[#This Row],[Start Time Steam]])*24,"err")</f>
        <v>16.250000000058208</v>
      </c>
    </row>
    <row r="481" spans="1:14">
      <c r="A481" s="27">
        <f>Table1[[#This Row],[Day]]</f>
        <v>41194</v>
      </c>
      <c r="B481" s="29">
        <f>WEEKDAY(Table2[[#This Row],[Day]])</f>
        <v>6</v>
      </c>
      <c r="C481" s="28">
        <f>Table1[[#This Row],[Start Time Elec]]</f>
        <v>41194.208333333336</v>
      </c>
      <c r="D481" s="28">
        <f>Table1[[#This Row],[Stop Time Elec]]</f>
        <v>41195.0625</v>
      </c>
      <c r="E481" s="26">
        <f>IFERROR(HOUR(Table2[[#This Row],[Start time Elec]])+MINUTE(Table2[[#This Row],[Start time Elec]])/60,"err")</f>
        <v>5</v>
      </c>
      <c r="F481" s="26">
        <f>IFERROR(HOUR(Table2[[#This Row],[End Time Elec]])+MINUTE(Table2[[#This Row],[End Time Elec]])/60,"err")</f>
        <v>1.5</v>
      </c>
      <c r="G481" s="26">
        <f>IFERROR(IF(Table2[[#This Row],[End time Hour elec]]&lt;Table2[[#This Row],[Start Time hour elec]],Table2[[#This Row],[End time Hour elec]]+24,Table2[[#This Row],[End time Hour elec]]),"err")</f>
        <v>25.5</v>
      </c>
      <c r="H481" s="26">
        <f>IFERROR((Table2[[#This Row],[End Time Elec]]-Table2[[#This Row],[Start time Elec]])*24,"err")</f>
        <v>20.499999999941792</v>
      </c>
      <c r="I481" s="28">
        <f>Table1[[#This Row],[Start Time Steam]]</f>
        <v>41194.4375</v>
      </c>
      <c r="J481" s="28">
        <f>Table1[[#This Row],[Stop Time Steam]]</f>
        <v>41194.541666666664</v>
      </c>
      <c r="K481" s="26">
        <f>IFERROR(HOUR(Table2[[#This Row],[Start Time Steam]])+MINUTE(Table2[[#This Row],[Start Time Steam]])/60,"err")</f>
        <v>10.5</v>
      </c>
      <c r="L481" s="26">
        <f>IFERROR(HOUR(Table2[[#This Row],[End Time Steam]])+MINUTE(Table2[[#This Row],[End Time Steam]])/60,"err")</f>
        <v>13</v>
      </c>
      <c r="M481" s="26">
        <f>IFERROR(IF(Table2[[#This Row],[End time Hour Steam]]&lt;Table2[[#This Row],[Start Time hour Steam]],Table2[[#This Row],[End time Hour Steam]]+24,Table2[[#This Row],[End time Hour Steam]]),"err")</f>
        <v>13</v>
      </c>
      <c r="N481" s="26">
        <f>IFERROR((Table2[[#This Row],[End Time Steam]]-Table2[[#This Row],[Start Time Steam]])*24,"err")</f>
        <v>2.4999999999417923</v>
      </c>
    </row>
    <row r="482" spans="1:14" hidden="1">
      <c r="A482" s="27">
        <f>Table1[[#This Row],[Day]]</f>
        <v>41195</v>
      </c>
      <c r="B482" s="29">
        <f>WEEKDAY(Table2[[#This Row],[Day]])</f>
        <v>7</v>
      </c>
      <c r="C482" s="28">
        <f>Table1[[#This Row],[Start Time Elec]]</f>
        <v>41195.28125</v>
      </c>
      <c r="D482" s="28">
        <f>Table1[[#This Row],[Stop Time Elec]]</f>
        <v>41195.875</v>
      </c>
      <c r="E482" s="26">
        <f>IFERROR(HOUR(Table2[[#This Row],[Start time Elec]])+MINUTE(Table2[[#This Row],[Start time Elec]])/60,"err")</f>
        <v>6.75</v>
      </c>
      <c r="F482" s="26">
        <f>IFERROR(HOUR(Table2[[#This Row],[End Time Elec]])+MINUTE(Table2[[#This Row],[End Time Elec]])/60,"err")</f>
        <v>21</v>
      </c>
      <c r="G482" s="26">
        <f>IFERROR(IF(Table2[[#This Row],[End time Hour elec]]&lt;Table2[[#This Row],[Start Time hour elec]],Table2[[#This Row],[End time Hour elec]]+24,Table2[[#This Row],[End time Hour elec]]),"err")</f>
        <v>21</v>
      </c>
      <c r="H482" s="26">
        <f>IFERROR((Table2[[#This Row],[End Time Elec]]-Table2[[#This Row],[Start time Elec]])*24,"err")</f>
        <v>14.25</v>
      </c>
      <c r="I482" s="28">
        <f>Table1[[#This Row],[Start Time Steam]]</f>
        <v>41195.260416666664</v>
      </c>
      <c r="J482" s="28">
        <f>Table1[[#This Row],[Stop Time Steam]]</f>
        <v>41196</v>
      </c>
      <c r="K482" s="26">
        <f>IFERROR(HOUR(Table2[[#This Row],[Start Time Steam]])+MINUTE(Table2[[#This Row],[Start Time Steam]])/60,"err")</f>
        <v>6.25</v>
      </c>
      <c r="L482" s="26">
        <f>IFERROR(HOUR(Table2[[#This Row],[End Time Steam]])+MINUTE(Table2[[#This Row],[End Time Steam]])/60,"err")</f>
        <v>0</v>
      </c>
      <c r="M482" s="26">
        <f>IFERROR(IF(Table2[[#This Row],[End time Hour Steam]]&lt;Table2[[#This Row],[Start Time hour Steam]],Table2[[#This Row],[End time Hour Steam]]+24,Table2[[#This Row],[End time Hour Steam]]),"err")</f>
        <v>24</v>
      </c>
      <c r="N482" s="26">
        <f>IFERROR((Table2[[#This Row],[End Time Steam]]-Table2[[#This Row],[Start Time Steam]])*24,"err")</f>
        <v>17.750000000058208</v>
      </c>
    </row>
    <row r="483" spans="1:14" hidden="1">
      <c r="A483" s="27">
        <f>Table1[[#This Row],[Day]]</f>
        <v>41196</v>
      </c>
      <c r="B483" s="29">
        <f>WEEKDAY(Table2[[#This Row],[Day]])</f>
        <v>1</v>
      </c>
      <c r="C483" s="28">
        <f>Table1[[#This Row],[Start Time Elec]]</f>
        <v>41196.28125</v>
      </c>
      <c r="D483" s="28">
        <f>Table1[[#This Row],[Stop Time Elec]]</f>
        <v>41196.864583333336</v>
      </c>
      <c r="E483" s="26">
        <f>IFERROR(HOUR(Table2[[#This Row],[Start time Elec]])+MINUTE(Table2[[#This Row],[Start time Elec]])/60,"err")</f>
        <v>6.75</v>
      </c>
      <c r="F483" s="26">
        <f>IFERROR(HOUR(Table2[[#This Row],[End Time Elec]])+MINUTE(Table2[[#This Row],[End Time Elec]])/60,"err")</f>
        <v>20.75</v>
      </c>
      <c r="G483" s="26">
        <f>IFERROR(IF(Table2[[#This Row],[End time Hour elec]]&lt;Table2[[#This Row],[Start Time hour elec]],Table2[[#This Row],[End time Hour elec]]+24,Table2[[#This Row],[End time Hour elec]]),"err")</f>
        <v>20.75</v>
      </c>
      <c r="H483" s="26">
        <f>IFERROR((Table2[[#This Row],[End Time Elec]]-Table2[[#This Row],[Start time Elec]])*24,"err")</f>
        <v>14.000000000058208</v>
      </c>
      <c r="I483" s="28" t="str">
        <f>Table1[[#This Row],[Start Time Steam]]</f>
        <v>N/A</v>
      </c>
      <c r="J483" s="28">
        <f>Table1[[#This Row],[Stop Time Steam]]</f>
        <v>41196.416666666664</v>
      </c>
      <c r="K483" s="26" t="str">
        <f>IFERROR(HOUR(Table2[[#This Row],[Start Time Steam]])+MINUTE(Table2[[#This Row],[Start Time Steam]])/60,"err")</f>
        <v>err</v>
      </c>
      <c r="L483" s="26">
        <f>IFERROR(HOUR(Table2[[#This Row],[End Time Steam]])+MINUTE(Table2[[#This Row],[End Time Steam]])/60,"err")</f>
        <v>10</v>
      </c>
      <c r="M483" s="26">
        <f>IFERROR(IF(Table2[[#This Row],[End time Hour Steam]]&lt;Table2[[#This Row],[Start Time hour Steam]],Table2[[#This Row],[End time Hour Steam]]+24,Table2[[#This Row],[End time Hour Steam]]),"err")</f>
        <v>34</v>
      </c>
      <c r="N483" s="26" t="str">
        <f>IFERROR((Table2[[#This Row],[End Time Steam]]-Table2[[#This Row],[Start Time Steam]])*24,"err")</f>
        <v>err</v>
      </c>
    </row>
    <row r="484" spans="1:14">
      <c r="A484" s="27">
        <f>Table1[[#This Row],[Day]]</f>
        <v>41197</v>
      </c>
      <c r="B484" s="29">
        <f>WEEKDAY(Table2[[#This Row],[Day]])</f>
        <v>2</v>
      </c>
      <c r="C484" s="28">
        <f>Table1[[#This Row],[Start Time Elec]]</f>
        <v>41197.166666666664</v>
      </c>
      <c r="D484" s="28">
        <f>Table1[[#This Row],[Stop Time Elec]]</f>
        <v>41198.020833333336</v>
      </c>
      <c r="E484" s="26">
        <f>IFERROR(HOUR(Table2[[#This Row],[Start time Elec]])+MINUTE(Table2[[#This Row],[Start time Elec]])/60,"err")</f>
        <v>4</v>
      </c>
      <c r="F484" s="26">
        <f>IFERROR(HOUR(Table2[[#This Row],[End Time Elec]])+MINUTE(Table2[[#This Row],[End Time Elec]])/60,"err")</f>
        <v>0.5</v>
      </c>
      <c r="G484" s="26">
        <f>IFERROR(IF(Table2[[#This Row],[End time Hour elec]]&lt;Table2[[#This Row],[Start Time hour elec]],Table2[[#This Row],[End time Hour elec]]+24,Table2[[#This Row],[End time Hour elec]]),"err")</f>
        <v>24.5</v>
      </c>
      <c r="H484" s="26">
        <f>IFERROR((Table2[[#This Row],[End Time Elec]]-Table2[[#This Row],[Start time Elec]])*24,"err")</f>
        <v>20.500000000116415</v>
      </c>
      <c r="I484" s="28">
        <f>Table1[[#This Row],[Start Time Steam]]</f>
        <v>41197.09375</v>
      </c>
      <c r="J484" s="28">
        <f>Table1[[#This Row],[Stop Time Steam]]</f>
        <v>41197.1875</v>
      </c>
      <c r="K484" s="26">
        <f>IFERROR(HOUR(Table2[[#This Row],[Start Time Steam]])+MINUTE(Table2[[#This Row],[Start Time Steam]])/60,"err")</f>
        <v>2.25</v>
      </c>
      <c r="L484" s="26">
        <f>IFERROR(HOUR(Table2[[#This Row],[End Time Steam]])+MINUTE(Table2[[#This Row],[End Time Steam]])/60,"err")</f>
        <v>4.5</v>
      </c>
      <c r="M484" s="26">
        <f>IFERROR(IF(Table2[[#This Row],[End time Hour Steam]]&lt;Table2[[#This Row],[Start Time hour Steam]],Table2[[#This Row],[End time Hour Steam]]+24,Table2[[#This Row],[End time Hour Steam]]),"err")</f>
        <v>4.5</v>
      </c>
      <c r="N484" s="26">
        <f>IFERROR((Table2[[#This Row],[End Time Steam]]-Table2[[#This Row],[Start Time Steam]])*24,"err")</f>
        <v>2.25</v>
      </c>
    </row>
    <row r="485" spans="1:14">
      <c r="A485" s="27">
        <f>Table1[[#This Row],[Day]]</f>
        <v>41198</v>
      </c>
      <c r="B485" s="29">
        <f>WEEKDAY(Table2[[#This Row],[Day]])</f>
        <v>3</v>
      </c>
      <c r="C485" s="28">
        <f>Table1[[#This Row],[Start Time Elec]]</f>
        <v>41198.229166666664</v>
      </c>
      <c r="D485" s="28">
        <f>Table1[[#This Row],[Stop Time Elec]]</f>
        <v>41199.041666666664</v>
      </c>
      <c r="E485" s="26">
        <f>IFERROR(HOUR(Table2[[#This Row],[Start time Elec]])+MINUTE(Table2[[#This Row],[Start time Elec]])/60,"err")</f>
        <v>5.5</v>
      </c>
      <c r="F485" s="26">
        <f>IFERROR(HOUR(Table2[[#This Row],[End Time Elec]])+MINUTE(Table2[[#This Row],[End Time Elec]])/60,"err")</f>
        <v>1</v>
      </c>
      <c r="G485" s="26">
        <f>IFERROR(IF(Table2[[#This Row],[End time Hour elec]]&lt;Table2[[#This Row],[Start Time hour elec]],Table2[[#This Row],[End time Hour elec]]+24,Table2[[#This Row],[End time Hour elec]]),"err")</f>
        <v>25</v>
      </c>
      <c r="H485" s="26">
        <f>IFERROR((Table2[[#This Row],[End Time Elec]]-Table2[[#This Row],[Start time Elec]])*24,"err")</f>
        <v>19.5</v>
      </c>
      <c r="I485" s="28">
        <f>Table1[[#This Row],[Start Time Steam]]</f>
        <v>41198.291666666664</v>
      </c>
      <c r="J485" s="28">
        <f>Table1[[#This Row],[Stop Time Steam]]</f>
        <v>41199</v>
      </c>
      <c r="K485" s="26">
        <f>IFERROR(HOUR(Table2[[#This Row],[Start Time Steam]])+MINUTE(Table2[[#This Row],[Start Time Steam]])/60,"err")</f>
        <v>7</v>
      </c>
      <c r="L485" s="26">
        <f>IFERROR(HOUR(Table2[[#This Row],[End Time Steam]])+MINUTE(Table2[[#This Row],[End Time Steam]])/60,"err")</f>
        <v>0</v>
      </c>
      <c r="M485" s="26">
        <f>IFERROR(IF(Table2[[#This Row],[End time Hour Steam]]&lt;Table2[[#This Row],[Start Time hour Steam]],Table2[[#This Row],[End time Hour Steam]]+24,Table2[[#This Row],[End time Hour Steam]]),"err")</f>
        <v>24</v>
      </c>
      <c r="N485" s="26">
        <f>IFERROR((Table2[[#This Row],[End Time Steam]]-Table2[[#This Row],[Start Time Steam]])*24,"err")</f>
        <v>17.000000000058208</v>
      </c>
    </row>
    <row r="486" spans="1:14">
      <c r="A486" s="27">
        <f>Table1[[#This Row],[Day]]</f>
        <v>41199</v>
      </c>
      <c r="B486" s="29">
        <f>WEEKDAY(Table2[[#This Row],[Day]])</f>
        <v>4</v>
      </c>
      <c r="C486" s="28">
        <f>Table1[[#This Row],[Start Time Elec]]</f>
        <v>41199.239583333336</v>
      </c>
      <c r="D486" s="28">
        <f>Table1[[#This Row],[Stop Time Elec]]</f>
        <v>41200.020833333336</v>
      </c>
      <c r="E486" s="26">
        <f>IFERROR(HOUR(Table2[[#This Row],[Start time Elec]])+MINUTE(Table2[[#This Row],[Start time Elec]])/60,"err")</f>
        <v>5.75</v>
      </c>
      <c r="F486" s="26">
        <f>IFERROR(HOUR(Table2[[#This Row],[End Time Elec]])+MINUTE(Table2[[#This Row],[End Time Elec]])/60,"err")</f>
        <v>0.5</v>
      </c>
      <c r="G486" s="26">
        <f>IFERROR(IF(Table2[[#This Row],[End time Hour elec]]&lt;Table2[[#This Row],[Start Time hour elec]],Table2[[#This Row],[End time Hour elec]]+24,Table2[[#This Row],[End time Hour elec]]),"err")</f>
        <v>24.5</v>
      </c>
      <c r="H486" s="26">
        <f>IFERROR((Table2[[#This Row],[End Time Elec]]-Table2[[#This Row],[Start time Elec]])*24,"err")</f>
        <v>18.75</v>
      </c>
      <c r="I486" s="28">
        <f>Table1[[#This Row],[Start Time Steam]]</f>
        <v>41199.427083333336</v>
      </c>
      <c r="J486" s="28">
        <f>Table1[[#This Row],[Stop Time Steam]]</f>
        <v>41199.572916666664</v>
      </c>
      <c r="K486" s="26">
        <f>IFERROR(HOUR(Table2[[#This Row],[Start Time Steam]])+MINUTE(Table2[[#This Row],[Start Time Steam]])/60,"err")</f>
        <v>10.25</v>
      </c>
      <c r="L486" s="26">
        <f>IFERROR(HOUR(Table2[[#This Row],[End Time Steam]])+MINUTE(Table2[[#This Row],[End Time Steam]])/60,"err")</f>
        <v>13.75</v>
      </c>
      <c r="M486" s="26">
        <f>IFERROR(IF(Table2[[#This Row],[End time Hour Steam]]&lt;Table2[[#This Row],[Start Time hour Steam]],Table2[[#This Row],[End time Hour Steam]]+24,Table2[[#This Row],[End time Hour Steam]]),"err")</f>
        <v>13.75</v>
      </c>
      <c r="N486" s="26">
        <f>IFERROR((Table2[[#This Row],[End Time Steam]]-Table2[[#This Row],[Start Time Steam]])*24,"err")</f>
        <v>3.4999999998835847</v>
      </c>
    </row>
    <row r="487" spans="1:14">
      <c r="A487" s="27">
        <f>Table1[[#This Row],[Day]]</f>
        <v>41200</v>
      </c>
      <c r="B487" s="29">
        <f>WEEKDAY(Table2[[#This Row],[Day]])</f>
        <v>5</v>
      </c>
      <c r="C487" s="28">
        <f>Table1[[#This Row],[Start Time Elec]]</f>
        <v>41200.229166666664</v>
      </c>
      <c r="D487" s="28">
        <f>Table1[[#This Row],[Stop Time Elec]]</f>
        <v>41201.052083333336</v>
      </c>
      <c r="E487" s="26">
        <f>IFERROR(HOUR(Table2[[#This Row],[Start time Elec]])+MINUTE(Table2[[#This Row],[Start time Elec]])/60,"err")</f>
        <v>5.5</v>
      </c>
      <c r="F487" s="26">
        <f>IFERROR(HOUR(Table2[[#This Row],[End Time Elec]])+MINUTE(Table2[[#This Row],[End Time Elec]])/60,"err")</f>
        <v>1.25</v>
      </c>
      <c r="G487" s="26">
        <f>IFERROR(IF(Table2[[#This Row],[End time Hour elec]]&lt;Table2[[#This Row],[Start Time hour elec]],Table2[[#This Row],[End time Hour elec]]+24,Table2[[#This Row],[End time Hour elec]]),"err")</f>
        <v>25.25</v>
      </c>
      <c r="H487" s="26">
        <f>IFERROR((Table2[[#This Row],[End Time Elec]]-Table2[[#This Row],[Start time Elec]])*24,"err")</f>
        <v>19.750000000116415</v>
      </c>
      <c r="I487" s="28">
        <f>Table1[[#This Row],[Start Time Steam]]</f>
        <v>41200.104166666664</v>
      </c>
      <c r="J487" s="28">
        <f>Table1[[#This Row],[Stop Time Steam]]</f>
        <v>41200.208333333336</v>
      </c>
      <c r="K487" s="26">
        <f>IFERROR(HOUR(Table2[[#This Row],[Start Time Steam]])+MINUTE(Table2[[#This Row],[Start Time Steam]])/60,"err")</f>
        <v>2.5</v>
      </c>
      <c r="L487" s="26">
        <f>IFERROR(HOUR(Table2[[#This Row],[End Time Steam]])+MINUTE(Table2[[#This Row],[End Time Steam]])/60,"err")</f>
        <v>5</v>
      </c>
      <c r="M487" s="26">
        <f>IFERROR(IF(Table2[[#This Row],[End time Hour Steam]]&lt;Table2[[#This Row],[Start Time hour Steam]],Table2[[#This Row],[End time Hour Steam]]+24,Table2[[#This Row],[End time Hour Steam]]),"err")</f>
        <v>5</v>
      </c>
      <c r="N487" s="26">
        <f>IFERROR((Table2[[#This Row],[End Time Steam]]-Table2[[#This Row],[Start Time Steam]])*24,"err")</f>
        <v>2.5000000001164153</v>
      </c>
    </row>
    <row r="488" spans="1:14">
      <c r="A488" s="27">
        <f>Table1[[#This Row],[Day]]</f>
        <v>41201</v>
      </c>
      <c r="B488" s="29">
        <f>WEEKDAY(Table2[[#This Row],[Day]])</f>
        <v>6</v>
      </c>
      <c r="C488" s="28">
        <f>Table1[[#This Row],[Start Time Elec]]</f>
        <v>41201.208333333336</v>
      </c>
      <c r="D488" s="28">
        <f>Table1[[#This Row],[Stop Time Elec]]</f>
        <v>41202.03125</v>
      </c>
      <c r="E488" s="26">
        <f>IFERROR(HOUR(Table2[[#This Row],[Start time Elec]])+MINUTE(Table2[[#This Row],[Start time Elec]])/60,"err")</f>
        <v>5</v>
      </c>
      <c r="F488" s="26">
        <f>IFERROR(HOUR(Table2[[#This Row],[End Time Elec]])+MINUTE(Table2[[#This Row],[End Time Elec]])/60,"err")</f>
        <v>0.75</v>
      </c>
      <c r="G488" s="26">
        <f>IFERROR(IF(Table2[[#This Row],[End time Hour elec]]&lt;Table2[[#This Row],[Start Time hour elec]],Table2[[#This Row],[End time Hour elec]]+24,Table2[[#This Row],[End time Hour elec]]),"err")</f>
        <v>24.75</v>
      </c>
      <c r="H488" s="26">
        <f>IFERROR((Table2[[#This Row],[End Time Elec]]-Table2[[#This Row],[Start time Elec]])*24,"err")</f>
        <v>19.749999999941792</v>
      </c>
      <c r="I488" s="28">
        <f>Table1[[#This Row],[Start Time Steam]]</f>
        <v>41201.989583333336</v>
      </c>
      <c r="J488" s="28">
        <f>Table1[[#This Row],[Stop Time Steam]]</f>
        <v>41202.020833333336</v>
      </c>
      <c r="K488" s="26">
        <f>IFERROR(HOUR(Table2[[#This Row],[Start Time Steam]])+MINUTE(Table2[[#This Row],[Start Time Steam]])/60,"err")</f>
        <v>23.75</v>
      </c>
      <c r="L488" s="26">
        <f>IFERROR(HOUR(Table2[[#This Row],[End Time Steam]])+MINUTE(Table2[[#This Row],[End Time Steam]])/60,"err")</f>
        <v>0.5</v>
      </c>
      <c r="M488" s="26">
        <f>IFERROR(IF(Table2[[#This Row],[End time Hour Steam]]&lt;Table2[[#This Row],[Start Time hour Steam]],Table2[[#This Row],[End time Hour Steam]]+24,Table2[[#This Row],[End time Hour Steam]]),"err")</f>
        <v>24.5</v>
      </c>
      <c r="N488" s="26">
        <f>IFERROR((Table2[[#This Row],[End Time Steam]]-Table2[[#This Row],[Start Time Steam]])*24,"err")</f>
        <v>0.75</v>
      </c>
    </row>
    <row r="489" spans="1:14" hidden="1">
      <c r="A489" s="27">
        <f>Table1[[#This Row],[Day]]</f>
        <v>41202</v>
      </c>
      <c r="B489" s="29">
        <f>WEEKDAY(Table2[[#This Row],[Day]])</f>
        <v>7</v>
      </c>
      <c r="C489" s="28">
        <f>Table1[[#This Row],[Start Time Elec]]</f>
        <v>41202.270833333336</v>
      </c>
      <c r="D489" s="28">
        <f>Table1[[#This Row],[Stop Time Elec]]</f>
        <v>41202.947916666664</v>
      </c>
      <c r="E489" s="26">
        <f>IFERROR(HOUR(Table2[[#This Row],[Start time Elec]])+MINUTE(Table2[[#This Row],[Start time Elec]])/60,"err")</f>
        <v>6.5</v>
      </c>
      <c r="F489" s="26">
        <f>IFERROR(HOUR(Table2[[#This Row],[End Time Elec]])+MINUTE(Table2[[#This Row],[End Time Elec]])/60,"err")</f>
        <v>22.75</v>
      </c>
      <c r="G489" s="26">
        <f>IFERROR(IF(Table2[[#This Row],[End time Hour elec]]&lt;Table2[[#This Row],[Start Time hour elec]],Table2[[#This Row],[End time Hour elec]]+24,Table2[[#This Row],[End time Hour elec]]),"err")</f>
        <v>22.75</v>
      </c>
      <c r="H489" s="26">
        <f>IFERROR((Table2[[#This Row],[End Time Elec]]-Table2[[#This Row],[Start time Elec]])*24,"err")</f>
        <v>16.249999999883585</v>
      </c>
      <c r="I489" s="28" t="str">
        <f>Table1[[#This Row],[Start Time Steam]]</f>
        <v>err</v>
      </c>
      <c r="J489" s="28">
        <f>Table1[[#This Row],[Stop Time Steam]]</f>
        <v>41202.447916666664</v>
      </c>
      <c r="K489" s="26" t="str">
        <f>IFERROR(HOUR(Table2[[#This Row],[Start Time Steam]])+MINUTE(Table2[[#This Row],[Start Time Steam]])/60,"err")</f>
        <v>err</v>
      </c>
      <c r="L489" s="26">
        <f>IFERROR(HOUR(Table2[[#This Row],[End Time Steam]])+MINUTE(Table2[[#This Row],[End Time Steam]])/60,"err")</f>
        <v>10.75</v>
      </c>
      <c r="M489" s="26">
        <f>IFERROR(IF(Table2[[#This Row],[End time Hour Steam]]&lt;Table2[[#This Row],[Start Time hour Steam]],Table2[[#This Row],[End time Hour Steam]]+24,Table2[[#This Row],[End time Hour Steam]]),"err")</f>
        <v>34.75</v>
      </c>
      <c r="N489" s="26" t="str">
        <f>IFERROR((Table2[[#This Row],[End Time Steam]]-Table2[[#This Row],[Start Time Steam]])*24,"err")</f>
        <v>err</v>
      </c>
    </row>
    <row r="490" spans="1:14" hidden="1">
      <c r="A490" s="27">
        <f>Table1[[#This Row],[Day]]</f>
        <v>41203</v>
      </c>
      <c r="B490" s="29">
        <f>WEEKDAY(Table2[[#This Row],[Day]])</f>
        <v>1</v>
      </c>
      <c r="C490" s="28">
        <f>Table1[[#This Row],[Start Time Elec]]</f>
        <v>41203.291666666664</v>
      </c>
      <c r="D490" s="28">
        <f>Table1[[#This Row],[Stop Time Elec]]</f>
        <v>41203.84375</v>
      </c>
      <c r="E490" s="26">
        <f>IFERROR(HOUR(Table2[[#This Row],[Start time Elec]])+MINUTE(Table2[[#This Row],[Start time Elec]])/60,"err")</f>
        <v>7</v>
      </c>
      <c r="F490" s="26">
        <f>IFERROR(HOUR(Table2[[#This Row],[End Time Elec]])+MINUTE(Table2[[#This Row],[End Time Elec]])/60,"err")</f>
        <v>20.25</v>
      </c>
      <c r="G490" s="26">
        <f>IFERROR(IF(Table2[[#This Row],[End time Hour elec]]&lt;Table2[[#This Row],[Start Time hour elec]],Table2[[#This Row],[End time Hour elec]]+24,Table2[[#This Row],[End time Hour elec]]),"err")</f>
        <v>20.25</v>
      </c>
      <c r="H490" s="26">
        <f>IFERROR((Table2[[#This Row],[End Time Elec]]-Table2[[#This Row],[Start time Elec]])*24,"err")</f>
        <v>13.250000000058208</v>
      </c>
      <c r="I490" s="28">
        <f>Table1[[#This Row],[Start Time Steam]]</f>
        <v>41203.0625</v>
      </c>
      <c r="J490" s="28">
        <f>Table1[[#This Row],[Stop Time Steam]]</f>
        <v>41203.145833333336</v>
      </c>
      <c r="K490" s="26">
        <f>IFERROR(HOUR(Table2[[#This Row],[Start Time Steam]])+MINUTE(Table2[[#This Row],[Start Time Steam]])/60,"err")</f>
        <v>1.5</v>
      </c>
      <c r="L490" s="26">
        <f>IFERROR(HOUR(Table2[[#This Row],[End Time Steam]])+MINUTE(Table2[[#This Row],[End Time Steam]])/60,"err")</f>
        <v>3.5</v>
      </c>
      <c r="M490" s="26">
        <f>IFERROR(IF(Table2[[#This Row],[End time Hour Steam]]&lt;Table2[[#This Row],[Start Time hour Steam]],Table2[[#This Row],[End time Hour Steam]]+24,Table2[[#This Row],[End time Hour Steam]]),"err")</f>
        <v>3.5</v>
      </c>
      <c r="N490" s="26">
        <f>IFERROR((Table2[[#This Row],[End Time Steam]]-Table2[[#This Row],[Start Time Steam]])*24,"err")</f>
        <v>2.0000000000582077</v>
      </c>
    </row>
    <row r="491" spans="1:14">
      <c r="A491" s="27">
        <f>Table1[[#This Row],[Day]]</f>
        <v>41204</v>
      </c>
      <c r="B491" s="29">
        <f>WEEKDAY(Table2[[#This Row],[Day]])</f>
        <v>2</v>
      </c>
      <c r="C491" s="28">
        <f>Table1[[#This Row],[Start Time Elec]]</f>
        <v>41204.208333333336</v>
      </c>
      <c r="D491" s="28">
        <f>Table1[[#This Row],[Stop Time Elec]]</f>
        <v>41205.020833333336</v>
      </c>
      <c r="E491" s="26">
        <f>IFERROR(HOUR(Table2[[#This Row],[Start time Elec]])+MINUTE(Table2[[#This Row],[Start time Elec]])/60,"err")</f>
        <v>5</v>
      </c>
      <c r="F491" s="26">
        <f>IFERROR(HOUR(Table2[[#This Row],[End Time Elec]])+MINUTE(Table2[[#This Row],[End Time Elec]])/60,"err")</f>
        <v>0.5</v>
      </c>
      <c r="G491" s="26">
        <f>IFERROR(IF(Table2[[#This Row],[End time Hour elec]]&lt;Table2[[#This Row],[Start Time hour elec]],Table2[[#This Row],[End time Hour elec]]+24,Table2[[#This Row],[End time Hour elec]]),"err")</f>
        <v>24.5</v>
      </c>
      <c r="H491" s="26">
        <f>IFERROR((Table2[[#This Row],[End Time Elec]]-Table2[[#This Row],[Start time Elec]])*24,"err")</f>
        <v>19.5</v>
      </c>
      <c r="I491" s="28">
        <f>Table1[[#This Row],[Start Time Steam]]</f>
        <v>41204.09375</v>
      </c>
      <c r="J491" s="28">
        <f>Table1[[#This Row],[Stop Time Steam]]</f>
        <v>41204.229166666664</v>
      </c>
      <c r="K491" s="26">
        <f>IFERROR(HOUR(Table2[[#This Row],[Start Time Steam]])+MINUTE(Table2[[#This Row],[Start Time Steam]])/60,"err")</f>
        <v>2.25</v>
      </c>
      <c r="L491" s="26">
        <f>IFERROR(HOUR(Table2[[#This Row],[End Time Steam]])+MINUTE(Table2[[#This Row],[End Time Steam]])/60,"err")</f>
        <v>5.5</v>
      </c>
      <c r="M491" s="26">
        <f>IFERROR(IF(Table2[[#This Row],[End time Hour Steam]]&lt;Table2[[#This Row],[Start Time hour Steam]],Table2[[#This Row],[End time Hour Steam]]+24,Table2[[#This Row],[End time Hour Steam]]),"err")</f>
        <v>5.5</v>
      </c>
      <c r="N491" s="26">
        <f>IFERROR((Table2[[#This Row],[End Time Steam]]-Table2[[#This Row],[Start Time Steam]])*24,"err")</f>
        <v>3.2499999999417923</v>
      </c>
    </row>
    <row r="492" spans="1:14">
      <c r="A492" s="27">
        <f>Table1[[#This Row],[Day]]</f>
        <v>41205</v>
      </c>
      <c r="B492" s="29">
        <f>WEEKDAY(Table2[[#This Row],[Day]])</f>
        <v>3</v>
      </c>
      <c r="C492" s="28">
        <f>Table1[[#This Row],[Start Time Elec]]</f>
        <v>41205.229166666664</v>
      </c>
      <c r="D492" s="28">
        <f>Table1[[#This Row],[Stop Time Elec]]</f>
        <v>41206.020833333336</v>
      </c>
      <c r="E492" s="26">
        <f>IFERROR(HOUR(Table2[[#This Row],[Start time Elec]])+MINUTE(Table2[[#This Row],[Start time Elec]])/60,"err")</f>
        <v>5.5</v>
      </c>
      <c r="F492" s="26">
        <f>IFERROR(HOUR(Table2[[#This Row],[End Time Elec]])+MINUTE(Table2[[#This Row],[End Time Elec]])/60,"err")</f>
        <v>0.5</v>
      </c>
      <c r="G492" s="26">
        <f>IFERROR(IF(Table2[[#This Row],[End time Hour elec]]&lt;Table2[[#This Row],[Start Time hour elec]],Table2[[#This Row],[End time Hour elec]]+24,Table2[[#This Row],[End time Hour elec]]),"err")</f>
        <v>24.5</v>
      </c>
      <c r="H492" s="26">
        <f>IFERROR((Table2[[#This Row],[End Time Elec]]-Table2[[#This Row],[Start time Elec]])*24,"err")</f>
        <v>19.000000000116415</v>
      </c>
      <c r="I492" s="28">
        <f>Table1[[#This Row],[Start Time Steam]]</f>
        <v>41205.041666666664</v>
      </c>
      <c r="J492" s="28">
        <f>Table1[[#This Row],[Stop Time Steam]]</f>
        <v>41205.135416666664</v>
      </c>
      <c r="K492" s="26">
        <f>IFERROR(HOUR(Table2[[#This Row],[Start Time Steam]])+MINUTE(Table2[[#This Row],[Start Time Steam]])/60,"err")</f>
        <v>1</v>
      </c>
      <c r="L492" s="26">
        <f>IFERROR(HOUR(Table2[[#This Row],[End Time Steam]])+MINUTE(Table2[[#This Row],[End Time Steam]])/60,"err")</f>
        <v>3.25</v>
      </c>
      <c r="M492" s="26">
        <f>IFERROR(IF(Table2[[#This Row],[End time Hour Steam]]&lt;Table2[[#This Row],[Start Time hour Steam]],Table2[[#This Row],[End time Hour Steam]]+24,Table2[[#This Row],[End time Hour Steam]]),"err")</f>
        <v>3.25</v>
      </c>
      <c r="N492" s="26">
        <f>IFERROR((Table2[[#This Row],[End Time Steam]]-Table2[[#This Row],[Start Time Steam]])*24,"err")</f>
        <v>2.25</v>
      </c>
    </row>
    <row r="493" spans="1:14">
      <c r="A493" s="27">
        <f>Table1[[#This Row],[Day]]</f>
        <v>41206</v>
      </c>
      <c r="B493" s="29">
        <f>WEEKDAY(Table2[[#This Row],[Day]])</f>
        <v>4</v>
      </c>
      <c r="C493" s="28">
        <f>Table1[[#This Row],[Start Time Elec]]</f>
        <v>41206.21875</v>
      </c>
      <c r="D493" s="28">
        <f>Table1[[#This Row],[Stop Time Elec]]</f>
        <v>41207.010416666664</v>
      </c>
      <c r="E493" s="26">
        <f>IFERROR(HOUR(Table2[[#This Row],[Start time Elec]])+MINUTE(Table2[[#This Row],[Start time Elec]])/60,"err")</f>
        <v>5.25</v>
      </c>
      <c r="F493" s="26">
        <f>IFERROR(HOUR(Table2[[#This Row],[End Time Elec]])+MINUTE(Table2[[#This Row],[End Time Elec]])/60,"err")</f>
        <v>0.25</v>
      </c>
      <c r="G493" s="26">
        <f>IFERROR(IF(Table2[[#This Row],[End time Hour elec]]&lt;Table2[[#This Row],[Start Time hour elec]],Table2[[#This Row],[End time Hour elec]]+24,Table2[[#This Row],[End time Hour elec]]),"err")</f>
        <v>24.25</v>
      </c>
      <c r="H493" s="26">
        <f>IFERROR((Table2[[#This Row],[End Time Elec]]-Table2[[#This Row],[Start time Elec]])*24,"err")</f>
        <v>18.999999999941792</v>
      </c>
      <c r="I493" s="28">
        <f>Table1[[#This Row],[Start Time Steam]]</f>
        <v>41206.479166666664</v>
      </c>
      <c r="J493" s="28">
        <f>Table1[[#This Row],[Stop Time Steam]]</f>
        <v>41206.635416666664</v>
      </c>
      <c r="K493" s="26">
        <f>IFERROR(HOUR(Table2[[#This Row],[Start Time Steam]])+MINUTE(Table2[[#This Row],[Start Time Steam]])/60,"err")</f>
        <v>11.5</v>
      </c>
      <c r="L493" s="26">
        <f>IFERROR(HOUR(Table2[[#This Row],[End Time Steam]])+MINUTE(Table2[[#This Row],[End Time Steam]])/60,"err")</f>
        <v>15.25</v>
      </c>
      <c r="M493" s="26">
        <f>IFERROR(IF(Table2[[#This Row],[End time Hour Steam]]&lt;Table2[[#This Row],[Start Time hour Steam]],Table2[[#This Row],[End time Hour Steam]]+24,Table2[[#This Row],[End time Hour Steam]]),"err")</f>
        <v>15.25</v>
      </c>
      <c r="N493" s="26">
        <f>IFERROR((Table2[[#This Row],[End Time Steam]]-Table2[[#This Row],[Start Time Steam]])*24,"err")</f>
        <v>3.75</v>
      </c>
    </row>
    <row r="494" spans="1:14">
      <c r="A494" s="27">
        <f>Table1[[#This Row],[Day]]</f>
        <v>41207</v>
      </c>
      <c r="B494" s="29">
        <f>WEEKDAY(Table2[[#This Row],[Day]])</f>
        <v>5</v>
      </c>
      <c r="C494" s="28">
        <f>Table1[[#This Row],[Start Time Elec]]</f>
        <v>41207.229166666664</v>
      </c>
      <c r="D494" s="28">
        <f>Table1[[#This Row],[Stop Time Elec]]</f>
        <v>41208.020833333336</v>
      </c>
      <c r="E494" s="26">
        <f>IFERROR(HOUR(Table2[[#This Row],[Start time Elec]])+MINUTE(Table2[[#This Row],[Start time Elec]])/60,"err")</f>
        <v>5.5</v>
      </c>
      <c r="F494" s="26">
        <f>IFERROR(HOUR(Table2[[#This Row],[End Time Elec]])+MINUTE(Table2[[#This Row],[End Time Elec]])/60,"err")</f>
        <v>0.5</v>
      </c>
      <c r="G494" s="26">
        <f>IFERROR(IF(Table2[[#This Row],[End time Hour elec]]&lt;Table2[[#This Row],[Start Time hour elec]],Table2[[#This Row],[End time Hour elec]]+24,Table2[[#This Row],[End time Hour elec]]),"err")</f>
        <v>24.5</v>
      </c>
      <c r="H494" s="26">
        <f>IFERROR((Table2[[#This Row],[End Time Elec]]-Table2[[#This Row],[Start time Elec]])*24,"err")</f>
        <v>19.000000000116415</v>
      </c>
      <c r="I494" s="28">
        <f>Table1[[#This Row],[Start Time Steam]]</f>
        <v>41207.28125</v>
      </c>
      <c r="J494" s="28">
        <f>Table1[[#This Row],[Stop Time Steam]]</f>
        <v>41208.03125</v>
      </c>
      <c r="K494" s="26">
        <f>IFERROR(HOUR(Table2[[#This Row],[Start Time Steam]])+MINUTE(Table2[[#This Row],[Start Time Steam]])/60,"err")</f>
        <v>6.75</v>
      </c>
      <c r="L494" s="26">
        <f>IFERROR(HOUR(Table2[[#This Row],[End Time Steam]])+MINUTE(Table2[[#This Row],[End Time Steam]])/60,"err")</f>
        <v>0.75</v>
      </c>
      <c r="M494" s="26">
        <f>IFERROR(IF(Table2[[#This Row],[End time Hour Steam]]&lt;Table2[[#This Row],[Start Time hour Steam]],Table2[[#This Row],[End time Hour Steam]]+24,Table2[[#This Row],[End time Hour Steam]]),"err")</f>
        <v>24.75</v>
      </c>
      <c r="N494" s="26">
        <f>IFERROR((Table2[[#This Row],[End Time Steam]]-Table2[[#This Row],[Start Time Steam]])*24,"err")</f>
        <v>18</v>
      </c>
    </row>
    <row r="495" spans="1:14">
      <c r="A495" s="27">
        <f>Table1[[#This Row],[Day]]</f>
        <v>41208</v>
      </c>
      <c r="B495" s="29">
        <f>WEEKDAY(Table2[[#This Row],[Day]])</f>
        <v>6</v>
      </c>
      <c r="C495" s="28">
        <f>Table1[[#This Row],[Start Time Elec]]</f>
        <v>41208.21875</v>
      </c>
      <c r="D495" s="28">
        <f>Table1[[#This Row],[Stop Time Elec]]</f>
        <v>41209.041666666664</v>
      </c>
      <c r="E495" s="26">
        <f>IFERROR(HOUR(Table2[[#This Row],[Start time Elec]])+MINUTE(Table2[[#This Row],[Start time Elec]])/60,"err")</f>
        <v>5.25</v>
      </c>
      <c r="F495" s="26">
        <f>IFERROR(HOUR(Table2[[#This Row],[End Time Elec]])+MINUTE(Table2[[#This Row],[End Time Elec]])/60,"err")</f>
        <v>1</v>
      </c>
      <c r="G495" s="26">
        <f>IFERROR(IF(Table2[[#This Row],[End time Hour elec]]&lt;Table2[[#This Row],[Start Time hour elec]],Table2[[#This Row],[End time Hour elec]]+24,Table2[[#This Row],[End time Hour elec]]),"err")</f>
        <v>25</v>
      </c>
      <c r="H495" s="26">
        <f>IFERROR((Table2[[#This Row],[End Time Elec]]-Table2[[#This Row],[Start time Elec]])*24,"err")</f>
        <v>19.749999999941792</v>
      </c>
      <c r="I495" s="28" t="str">
        <f>Table1[[#This Row],[Start Time Steam]]</f>
        <v>err</v>
      </c>
      <c r="J495" s="28">
        <f>Table1[[#This Row],[Stop Time Steam]]</f>
        <v>41209.020833333336</v>
      </c>
      <c r="K495" s="26" t="str">
        <f>IFERROR(HOUR(Table2[[#This Row],[Start Time Steam]])+MINUTE(Table2[[#This Row],[Start Time Steam]])/60,"err")</f>
        <v>err</v>
      </c>
      <c r="L495" s="26">
        <f>IFERROR(HOUR(Table2[[#This Row],[End Time Steam]])+MINUTE(Table2[[#This Row],[End Time Steam]])/60,"err")</f>
        <v>0.5</v>
      </c>
      <c r="M495" s="26">
        <f>IFERROR(IF(Table2[[#This Row],[End time Hour Steam]]&lt;Table2[[#This Row],[Start Time hour Steam]],Table2[[#This Row],[End time Hour Steam]]+24,Table2[[#This Row],[End time Hour Steam]]),"err")</f>
        <v>24.5</v>
      </c>
      <c r="N495" s="26" t="str">
        <f>IFERROR((Table2[[#This Row],[End Time Steam]]-Table2[[#This Row],[Start Time Steam]])*24,"err")</f>
        <v>err</v>
      </c>
    </row>
    <row r="496" spans="1:14" hidden="1">
      <c r="A496" s="27">
        <f>Table1[[#This Row],[Day]]</f>
        <v>41209</v>
      </c>
      <c r="B496" s="29">
        <f>WEEKDAY(Table2[[#This Row],[Day]])</f>
        <v>7</v>
      </c>
      <c r="C496" s="28">
        <f>Table1[[#This Row],[Start Time Elec]]</f>
        <v>41209.25</v>
      </c>
      <c r="D496" s="28">
        <f>Table1[[#This Row],[Stop Time Elec]]</f>
        <v>41209.875</v>
      </c>
      <c r="E496" s="26">
        <f>IFERROR(HOUR(Table2[[#This Row],[Start time Elec]])+MINUTE(Table2[[#This Row],[Start time Elec]])/60,"err")</f>
        <v>6</v>
      </c>
      <c r="F496" s="26">
        <f>IFERROR(HOUR(Table2[[#This Row],[End Time Elec]])+MINUTE(Table2[[#This Row],[End Time Elec]])/60,"err")</f>
        <v>21</v>
      </c>
      <c r="G496" s="26">
        <f>IFERROR(IF(Table2[[#This Row],[End time Hour elec]]&lt;Table2[[#This Row],[Start Time hour elec]],Table2[[#This Row],[End time Hour elec]]+24,Table2[[#This Row],[End time Hour elec]]),"err")</f>
        <v>21</v>
      </c>
      <c r="H496" s="26">
        <f>IFERROR((Table2[[#This Row],[End Time Elec]]-Table2[[#This Row],[Start time Elec]])*24,"err")</f>
        <v>15</v>
      </c>
      <c r="I496" s="28" t="str">
        <f>Table1[[#This Row],[Start Time Steam]]</f>
        <v>err</v>
      </c>
      <c r="J496" s="28">
        <f>Table1[[#This Row],[Stop Time Steam]]</f>
        <v>41209.489583333336</v>
      </c>
      <c r="K496" s="26" t="str">
        <f>IFERROR(HOUR(Table2[[#This Row],[Start Time Steam]])+MINUTE(Table2[[#This Row],[Start Time Steam]])/60,"err")</f>
        <v>err</v>
      </c>
      <c r="L496" s="26">
        <f>IFERROR(HOUR(Table2[[#This Row],[End Time Steam]])+MINUTE(Table2[[#This Row],[End Time Steam]])/60,"err")</f>
        <v>11.75</v>
      </c>
      <c r="M496" s="26">
        <f>IFERROR(IF(Table2[[#This Row],[End time Hour Steam]]&lt;Table2[[#This Row],[Start Time hour Steam]],Table2[[#This Row],[End time Hour Steam]]+24,Table2[[#This Row],[End time Hour Steam]]),"err")</f>
        <v>35.75</v>
      </c>
      <c r="N496" s="26" t="str">
        <f>IFERROR((Table2[[#This Row],[End Time Steam]]-Table2[[#This Row],[Start Time Steam]])*24,"err")</f>
        <v>err</v>
      </c>
    </row>
    <row r="497" spans="1:14" hidden="1">
      <c r="A497" s="27">
        <f>Table1[[#This Row],[Day]]</f>
        <v>41210</v>
      </c>
      <c r="B497" s="29">
        <f>WEEKDAY(Table2[[#This Row],[Day]])</f>
        <v>1</v>
      </c>
      <c r="C497" s="28">
        <f>Table1[[#This Row],[Start Time Elec]]</f>
        <v>41210.291666666664</v>
      </c>
      <c r="D497" s="28">
        <f>Table1[[#This Row],[Stop Time Elec]]</f>
        <v>41210.822916666664</v>
      </c>
      <c r="E497" s="26">
        <f>IFERROR(HOUR(Table2[[#This Row],[Start time Elec]])+MINUTE(Table2[[#This Row],[Start time Elec]])/60,"err")</f>
        <v>7</v>
      </c>
      <c r="F497" s="26">
        <f>IFERROR(HOUR(Table2[[#This Row],[End Time Elec]])+MINUTE(Table2[[#This Row],[End Time Elec]])/60,"err")</f>
        <v>19.75</v>
      </c>
      <c r="G497" s="26">
        <f>IFERROR(IF(Table2[[#This Row],[End time Hour elec]]&lt;Table2[[#This Row],[Start Time hour elec]],Table2[[#This Row],[End time Hour elec]]+24,Table2[[#This Row],[End time Hour elec]]),"err")</f>
        <v>19.75</v>
      </c>
      <c r="H497" s="26">
        <f>IFERROR((Table2[[#This Row],[End Time Elec]]-Table2[[#This Row],[Start time Elec]])*24,"err")</f>
        <v>12.75</v>
      </c>
      <c r="I497" s="28" t="str">
        <f>Table1[[#This Row],[Start Time Steam]]</f>
        <v>err</v>
      </c>
      <c r="J497" s="28">
        <f>Table1[[#This Row],[Stop Time Steam]]</f>
        <v>41210.46875</v>
      </c>
      <c r="K497" s="26" t="str">
        <f>IFERROR(HOUR(Table2[[#This Row],[Start Time Steam]])+MINUTE(Table2[[#This Row],[Start Time Steam]])/60,"err")</f>
        <v>err</v>
      </c>
      <c r="L497" s="26">
        <f>IFERROR(HOUR(Table2[[#This Row],[End Time Steam]])+MINUTE(Table2[[#This Row],[End Time Steam]])/60,"err")</f>
        <v>11.25</v>
      </c>
      <c r="M497" s="26">
        <f>IFERROR(IF(Table2[[#This Row],[End time Hour Steam]]&lt;Table2[[#This Row],[Start Time hour Steam]],Table2[[#This Row],[End time Hour Steam]]+24,Table2[[#This Row],[End time Hour Steam]]),"err")</f>
        <v>35.25</v>
      </c>
      <c r="N497" s="26" t="str">
        <f>IFERROR((Table2[[#This Row],[End Time Steam]]-Table2[[#This Row],[Start Time Steam]])*24,"err")</f>
        <v>err</v>
      </c>
    </row>
    <row r="498" spans="1:14">
      <c r="A498" s="27">
        <f>Table1[[#This Row],[Day]]</f>
        <v>41211</v>
      </c>
      <c r="B498" s="29">
        <f>WEEKDAY(Table2[[#This Row],[Day]])</f>
        <v>2</v>
      </c>
      <c r="C498" s="28">
        <f>Table1[[#This Row],[Start Time Elec]]</f>
        <v>41211.208333333336</v>
      </c>
      <c r="D498" s="28">
        <f>Table1[[#This Row],[Stop Time Elec]]</f>
        <v>41212.052083333336</v>
      </c>
      <c r="E498" s="26">
        <f>IFERROR(HOUR(Table2[[#This Row],[Start time Elec]])+MINUTE(Table2[[#This Row],[Start time Elec]])/60,"err")</f>
        <v>5</v>
      </c>
      <c r="F498" s="26">
        <f>IFERROR(HOUR(Table2[[#This Row],[End Time Elec]])+MINUTE(Table2[[#This Row],[End Time Elec]])/60,"err")</f>
        <v>1.25</v>
      </c>
      <c r="G498" s="26">
        <f>IFERROR(IF(Table2[[#This Row],[End time Hour elec]]&lt;Table2[[#This Row],[Start Time hour elec]],Table2[[#This Row],[End time Hour elec]]+24,Table2[[#This Row],[End time Hour elec]]),"err")</f>
        <v>25.25</v>
      </c>
      <c r="H498" s="26">
        <f>IFERROR((Table2[[#This Row],[End Time Elec]]-Table2[[#This Row],[Start time Elec]])*24,"err")</f>
        <v>20.25</v>
      </c>
      <c r="I498" s="28">
        <f>Table1[[#This Row],[Start Time Steam]]</f>
        <v>41211.083333333336</v>
      </c>
      <c r="J498" s="28">
        <f>Table1[[#This Row],[Stop Time Steam]]</f>
        <v>41211.791666666664</v>
      </c>
      <c r="K498" s="26">
        <f>IFERROR(HOUR(Table2[[#This Row],[Start Time Steam]])+MINUTE(Table2[[#This Row],[Start Time Steam]])/60,"err")</f>
        <v>2</v>
      </c>
      <c r="L498" s="26">
        <f>IFERROR(HOUR(Table2[[#This Row],[End Time Steam]])+MINUTE(Table2[[#This Row],[End Time Steam]])/60,"err")</f>
        <v>19</v>
      </c>
      <c r="M498" s="26">
        <f>IFERROR(IF(Table2[[#This Row],[End time Hour Steam]]&lt;Table2[[#This Row],[Start Time hour Steam]],Table2[[#This Row],[End time Hour Steam]]+24,Table2[[#This Row],[End time Hour Steam]]),"err")</f>
        <v>19</v>
      </c>
      <c r="N498" s="26">
        <f>IFERROR((Table2[[#This Row],[End Time Steam]]-Table2[[#This Row],[Start Time Steam]])*24,"err")</f>
        <v>16.999999999883585</v>
      </c>
    </row>
    <row r="499" spans="1:14">
      <c r="A499" s="27">
        <f>Table1[[#This Row],[Day]]</f>
        <v>41212</v>
      </c>
      <c r="B499" s="29">
        <f>WEEKDAY(Table2[[#This Row],[Day]])</f>
        <v>3</v>
      </c>
      <c r="C499" s="28">
        <f>Table1[[#This Row],[Start Time Elec]]</f>
        <v>41212.25</v>
      </c>
      <c r="D499" s="28">
        <f>Table1[[#This Row],[Stop Time Elec]]</f>
        <v>41213.052083333336</v>
      </c>
      <c r="E499" s="26">
        <f>IFERROR(HOUR(Table2[[#This Row],[Start time Elec]])+MINUTE(Table2[[#This Row],[Start time Elec]])/60,"err")</f>
        <v>6</v>
      </c>
      <c r="F499" s="26">
        <f>IFERROR(HOUR(Table2[[#This Row],[End Time Elec]])+MINUTE(Table2[[#This Row],[End Time Elec]])/60,"err")</f>
        <v>1.25</v>
      </c>
      <c r="G499" s="26">
        <f>IFERROR(IF(Table2[[#This Row],[End time Hour elec]]&lt;Table2[[#This Row],[Start Time hour elec]],Table2[[#This Row],[End time Hour elec]]+24,Table2[[#This Row],[End time Hour elec]]),"err")</f>
        <v>25.25</v>
      </c>
      <c r="H499" s="26">
        <f>IFERROR((Table2[[#This Row],[End Time Elec]]-Table2[[#This Row],[Start time Elec]])*24,"err")</f>
        <v>19.250000000058208</v>
      </c>
      <c r="I499" s="28" t="str">
        <f>Table1[[#This Row],[Start Time Steam]]</f>
        <v>err</v>
      </c>
      <c r="J499" s="28">
        <f>Table1[[#This Row],[Stop Time Steam]]</f>
        <v>41212.9375</v>
      </c>
      <c r="K499" s="26" t="str">
        <f>IFERROR(HOUR(Table2[[#This Row],[Start Time Steam]])+MINUTE(Table2[[#This Row],[Start Time Steam]])/60,"err")</f>
        <v>err</v>
      </c>
      <c r="L499" s="26">
        <f>IFERROR(HOUR(Table2[[#This Row],[End Time Steam]])+MINUTE(Table2[[#This Row],[End Time Steam]])/60,"err")</f>
        <v>22.5</v>
      </c>
      <c r="M499" s="26">
        <f>IFERROR(IF(Table2[[#This Row],[End time Hour Steam]]&lt;Table2[[#This Row],[Start Time hour Steam]],Table2[[#This Row],[End time Hour Steam]]+24,Table2[[#This Row],[End time Hour Steam]]),"err")</f>
        <v>46.5</v>
      </c>
      <c r="N499" s="26" t="str">
        <f>IFERROR((Table2[[#This Row],[End Time Steam]]-Table2[[#This Row],[Start Time Steam]])*24,"err")</f>
        <v>err</v>
      </c>
    </row>
    <row r="500" spans="1:14">
      <c r="A500" s="27">
        <f>Table1[[#This Row],[Day]]</f>
        <v>41213</v>
      </c>
      <c r="B500" s="29">
        <f>WEEKDAY(Table2[[#This Row],[Day]])</f>
        <v>4</v>
      </c>
      <c r="C500" s="28">
        <f>Table1[[#This Row],[Start Time Elec]]</f>
        <v>41213.229166666664</v>
      </c>
      <c r="D500" s="28">
        <f>Table1[[#This Row],[Stop Time Elec]]</f>
        <v>41214.052083333336</v>
      </c>
      <c r="E500" s="26">
        <f>IFERROR(HOUR(Table2[[#This Row],[Start time Elec]])+MINUTE(Table2[[#This Row],[Start time Elec]])/60,"err")</f>
        <v>5.5</v>
      </c>
      <c r="F500" s="26">
        <f>IFERROR(HOUR(Table2[[#This Row],[End Time Elec]])+MINUTE(Table2[[#This Row],[End Time Elec]])/60,"err")</f>
        <v>1.25</v>
      </c>
      <c r="G500" s="26">
        <f>IFERROR(IF(Table2[[#This Row],[End time Hour elec]]&lt;Table2[[#This Row],[Start Time hour elec]],Table2[[#This Row],[End time Hour elec]]+24,Table2[[#This Row],[End time Hour elec]]),"err")</f>
        <v>25.25</v>
      </c>
      <c r="H500" s="26">
        <f>IFERROR((Table2[[#This Row],[End Time Elec]]-Table2[[#This Row],[Start time Elec]])*24,"err")</f>
        <v>19.750000000116415</v>
      </c>
      <c r="I500" s="28">
        <f>Table1[[#This Row],[Start Time Steam]]</f>
        <v>41213.458333333336</v>
      </c>
      <c r="J500" s="28">
        <f>Table1[[#This Row],[Stop Time Steam]]</f>
        <v>41213.645833333336</v>
      </c>
      <c r="K500" s="26">
        <f>IFERROR(HOUR(Table2[[#This Row],[Start Time Steam]])+MINUTE(Table2[[#This Row],[Start Time Steam]])/60,"err")</f>
        <v>11</v>
      </c>
      <c r="L500" s="26">
        <f>IFERROR(HOUR(Table2[[#This Row],[End Time Steam]])+MINUTE(Table2[[#This Row],[End Time Steam]])/60,"err")</f>
        <v>15.5</v>
      </c>
      <c r="M500" s="26">
        <f>IFERROR(IF(Table2[[#This Row],[End time Hour Steam]]&lt;Table2[[#This Row],[Start Time hour Steam]],Table2[[#This Row],[End time Hour Steam]]+24,Table2[[#This Row],[End time Hour Steam]]),"err")</f>
        <v>15.5</v>
      </c>
      <c r="N500" s="26">
        <f>IFERROR((Table2[[#This Row],[End Time Steam]]-Table2[[#This Row],[Start Time Steam]])*24,"err")</f>
        <v>4.5</v>
      </c>
    </row>
    <row r="501" spans="1:14">
      <c r="A501" s="27">
        <f>Table1[[#This Row],[Day]]</f>
        <v>41214</v>
      </c>
      <c r="B501" s="29">
        <f>WEEKDAY(Table2[[#This Row],[Day]])</f>
        <v>5</v>
      </c>
      <c r="C501" s="28">
        <f>Table1[[#This Row],[Start Time Elec]]</f>
        <v>41214.229166666664</v>
      </c>
      <c r="D501" s="28">
        <f>Table1[[#This Row],[Stop Time Elec]]</f>
        <v>41215.052083333336</v>
      </c>
      <c r="E501" s="26">
        <f>IFERROR(HOUR(Table2[[#This Row],[Start time Elec]])+MINUTE(Table2[[#This Row],[Start time Elec]])/60,"err")</f>
        <v>5.5</v>
      </c>
      <c r="F501" s="26">
        <f>IFERROR(HOUR(Table2[[#This Row],[End Time Elec]])+MINUTE(Table2[[#This Row],[End Time Elec]])/60,"err")</f>
        <v>1.25</v>
      </c>
      <c r="G501" s="26">
        <f>IFERROR(IF(Table2[[#This Row],[End time Hour elec]]&lt;Table2[[#This Row],[Start Time hour elec]],Table2[[#This Row],[End time Hour elec]]+24,Table2[[#This Row],[End time Hour elec]]),"err")</f>
        <v>25.25</v>
      </c>
      <c r="H501" s="26">
        <f>IFERROR((Table2[[#This Row],[End Time Elec]]-Table2[[#This Row],[Start time Elec]])*24,"err")</f>
        <v>19.750000000116415</v>
      </c>
      <c r="I501" s="28">
        <f>Table1[[#This Row],[Start Time Steam]]</f>
        <v>41214.989583333336</v>
      </c>
      <c r="J501" s="28">
        <f>Table1[[#This Row],[Stop Time Steam]]</f>
        <v>41215</v>
      </c>
      <c r="K501" s="26">
        <f>IFERROR(HOUR(Table2[[#This Row],[Start Time Steam]])+MINUTE(Table2[[#This Row],[Start Time Steam]])/60,"err")</f>
        <v>23.75</v>
      </c>
      <c r="L501" s="26">
        <f>IFERROR(HOUR(Table2[[#This Row],[End Time Steam]])+MINUTE(Table2[[#This Row],[End Time Steam]])/60,"err")</f>
        <v>0</v>
      </c>
      <c r="M501" s="26">
        <f>IFERROR(IF(Table2[[#This Row],[End time Hour Steam]]&lt;Table2[[#This Row],[Start Time hour Steam]],Table2[[#This Row],[End time Hour Steam]]+24,Table2[[#This Row],[End time Hour Steam]]),"err")</f>
        <v>24</v>
      </c>
      <c r="N501" s="26">
        <f>IFERROR((Table2[[#This Row],[End Time Steam]]-Table2[[#This Row],[Start Time Steam]])*24,"err")</f>
        <v>0.24999999994179234</v>
      </c>
    </row>
    <row r="502" spans="1:14">
      <c r="A502" s="27">
        <f>Table1[[#This Row],[Day]]</f>
        <v>41215</v>
      </c>
      <c r="B502" s="29">
        <f>WEEKDAY(Table2[[#This Row],[Day]])</f>
        <v>6</v>
      </c>
      <c r="C502" s="28">
        <f>Table1[[#This Row],[Start Time Elec]]</f>
        <v>41215.208333333336</v>
      </c>
      <c r="D502" s="28">
        <f>Table1[[#This Row],[Stop Time Elec]]</f>
        <v>41216.052083333336</v>
      </c>
      <c r="E502" s="26">
        <f>IFERROR(HOUR(Table2[[#This Row],[Start time Elec]])+MINUTE(Table2[[#This Row],[Start time Elec]])/60,"err")</f>
        <v>5</v>
      </c>
      <c r="F502" s="26">
        <f>IFERROR(HOUR(Table2[[#This Row],[End Time Elec]])+MINUTE(Table2[[#This Row],[End Time Elec]])/60,"err")</f>
        <v>1.25</v>
      </c>
      <c r="G502" s="26">
        <f>IFERROR(IF(Table2[[#This Row],[End time Hour elec]]&lt;Table2[[#This Row],[Start Time hour elec]],Table2[[#This Row],[End time Hour elec]]+24,Table2[[#This Row],[End time Hour elec]]),"err")</f>
        <v>25.25</v>
      </c>
      <c r="H502" s="26">
        <f>IFERROR((Table2[[#This Row],[End Time Elec]]-Table2[[#This Row],[Start time Elec]])*24,"err")</f>
        <v>20.25</v>
      </c>
      <c r="I502" s="28" t="str">
        <f>Table1[[#This Row],[Start Time Steam]]</f>
        <v>err</v>
      </c>
      <c r="J502" s="28">
        <f>Table1[[#This Row],[Stop Time Steam]]</f>
        <v>41215.8125</v>
      </c>
      <c r="K502" s="26" t="str">
        <f>IFERROR(HOUR(Table2[[#This Row],[Start Time Steam]])+MINUTE(Table2[[#This Row],[Start Time Steam]])/60,"err")</f>
        <v>err</v>
      </c>
      <c r="L502" s="26">
        <f>IFERROR(HOUR(Table2[[#This Row],[End Time Steam]])+MINUTE(Table2[[#This Row],[End Time Steam]])/60,"err")</f>
        <v>19.5</v>
      </c>
      <c r="M502" s="26">
        <f>IFERROR(IF(Table2[[#This Row],[End time Hour Steam]]&lt;Table2[[#This Row],[Start Time hour Steam]],Table2[[#This Row],[End time Hour Steam]]+24,Table2[[#This Row],[End time Hour Steam]]),"err")</f>
        <v>43.5</v>
      </c>
      <c r="N502" s="26" t="str">
        <f>IFERROR((Table2[[#This Row],[End Time Steam]]-Table2[[#This Row],[Start Time Steam]])*24,"err")</f>
        <v>err</v>
      </c>
    </row>
    <row r="503" spans="1:14" hidden="1">
      <c r="A503" s="27">
        <f>Table1[[#This Row],[Day]]</f>
        <v>41216</v>
      </c>
      <c r="B503" s="29">
        <f>WEEKDAY(Table2[[#This Row],[Day]])</f>
        <v>7</v>
      </c>
      <c r="C503" s="28">
        <f>Table1[[#This Row],[Start Time Elec]]</f>
        <v>41216.291666666664</v>
      </c>
      <c r="D503" s="28">
        <f>Table1[[#This Row],[Stop Time Elec]]</f>
        <v>41216.84375</v>
      </c>
      <c r="E503" s="26">
        <f>IFERROR(HOUR(Table2[[#This Row],[Start time Elec]])+MINUTE(Table2[[#This Row],[Start time Elec]])/60,"err")</f>
        <v>7</v>
      </c>
      <c r="F503" s="26">
        <f>IFERROR(HOUR(Table2[[#This Row],[End Time Elec]])+MINUTE(Table2[[#This Row],[End Time Elec]])/60,"err")</f>
        <v>20.25</v>
      </c>
      <c r="G503" s="26">
        <f>IFERROR(IF(Table2[[#This Row],[End time Hour elec]]&lt;Table2[[#This Row],[Start Time hour elec]],Table2[[#This Row],[End time Hour elec]]+24,Table2[[#This Row],[End time Hour elec]]),"err")</f>
        <v>20.25</v>
      </c>
      <c r="H503" s="26">
        <f>IFERROR((Table2[[#This Row],[End Time Elec]]-Table2[[#This Row],[Start time Elec]])*24,"err")</f>
        <v>13.250000000058208</v>
      </c>
      <c r="I503" s="28">
        <f>Table1[[#This Row],[Start Time Steam]]</f>
        <v>41216.25</v>
      </c>
      <c r="J503" s="28">
        <f>Table1[[#This Row],[Stop Time Steam]]</f>
        <v>41217.020833333336</v>
      </c>
      <c r="K503" s="26">
        <f>IFERROR(HOUR(Table2[[#This Row],[Start Time Steam]])+MINUTE(Table2[[#This Row],[Start Time Steam]])/60,"err")</f>
        <v>6</v>
      </c>
      <c r="L503" s="26">
        <f>IFERROR(HOUR(Table2[[#This Row],[End Time Steam]])+MINUTE(Table2[[#This Row],[End Time Steam]])/60,"err")</f>
        <v>0.5</v>
      </c>
      <c r="M503" s="26">
        <f>IFERROR(IF(Table2[[#This Row],[End time Hour Steam]]&lt;Table2[[#This Row],[Start Time hour Steam]],Table2[[#This Row],[End time Hour Steam]]+24,Table2[[#This Row],[End time Hour Steam]]),"err")</f>
        <v>24.5</v>
      </c>
      <c r="N503" s="26">
        <f>IFERROR((Table2[[#This Row],[End Time Steam]]-Table2[[#This Row],[Start Time Steam]])*24,"err")</f>
        <v>18.500000000058208</v>
      </c>
    </row>
    <row r="504" spans="1:14" hidden="1">
      <c r="A504" s="27">
        <f>Table1[[#This Row],[Day]]</f>
        <v>41217</v>
      </c>
      <c r="B504" s="29">
        <f>WEEKDAY(Table2[[#This Row],[Day]])</f>
        <v>1</v>
      </c>
      <c r="C504" s="28">
        <f>Table1[[#This Row],[Start Time Elec]]</f>
        <v>41217.291666666664</v>
      </c>
      <c r="D504" s="28">
        <f>Table1[[#This Row],[Stop Time Elec]]</f>
        <v>41217.875</v>
      </c>
      <c r="E504" s="26">
        <f>IFERROR(HOUR(Table2[[#This Row],[Start time Elec]])+MINUTE(Table2[[#This Row],[Start time Elec]])/60,"err")</f>
        <v>7</v>
      </c>
      <c r="F504" s="26">
        <f>IFERROR(HOUR(Table2[[#This Row],[End Time Elec]])+MINUTE(Table2[[#This Row],[End Time Elec]])/60,"err")</f>
        <v>21</v>
      </c>
      <c r="G504" s="26">
        <f>IFERROR(IF(Table2[[#This Row],[End time Hour elec]]&lt;Table2[[#This Row],[Start Time hour elec]],Table2[[#This Row],[End time Hour elec]]+24,Table2[[#This Row],[End time Hour elec]]),"err")</f>
        <v>21</v>
      </c>
      <c r="H504" s="26">
        <f>IFERROR((Table2[[#This Row],[End Time Elec]]-Table2[[#This Row],[Start time Elec]])*24,"err")</f>
        <v>14.000000000058208</v>
      </c>
      <c r="I504" s="28">
        <f>Table1[[#This Row],[Start Time Steam]]</f>
        <v>41217.052083333336</v>
      </c>
      <c r="J504" s="28">
        <f>Table1[[#This Row],[Stop Time Steam]]</f>
        <v>41217.25</v>
      </c>
      <c r="K504" s="26">
        <f>IFERROR(HOUR(Table2[[#This Row],[Start Time Steam]])+MINUTE(Table2[[#This Row],[Start Time Steam]])/60,"err")</f>
        <v>1.25</v>
      </c>
      <c r="L504" s="26">
        <f>IFERROR(HOUR(Table2[[#This Row],[End Time Steam]])+MINUTE(Table2[[#This Row],[End Time Steam]])/60,"err")</f>
        <v>6</v>
      </c>
      <c r="M504" s="26">
        <f>IFERROR(IF(Table2[[#This Row],[End time Hour Steam]]&lt;Table2[[#This Row],[Start Time hour Steam]],Table2[[#This Row],[End time Hour Steam]]+24,Table2[[#This Row],[End time Hour Steam]]),"err")</f>
        <v>6</v>
      </c>
      <c r="N504" s="26">
        <f>IFERROR((Table2[[#This Row],[End Time Steam]]-Table2[[#This Row],[Start Time Steam]])*24,"err")</f>
        <v>4.7499999999417923</v>
      </c>
    </row>
    <row r="505" spans="1:14">
      <c r="A505" s="27">
        <f>Table1[[#This Row],[Day]]</f>
        <v>41218</v>
      </c>
      <c r="B505" s="29">
        <f>WEEKDAY(Table2[[#This Row],[Day]])</f>
        <v>2</v>
      </c>
      <c r="C505" s="28">
        <f>Table1[[#This Row],[Start Time Elec]]</f>
        <v>41218.208333333336</v>
      </c>
      <c r="D505" s="28">
        <f>Table1[[#This Row],[Stop Time Elec]]</f>
        <v>41218.947916666664</v>
      </c>
      <c r="E505" s="26">
        <f>IFERROR(HOUR(Table2[[#This Row],[Start time Elec]])+MINUTE(Table2[[#This Row],[Start time Elec]])/60,"err")</f>
        <v>5</v>
      </c>
      <c r="F505" s="26">
        <f>IFERROR(HOUR(Table2[[#This Row],[End Time Elec]])+MINUTE(Table2[[#This Row],[End Time Elec]])/60,"err")</f>
        <v>22.75</v>
      </c>
      <c r="G505" s="26">
        <f>IFERROR(IF(Table2[[#This Row],[End time Hour elec]]&lt;Table2[[#This Row],[Start Time hour elec]],Table2[[#This Row],[End time Hour elec]]+24,Table2[[#This Row],[End time Hour elec]]),"err")</f>
        <v>22.75</v>
      </c>
      <c r="H505" s="26">
        <f>IFERROR((Table2[[#This Row],[End Time Elec]]-Table2[[#This Row],[Start time Elec]])*24,"err")</f>
        <v>17.749999999883585</v>
      </c>
      <c r="I505" s="28" t="str">
        <f>Table1[[#This Row],[Start Time Steam]]</f>
        <v>err</v>
      </c>
      <c r="J505" s="28">
        <f>Table1[[#This Row],[Stop Time Steam]]</f>
        <v>41219</v>
      </c>
      <c r="K505" s="26" t="str">
        <f>IFERROR(HOUR(Table2[[#This Row],[Start Time Steam]])+MINUTE(Table2[[#This Row],[Start Time Steam]])/60,"err")</f>
        <v>err</v>
      </c>
      <c r="L505" s="26">
        <f>IFERROR(HOUR(Table2[[#This Row],[End Time Steam]])+MINUTE(Table2[[#This Row],[End Time Steam]])/60,"err")</f>
        <v>0</v>
      </c>
      <c r="M505" s="26">
        <f>IFERROR(IF(Table2[[#This Row],[End time Hour Steam]]&lt;Table2[[#This Row],[Start Time hour Steam]],Table2[[#This Row],[End time Hour Steam]]+24,Table2[[#This Row],[End time Hour Steam]]),"err")</f>
        <v>24</v>
      </c>
      <c r="N505" s="26" t="str">
        <f>IFERROR((Table2[[#This Row],[End Time Steam]]-Table2[[#This Row],[Start Time Steam]])*24,"err")</f>
        <v>err</v>
      </c>
    </row>
    <row r="506" spans="1:14">
      <c r="A506" s="27">
        <f>Table1[[#This Row],[Day]]</f>
        <v>41219</v>
      </c>
      <c r="B506" s="29">
        <f>WEEKDAY(Table2[[#This Row],[Day]])</f>
        <v>3</v>
      </c>
      <c r="C506" s="28">
        <f>Table1[[#This Row],[Start Time Elec]]</f>
        <v>41219.21875</v>
      </c>
      <c r="D506" s="28">
        <f>Table1[[#This Row],[Stop Time Elec]]</f>
        <v>41220.020833333336</v>
      </c>
      <c r="E506" s="26">
        <f>IFERROR(HOUR(Table2[[#This Row],[Start time Elec]])+MINUTE(Table2[[#This Row],[Start time Elec]])/60,"err")</f>
        <v>5.25</v>
      </c>
      <c r="F506" s="26">
        <f>IFERROR(HOUR(Table2[[#This Row],[End Time Elec]])+MINUTE(Table2[[#This Row],[End Time Elec]])/60,"err")</f>
        <v>0.5</v>
      </c>
      <c r="G506" s="26">
        <f>IFERROR(IF(Table2[[#This Row],[End time Hour elec]]&lt;Table2[[#This Row],[Start Time hour elec]],Table2[[#This Row],[End time Hour elec]]+24,Table2[[#This Row],[End time Hour elec]]),"err")</f>
        <v>24.5</v>
      </c>
      <c r="H506" s="26">
        <f>IFERROR((Table2[[#This Row],[End Time Elec]]-Table2[[#This Row],[Start time Elec]])*24,"err")</f>
        <v>19.250000000058208</v>
      </c>
      <c r="I506" s="28">
        <f>Table1[[#This Row],[Start Time Steam]]</f>
        <v>41219.0625</v>
      </c>
      <c r="J506" s="28">
        <f>Table1[[#This Row],[Stop Time Steam]]</f>
        <v>41220</v>
      </c>
      <c r="K506" s="26">
        <f>IFERROR(HOUR(Table2[[#This Row],[Start Time Steam]])+MINUTE(Table2[[#This Row],[Start Time Steam]])/60,"err")</f>
        <v>1.5</v>
      </c>
      <c r="L506" s="26">
        <f>IFERROR(HOUR(Table2[[#This Row],[End Time Steam]])+MINUTE(Table2[[#This Row],[End Time Steam]])/60,"err")</f>
        <v>0</v>
      </c>
      <c r="M506" s="26">
        <f>IFERROR(IF(Table2[[#This Row],[End time Hour Steam]]&lt;Table2[[#This Row],[Start Time hour Steam]],Table2[[#This Row],[End time Hour Steam]]+24,Table2[[#This Row],[End time Hour Steam]]),"err")</f>
        <v>24</v>
      </c>
      <c r="N506" s="26">
        <f>IFERROR((Table2[[#This Row],[End Time Steam]]-Table2[[#This Row],[Start Time Steam]])*24,"err")</f>
        <v>22.5</v>
      </c>
    </row>
    <row r="507" spans="1:14">
      <c r="A507" s="27">
        <f>Table1[[#This Row],[Day]]</f>
        <v>41220</v>
      </c>
      <c r="B507" s="29">
        <f>WEEKDAY(Table2[[#This Row],[Day]])</f>
        <v>4</v>
      </c>
      <c r="C507" s="28">
        <f>Table1[[#This Row],[Start Time Elec]]</f>
        <v>41220.21875</v>
      </c>
      <c r="D507" s="28">
        <f>Table1[[#This Row],[Stop Time Elec]]</f>
        <v>41221.010416666664</v>
      </c>
      <c r="E507" s="26">
        <f>IFERROR(HOUR(Table2[[#This Row],[Start time Elec]])+MINUTE(Table2[[#This Row],[Start time Elec]])/60,"err")</f>
        <v>5.25</v>
      </c>
      <c r="F507" s="26">
        <f>IFERROR(HOUR(Table2[[#This Row],[End Time Elec]])+MINUTE(Table2[[#This Row],[End Time Elec]])/60,"err")</f>
        <v>0.25</v>
      </c>
      <c r="G507" s="26">
        <f>IFERROR(IF(Table2[[#This Row],[End time Hour elec]]&lt;Table2[[#This Row],[Start Time hour elec]],Table2[[#This Row],[End time Hour elec]]+24,Table2[[#This Row],[End time Hour elec]]),"err")</f>
        <v>24.25</v>
      </c>
      <c r="H507" s="26">
        <f>IFERROR((Table2[[#This Row],[End Time Elec]]-Table2[[#This Row],[Start time Elec]])*24,"err")</f>
        <v>18.999999999941792</v>
      </c>
      <c r="I507" s="28">
        <f>Table1[[#This Row],[Start Time Steam]]</f>
        <v>41220.239583333336</v>
      </c>
      <c r="J507" s="28">
        <f>Table1[[#This Row],[Stop Time Steam]]</f>
        <v>41220.760416666664</v>
      </c>
      <c r="K507" s="26">
        <f>IFERROR(HOUR(Table2[[#This Row],[Start Time Steam]])+MINUTE(Table2[[#This Row],[Start Time Steam]])/60,"err")</f>
        <v>5.75</v>
      </c>
      <c r="L507" s="26">
        <f>IFERROR(HOUR(Table2[[#This Row],[End Time Steam]])+MINUTE(Table2[[#This Row],[End Time Steam]])/60,"err")</f>
        <v>18.25</v>
      </c>
      <c r="M507" s="26">
        <f>IFERROR(IF(Table2[[#This Row],[End time Hour Steam]]&lt;Table2[[#This Row],[Start Time hour Steam]],Table2[[#This Row],[End time Hour Steam]]+24,Table2[[#This Row],[End time Hour Steam]]),"err")</f>
        <v>18.25</v>
      </c>
      <c r="N507" s="26">
        <f>IFERROR((Table2[[#This Row],[End Time Steam]]-Table2[[#This Row],[Start Time Steam]])*24,"err")</f>
        <v>12.499999999883585</v>
      </c>
    </row>
    <row r="508" spans="1:14">
      <c r="A508" s="27">
        <f>Table1[[#This Row],[Day]]</f>
        <v>41221</v>
      </c>
      <c r="B508" s="29">
        <f>WEEKDAY(Table2[[#This Row],[Day]])</f>
        <v>5</v>
      </c>
      <c r="C508" s="28">
        <f>Table1[[#This Row],[Start Time Elec]]</f>
        <v>41221.166666666664</v>
      </c>
      <c r="D508" s="28">
        <f>Table1[[#This Row],[Stop Time Elec]]</f>
        <v>41222.041666666664</v>
      </c>
      <c r="E508" s="26">
        <f>IFERROR(HOUR(Table2[[#This Row],[Start time Elec]])+MINUTE(Table2[[#This Row],[Start time Elec]])/60,"err")</f>
        <v>4</v>
      </c>
      <c r="F508" s="26">
        <f>IFERROR(HOUR(Table2[[#This Row],[End Time Elec]])+MINUTE(Table2[[#This Row],[End Time Elec]])/60,"err")</f>
        <v>1</v>
      </c>
      <c r="G508" s="26">
        <f>IFERROR(IF(Table2[[#This Row],[End time Hour elec]]&lt;Table2[[#This Row],[Start Time hour elec]],Table2[[#This Row],[End time Hour elec]]+24,Table2[[#This Row],[End time Hour elec]]),"err")</f>
        <v>25</v>
      </c>
      <c r="H508" s="26">
        <f>IFERROR((Table2[[#This Row],[End Time Elec]]-Table2[[#This Row],[Start time Elec]])*24,"err")</f>
        <v>21</v>
      </c>
      <c r="I508" s="28">
        <f>Table1[[#This Row],[Start Time Steam]]</f>
        <v>41221.25</v>
      </c>
      <c r="J508" s="28">
        <f>Table1[[#This Row],[Stop Time Steam]]</f>
        <v>41221.760416666664</v>
      </c>
      <c r="K508" s="26">
        <f>IFERROR(HOUR(Table2[[#This Row],[Start Time Steam]])+MINUTE(Table2[[#This Row],[Start Time Steam]])/60,"err")</f>
        <v>6</v>
      </c>
      <c r="L508" s="26">
        <f>IFERROR(HOUR(Table2[[#This Row],[End Time Steam]])+MINUTE(Table2[[#This Row],[End Time Steam]])/60,"err")</f>
        <v>18.25</v>
      </c>
      <c r="M508" s="26">
        <f>IFERROR(IF(Table2[[#This Row],[End time Hour Steam]]&lt;Table2[[#This Row],[Start Time hour Steam]],Table2[[#This Row],[End time Hour Steam]]+24,Table2[[#This Row],[End time Hour Steam]]),"err")</f>
        <v>18.25</v>
      </c>
      <c r="N508" s="26">
        <f>IFERROR((Table2[[#This Row],[End Time Steam]]-Table2[[#This Row],[Start Time Steam]])*24,"err")</f>
        <v>12.249999999941792</v>
      </c>
    </row>
    <row r="509" spans="1:14">
      <c r="A509" s="27">
        <f>Table1[[#This Row],[Day]]</f>
        <v>41222</v>
      </c>
      <c r="B509" s="29">
        <f>WEEKDAY(Table2[[#This Row],[Day]])</f>
        <v>6</v>
      </c>
      <c r="C509" s="28">
        <f>Table1[[#This Row],[Start Time Elec]]</f>
        <v>41222.208333333336</v>
      </c>
      <c r="D509" s="28">
        <f>Table1[[#This Row],[Stop Time Elec]]</f>
        <v>41223.0625</v>
      </c>
      <c r="E509" s="26">
        <f>IFERROR(HOUR(Table2[[#This Row],[Start time Elec]])+MINUTE(Table2[[#This Row],[Start time Elec]])/60,"err")</f>
        <v>5</v>
      </c>
      <c r="F509" s="26">
        <f>IFERROR(HOUR(Table2[[#This Row],[End Time Elec]])+MINUTE(Table2[[#This Row],[End Time Elec]])/60,"err")</f>
        <v>1.5</v>
      </c>
      <c r="G509" s="26">
        <f>IFERROR(IF(Table2[[#This Row],[End time Hour elec]]&lt;Table2[[#This Row],[Start Time hour elec]],Table2[[#This Row],[End time Hour elec]]+24,Table2[[#This Row],[End time Hour elec]]),"err")</f>
        <v>25.5</v>
      </c>
      <c r="H509" s="26">
        <f>IFERROR((Table2[[#This Row],[End Time Elec]]-Table2[[#This Row],[Start time Elec]])*24,"err")</f>
        <v>20.499999999941792</v>
      </c>
      <c r="I509" s="28">
        <f>Table1[[#This Row],[Start Time Steam]]</f>
        <v>41222.25</v>
      </c>
      <c r="J509" s="28">
        <f>Table1[[#This Row],[Stop Time Steam]]</f>
        <v>41222.760416666664</v>
      </c>
      <c r="K509" s="26">
        <f>IFERROR(HOUR(Table2[[#This Row],[Start Time Steam]])+MINUTE(Table2[[#This Row],[Start Time Steam]])/60,"err")</f>
        <v>6</v>
      </c>
      <c r="L509" s="26">
        <f>IFERROR(HOUR(Table2[[#This Row],[End Time Steam]])+MINUTE(Table2[[#This Row],[End Time Steam]])/60,"err")</f>
        <v>18.25</v>
      </c>
      <c r="M509" s="26">
        <f>IFERROR(IF(Table2[[#This Row],[End time Hour Steam]]&lt;Table2[[#This Row],[Start Time hour Steam]],Table2[[#This Row],[End time Hour Steam]]+24,Table2[[#This Row],[End time Hour Steam]]),"err")</f>
        <v>18.25</v>
      </c>
      <c r="N509" s="26">
        <f>IFERROR((Table2[[#This Row],[End Time Steam]]-Table2[[#This Row],[Start Time Steam]])*24,"err")</f>
        <v>12.249999999941792</v>
      </c>
    </row>
    <row r="510" spans="1:14" hidden="1">
      <c r="A510" s="27">
        <f>Table1[[#This Row],[Day]]</f>
        <v>41223</v>
      </c>
      <c r="B510" s="29">
        <f>WEEKDAY(Table2[[#This Row],[Day]])</f>
        <v>7</v>
      </c>
      <c r="C510" s="28">
        <f>Table1[[#This Row],[Start Time Elec]]</f>
        <v>41223.260416666664</v>
      </c>
      <c r="D510" s="28">
        <f>Table1[[#This Row],[Stop Time Elec]]</f>
        <v>41223.9375</v>
      </c>
      <c r="E510" s="26">
        <f>IFERROR(HOUR(Table2[[#This Row],[Start time Elec]])+MINUTE(Table2[[#This Row],[Start time Elec]])/60,"err")</f>
        <v>6.25</v>
      </c>
      <c r="F510" s="26">
        <f>IFERROR(HOUR(Table2[[#This Row],[End Time Elec]])+MINUTE(Table2[[#This Row],[End Time Elec]])/60,"err")</f>
        <v>22.5</v>
      </c>
      <c r="G510" s="26">
        <f>IFERROR(IF(Table2[[#This Row],[End time Hour elec]]&lt;Table2[[#This Row],[Start Time hour elec]],Table2[[#This Row],[End time Hour elec]]+24,Table2[[#This Row],[End time Hour elec]]),"err")</f>
        <v>22.5</v>
      </c>
      <c r="H510" s="26">
        <f>IFERROR((Table2[[#This Row],[End Time Elec]]-Table2[[#This Row],[Start time Elec]])*24,"err")</f>
        <v>16.250000000058208</v>
      </c>
      <c r="I510" s="28">
        <f>Table1[[#This Row],[Start Time Steam]]</f>
        <v>41223.114583333336</v>
      </c>
      <c r="J510" s="28">
        <f>Table1[[#This Row],[Stop Time Steam]]</f>
        <v>41223.28125</v>
      </c>
      <c r="K510" s="26">
        <f>IFERROR(HOUR(Table2[[#This Row],[Start Time Steam]])+MINUTE(Table2[[#This Row],[Start Time Steam]])/60,"err")</f>
        <v>2.75</v>
      </c>
      <c r="L510" s="26">
        <f>IFERROR(HOUR(Table2[[#This Row],[End Time Steam]])+MINUTE(Table2[[#This Row],[End Time Steam]])/60,"err")</f>
        <v>6.75</v>
      </c>
      <c r="M510" s="26">
        <f>IFERROR(IF(Table2[[#This Row],[End time Hour Steam]]&lt;Table2[[#This Row],[Start Time hour Steam]],Table2[[#This Row],[End time Hour Steam]]+24,Table2[[#This Row],[End time Hour Steam]]),"err")</f>
        <v>6.75</v>
      </c>
      <c r="N510" s="26">
        <f>IFERROR((Table2[[#This Row],[End Time Steam]]-Table2[[#This Row],[Start Time Steam]])*24,"err")</f>
        <v>3.9999999999417923</v>
      </c>
    </row>
    <row r="511" spans="1:14" hidden="1">
      <c r="A511" s="27">
        <f>Table1[[#This Row],[Day]]</f>
        <v>41224</v>
      </c>
      <c r="B511" s="29">
        <f>WEEKDAY(Table2[[#This Row],[Day]])</f>
        <v>1</v>
      </c>
      <c r="C511" s="28">
        <f>Table1[[#This Row],[Start Time Elec]]</f>
        <v>41224.260416666664</v>
      </c>
      <c r="D511" s="28">
        <f>Table1[[#This Row],[Stop Time Elec]]</f>
        <v>41224.875</v>
      </c>
      <c r="E511" s="26">
        <f>IFERROR(HOUR(Table2[[#This Row],[Start time Elec]])+MINUTE(Table2[[#This Row],[Start time Elec]])/60,"err")</f>
        <v>6.25</v>
      </c>
      <c r="F511" s="26">
        <f>IFERROR(HOUR(Table2[[#This Row],[End Time Elec]])+MINUTE(Table2[[#This Row],[End Time Elec]])/60,"err")</f>
        <v>21</v>
      </c>
      <c r="G511" s="26">
        <f>IFERROR(IF(Table2[[#This Row],[End time Hour elec]]&lt;Table2[[#This Row],[Start Time hour elec]],Table2[[#This Row],[End time Hour elec]]+24,Table2[[#This Row],[End time Hour elec]]),"err")</f>
        <v>21</v>
      </c>
      <c r="H511" s="26">
        <f>IFERROR((Table2[[#This Row],[End Time Elec]]-Table2[[#This Row],[Start time Elec]])*24,"err")</f>
        <v>14.750000000058208</v>
      </c>
      <c r="I511" s="28" t="str">
        <f>Table1[[#This Row],[Start Time Steam]]</f>
        <v>N/A</v>
      </c>
      <c r="J511" s="28">
        <f>Table1[[#This Row],[Stop Time Steam]]</f>
        <v>41224.416666666664</v>
      </c>
      <c r="K511" s="26" t="str">
        <f>IFERROR(HOUR(Table2[[#This Row],[Start Time Steam]])+MINUTE(Table2[[#This Row],[Start Time Steam]])/60,"err")</f>
        <v>err</v>
      </c>
      <c r="L511" s="26">
        <f>IFERROR(HOUR(Table2[[#This Row],[End Time Steam]])+MINUTE(Table2[[#This Row],[End Time Steam]])/60,"err")</f>
        <v>10</v>
      </c>
      <c r="M511" s="26">
        <f>IFERROR(IF(Table2[[#This Row],[End time Hour Steam]]&lt;Table2[[#This Row],[Start Time hour Steam]],Table2[[#This Row],[End time Hour Steam]]+24,Table2[[#This Row],[End time Hour Steam]]),"err")</f>
        <v>34</v>
      </c>
      <c r="N511" s="26" t="str">
        <f>IFERROR((Table2[[#This Row],[End Time Steam]]-Table2[[#This Row],[Start Time Steam]])*24,"err")</f>
        <v>err</v>
      </c>
    </row>
    <row r="512" spans="1:14">
      <c r="A512" s="27">
        <f>Table1[[#This Row],[Day]]</f>
        <v>41225</v>
      </c>
      <c r="B512" s="29">
        <f>WEEKDAY(Table2[[#This Row],[Day]])</f>
        <v>2</v>
      </c>
      <c r="C512" s="28">
        <f>Table1[[#This Row],[Start Time Elec]]</f>
        <v>41225.208333333336</v>
      </c>
      <c r="D512" s="28">
        <f>Table1[[#This Row],[Stop Time Elec]]</f>
        <v>41226.010416666664</v>
      </c>
      <c r="E512" s="26">
        <f>IFERROR(HOUR(Table2[[#This Row],[Start time Elec]])+MINUTE(Table2[[#This Row],[Start time Elec]])/60,"err")</f>
        <v>5</v>
      </c>
      <c r="F512" s="26">
        <f>IFERROR(HOUR(Table2[[#This Row],[End Time Elec]])+MINUTE(Table2[[#This Row],[End Time Elec]])/60,"err")</f>
        <v>0.25</v>
      </c>
      <c r="G512" s="26">
        <f>IFERROR(IF(Table2[[#This Row],[End time Hour elec]]&lt;Table2[[#This Row],[Start Time hour elec]],Table2[[#This Row],[End time Hour elec]]+24,Table2[[#This Row],[End time Hour elec]]),"err")</f>
        <v>24.25</v>
      </c>
      <c r="H512" s="26">
        <f>IFERROR((Table2[[#This Row],[End Time Elec]]-Table2[[#This Row],[Start time Elec]])*24,"err")</f>
        <v>19.249999999883585</v>
      </c>
      <c r="I512" s="28" t="str">
        <f>Table1[[#This Row],[Start Time Steam]]</f>
        <v>N/A</v>
      </c>
      <c r="J512" s="28">
        <f>Table1[[#This Row],[Stop Time Steam]]</f>
        <v>41225.416666666664</v>
      </c>
      <c r="K512" s="26" t="str">
        <f>IFERROR(HOUR(Table2[[#This Row],[Start Time Steam]])+MINUTE(Table2[[#This Row],[Start Time Steam]])/60,"err")</f>
        <v>err</v>
      </c>
      <c r="L512" s="26">
        <f>IFERROR(HOUR(Table2[[#This Row],[End Time Steam]])+MINUTE(Table2[[#This Row],[End Time Steam]])/60,"err")</f>
        <v>10</v>
      </c>
      <c r="M512" s="26">
        <f>IFERROR(IF(Table2[[#This Row],[End time Hour Steam]]&lt;Table2[[#This Row],[Start Time hour Steam]],Table2[[#This Row],[End time Hour Steam]]+24,Table2[[#This Row],[End time Hour Steam]]),"err")</f>
        <v>34</v>
      </c>
      <c r="N512" s="26" t="str">
        <f>IFERROR((Table2[[#This Row],[End Time Steam]]-Table2[[#This Row],[Start Time Steam]])*24,"err")</f>
        <v>err</v>
      </c>
    </row>
    <row r="513" spans="1:14">
      <c r="A513" s="27">
        <f>Table1[[#This Row],[Day]]</f>
        <v>41226</v>
      </c>
      <c r="B513" s="29">
        <f>WEEKDAY(Table2[[#This Row],[Day]])</f>
        <v>3</v>
      </c>
      <c r="C513" s="28">
        <f>Table1[[#This Row],[Start Time Elec]]</f>
        <v>41226.21875</v>
      </c>
      <c r="D513" s="28">
        <f>Table1[[#This Row],[Stop Time Elec]]</f>
        <v>41226.96875</v>
      </c>
      <c r="E513" s="26">
        <f>IFERROR(HOUR(Table2[[#This Row],[Start time Elec]])+MINUTE(Table2[[#This Row],[Start time Elec]])/60,"err")</f>
        <v>5.25</v>
      </c>
      <c r="F513" s="26">
        <f>IFERROR(HOUR(Table2[[#This Row],[End Time Elec]])+MINUTE(Table2[[#This Row],[End Time Elec]])/60,"err")</f>
        <v>23.25</v>
      </c>
      <c r="G513" s="26">
        <f>IFERROR(IF(Table2[[#This Row],[End time Hour elec]]&lt;Table2[[#This Row],[Start Time hour elec]],Table2[[#This Row],[End time Hour elec]]+24,Table2[[#This Row],[End time Hour elec]]),"err")</f>
        <v>23.25</v>
      </c>
      <c r="H513" s="26">
        <f>IFERROR((Table2[[#This Row],[End Time Elec]]-Table2[[#This Row],[Start time Elec]])*24,"err")</f>
        <v>18</v>
      </c>
      <c r="I513" s="28">
        <f>Table1[[#This Row],[Start Time Steam]]</f>
        <v>41226.25</v>
      </c>
      <c r="J513" s="28">
        <f>Table1[[#This Row],[Stop Time Steam]]</f>
        <v>41227</v>
      </c>
      <c r="K513" s="26">
        <f>IFERROR(HOUR(Table2[[#This Row],[Start Time Steam]])+MINUTE(Table2[[#This Row],[Start Time Steam]])/60,"err")</f>
        <v>6</v>
      </c>
      <c r="L513" s="26">
        <f>IFERROR(HOUR(Table2[[#This Row],[End Time Steam]])+MINUTE(Table2[[#This Row],[End Time Steam]])/60,"err")</f>
        <v>0</v>
      </c>
      <c r="M513" s="26">
        <f>IFERROR(IF(Table2[[#This Row],[End time Hour Steam]]&lt;Table2[[#This Row],[Start Time hour Steam]],Table2[[#This Row],[End time Hour Steam]]+24,Table2[[#This Row],[End time Hour Steam]]),"err")</f>
        <v>24</v>
      </c>
      <c r="N513" s="26">
        <f>IFERROR((Table2[[#This Row],[End Time Steam]]-Table2[[#This Row],[Start Time Steam]])*24,"err")</f>
        <v>18</v>
      </c>
    </row>
    <row r="514" spans="1:14">
      <c r="A514" s="27">
        <f>Table1[[#This Row],[Day]]</f>
        <v>41227</v>
      </c>
      <c r="B514" s="29">
        <f>WEEKDAY(Table2[[#This Row],[Day]])</f>
        <v>4</v>
      </c>
      <c r="C514" s="28">
        <f>Table1[[#This Row],[Start Time Elec]]</f>
        <v>41227.208333333336</v>
      </c>
      <c r="D514" s="28">
        <f>Table1[[#This Row],[Stop Time Elec]]</f>
        <v>41228.052083333336</v>
      </c>
      <c r="E514" s="26">
        <f>IFERROR(HOUR(Table2[[#This Row],[Start time Elec]])+MINUTE(Table2[[#This Row],[Start time Elec]])/60,"err")</f>
        <v>5</v>
      </c>
      <c r="F514" s="26">
        <f>IFERROR(HOUR(Table2[[#This Row],[End Time Elec]])+MINUTE(Table2[[#This Row],[End Time Elec]])/60,"err")</f>
        <v>1.25</v>
      </c>
      <c r="G514" s="26">
        <f>IFERROR(IF(Table2[[#This Row],[End time Hour elec]]&lt;Table2[[#This Row],[Start Time hour elec]],Table2[[#This Row],[End time Hour elec]]+24,Table2[[#This Row],[End time Hour elec]]),"err")</f>
        <v>25.25</v>
      </c>
      <c r="H514" s="26">
        <f>IFERROR((Table2[[#This Row],[End Time Elec]]-Table2[[#This Row],[Start time Elec]])*24,"err")</f>
        <v>20.25</v>
      </c>
      <c r="I514" s="28">
        <f>Table1[[#This Row],[Start Time Steam]]</f>
        <v>41227.041666666664</v>
      </c>
      <c r="J514" s="28">
        <f>Table1[[#This Row],[Stop Time Steam]]</f>
        <v>41227.9375</v>
      </c>
      <c r="K514" s="26">
        <f>IFERROR(HOUR(Table2[[#This Row],[Start Time Steam]])+MINUTE(Table2[[#This Row],[Start Time Steam]])/60,"err")</f>
        <v>1</v>
      </c>
      <c r="L514" s="26">
        <f>IFERROR(HOUR(Table2[[#This Row],[End Time Steam]])+MINUTE(Table2[[#This Row],[End Time Steam]])/60,"err")</f>
        <v>22.5</v>
      </c>
      <c r="M514" s="26">
        <f>IFERROR(IF(Table2[[#This Row],[End time Hour Steam]]&lt;Table2[[#This Row],[Start Time hour Steam]],Table2[[#This Row],[End time Hour Steam]]+24,Table2[[#This Row],[End time Hour Steam]]),"err")</f>
        <v>22.5</v>
      </c>
      <c r="N514" s="26">
        <f>IFERROR((Table2[[#This Row],[End Time Steam]]-Table2[[#This Row],[Start Time Steam]])*24,"err")</f>
        <v>21.500000000058208</v>
      </c>
    </row>
    <row r="515" spans="1:14">
      <c r="A515" s="27">
        <f>Table1[[#This Row],[Day]]</f>
        <v>41228</v>
      </c>
      <c r="B515" s="29">
        <f>WEEKDAY(Table2[[#This Row],[Day]])</f>
        <v>5</v>
      </c>
      <c r="C515" s="28">
        <f>Table1[[#This Row],[Start Time Elec]]</f>
        <v>41228.229166666664</v>
      </c>
      <c r="D515" s="28">
        <f>Table1[[#This Row],[Stop Time Elec]]</f>
        <v>41229.052083333336</v>
      </c>
      <c r="E515" s="26">
        <f>IFERROR(HOUR(Table2[[#This Row],[Start time Elec]])+MINUTE(Table2[[#This Row],[Start time Elec]])/60,"err")</f>
        <v>5.5</v>
      </c>
      <c r="F515" s="26">
        <f>IFERROR(HOUR(Table2[[#This Row],[End Time Elec]])+MINUTE(Table2[[#This Row],[End Time Elec]])/60,"err")</f>
        <v>1.25</v>
      </c>
      <c r="G515" s="26">
        <f>IFERROR(IF(Table2[[#This Row],[End time Hour elec]]&lt;Table2[[#This Row],[Start Time hour elec]],Table2[[#This Row],[End time Hour elec]]+24,Table2[[#This Row],[End time Hour elec]]),"err")</f>
        <v>25.25</v>
      </c>
      <c r="H515" s="26">
        <f>IFERROR((Table2[[#This Row],[End Time Elec]]-Table2[[#This Row],[Start time Elec]])*24,"err")</f>
        <v>19.750000000116415</v>
      </c>
      <c r="I515" s="28">
        <f>Table1[[#This Row],[Start Time Steam]]</f>
        <v>41228.104166666664</v>
      </c>
      <c r="J515" s="28">
        <f>Table1[[#This Row],[Stop Time Steam]]</f>
        <v>41228.822916666664</v>
      </c>
      <c r="K515" s="26">
        <f>IFERROR(HOUR(Table2[[#This Row],[Start Time Steam]])+MINUTE(Table2[[#This Row],[Start Time Steam]])/60,"err")</f>
        <v>2.5</v>
      </c>
      <c r="L515" s="26">
        <f>IFERROR(HOUR(Table2[[#This Row],[End Time Steam]])+MINUTE(Table2[[#This Row],[End Time Steam]])/60,"err")</f>
        <v>19.75</v>
      </c>
      <c r="M515" s="26">
        <f>IFERROR(IF(Table2[[#This Row],[End time Hour Steam]]&lt;Table2[[#This Row],[Start Time hour Steam]],Table2[[#This Row],[End time Hour Steam]]+24,Table2[[#This Row],[End time Hour Steam]]),"err")</f>
        <v>19.75</v>
      </c>
      <c r="N515" s="26">
        <f>IFERROR((Table2[[#This Row],[End Time Steam]]-Table2[[#This Row],[Start Time Steam]])*24,"err")</f>
        <v>17.25</v>
      </c>
    </row>
    <row r="516" spans="1:14">
      <c r="A516" s="27">
        <f>Table1[[#This Row],[Day]]</f>
        <v>41229</v>
      </c>
      <c r="B516" s="29">
        <f>WEEKDAY(Table2[[#This Row],[Day]])</f>
        <v>6</v>
      </c>
      <c r="C516" s="28">
        <f>Table1[[#This Row],[Start Time Elec]]</f>
        <v>41229.229166666664</v>
      </c>
      <c r="D516" s="28">
        <f>Table1[[#This Row],[Stop Time Elec]]</f>
        <v>41230.020833333336</v>
      </c>
      <c r="E516" s="26">
        <f>IFERROR(HOUR(Table2[[#This Row],[Start time Elec]])+MINUTE(Table2[[#This Row],[Start time Elec]])/60,"err")</f>
        <v>5.5</v>
      </c>
      <c r="F516" s="26">
        <f>IFERROR(HOUR(Table2[[#This Row],[End Time Elec]])+MINUTE(Table2[[#This Row],[End Time Elec]])/60,"err")</f>
        <v>0.5</v>
      </c>
      <c r="G516" s="26">
        <f>IFERROR(IF(Table2[[#This Row],[End time Hour elec]]&lt;Table2[[#This Row],[Start Time hour elec]],Table2[[#This Row],[End time Hour elec]]+24,Table2[[#This Row],[End time Hour elec]]),"err")</f>
        <v>24.5</v>
      </c>
      <c r="H516" s="26">
        <f>IFERROR((Table2[[#This Row],[End Time Elec]]-Table2[[#This Row],[Start time Elec]])*24,"err")</f>
        <v>19.000000000116415</v>
      </c>
      <c r="I516" s="28">
        <f>Table1[[#This Row],[Start Time Steam]]</f>
        <v>41229.114583333336</v>
      </c>
      <c r="J516" s="28">
        <f>Table1[[#This Row],[Stop Time Steam]]</f>
        <v>41229.770833333336</v>
      </c>
      <c r="K516" s="26">
        <f>IFERROR(HOUR(Table2[[#This Row],[Start Time Steam]])+MINUTE(Table2[[#This Row],[Start Time Steam]])/60,"err")</f>
        <v>2.75</v>
      </c>
      <c r="L516" s="26">
        <f>IFERROR(HOUR(Table2[[#This Row],[End Time Steam]])+MINUTE(Table2[[#This Row],[End Time Steam]])/60,"err")</f>
        <v>18.5</v>
      </c>
      <c r="M516" s="26">
        <f>IFERROR(IF(Table2[[#This Row],[End time Hour Steam]]&lt;Table2[[#This Row],[Start Time hour Steam]],Table2[[#This Row],[End time Hour Steam]]+24,Table2[[#This Row],[End time Hour Steam]]),"err")</f>
        <v>18.5</v>
      </c>
      <c r="N516" s="26">
        <f>IFERROR((Table2[[#This Row],[End Time Steam]]-Table2[[#This Row],[Start Time Steam]])*24,"err")</f>
        <v>15.75</v>
      </c>
    </row>
    <row r="517" spans="1:14" hidden="1">
      <c r="A517" s="27">
        <f>Table1[[#This Row],[Day]]</f>
        <v>41230</v>
      </c>
      <c r="B517" s="29">
        <f>WEEKDAY(Table2[[#This Row],[Day]])</f>
        <v>7</v>
      </c>
      <c r="C517" s="28">
        <f>Table1[[#This Row],[Start Time Elec]]</f>
        <v>41230.28125</v>
      </c>
      <c r="D517" s="28">
        <f>Table1[[#This Row],[Stop Time Elec]]</f>
        <v>41230.9375</v>
      </c>
      <c r="E517" s="26">
        <f>IFERROR(HOUR(Table2[[#This Row],[Start time Elec]])+MINUTE(Table2[[#This Row],[Start time Elec]])/60,"err")</f>
        <v>6.75</v>
      </c>
      <c r="F517" s="26">
        <f>IFERROR(HOUR(Table2[[#This Row],[End Time Elec]])+MINUTE(Table2[[#This Row],[End Time Elec]])/60,"err")</f>
        <v>22.5</v>
      </c>
      <c r="G517" s="26">
        <f>IFERROR(IF(Table2[[#This Row],[End time Hour elec]]&lt;Table2[[#This Row],[Start Time hour elec]],Table2[[#This Row],[End time Hour elec]]+24,Table2[[#This Row],[End time Hour elec]]),"err")</f>
        <v>22.5</v>
      </c>
      <c r="H517" s="26">
        <f>IFERROR((Table2[[#This Row],[End Time Elec]]-Table2[[#This Row],[Start time Elec]])*24,"err")</f>
        <v>15.75</v>
      </c>
      <c r="I517" s="28">
        <f>Table1[[#This Row],[Start Time Steam]]</f>
        <v>41230.239583333336</v>
      </c>
      <c r="J517" s="28">
        <f>Table1[[#This Row],[Stop Time Steam]]</f>
        <v>41230.5625</v>
      </c>
      <c r="K517" s="26">
        <f>IFERROR(HOUR(Table2[[#This Row],[Start Time Steam]])+MINUTE(Table2[[#This Row],[Start Time Steam]])/60,"err")</f>
        <v>5.75</v>
      </c>
      <c r="L517" s="26">
        <f>IFERROR(HOUR(Table2[[#This Row],[End Time Steam]])+MINUTE(Table2[[#This Row],[End Time Steam]])/60,"err")</f>
        <v>13.5</v>
      </c>
      <c r="M517" s="26">
        <f>IFERROR(IF(Table2[[#This Row],[End time Hour Steam]]&lt;Table2[[#This Row],[Start Time hour Steam]],Table2[[#This Row],[End time Hour Steam]]+24,Table2[[#This Row],[End time Hour Steam]]),"err")</f>
        <v>13.5</v>
      </c>
      <c r="N517" s="26">
        <f>IFERROR((Table2[[#This Row],[End Time Steam]]-Table2[[#This Row],[Start Time Steam]])*24,"err")</f>
        <v>7.7499999999417923</v>
      </c>
    </row>
    <row r="518" spans="1:14" hidden="1">
      <c r="A518" s="27">
        <f>Table1[[#This Row],[Day]]</f>
        <v>41231</v>
      </c>
      <c r="B518" s="29">
        <f>WEEKDAY(Table2[[#This Row],[Day]])</f>
        <v>1</v>
      </c>
      <c r="C518" s="28">
        <f>Table1[[#This Row],[Start Time Elec]]</f>
        <v>41231.291666666664</v>
      </c>
      <c r="D518" s="28">
        <f>Table1[[#This Row],[Stop Time Elec]]</f>
        <v>41231.875</v>
      </c>
      <c r="E518" s="26">
        <f>IFERROR(HOUR(Table2[[#This Row],[Start time Elec]])+MINUTE(Table2[[#This Row],[Start time Elec]])/60,"err")</f>
        <v>7</v>
      </c>
      <c r="F518" s="26">
        <f>IFERROR(HOUR(Table2[[#This Row],[End Time Elec]])+MINUTE(Table2[[#This Row],[End Time Elec]])/60,"err")</f>
        <v>21</v>
      </c>
      <c r="G518" s="26">
        <f>IFERROR(IF(Table2[[#This Row],[End time Hour elec]]&lt;Table2[[#This Row],[Start Time hour elec]],Table2[[#This Row],[End time Hour elec]]+24,Table2[[#This Row],[End time Hour elec]]),"err")</f>
        <v>21</v>
      </c>
      <c r="H518" s="26">
        <f>IFERROR((Table2[[#This Row],[End Time Elec]]-Table2[[#This Row],[Start time Elec]])*24,"err")</f>
        <v>14.000000000058208</v>
      </c>
      <c r="I518" s="28">
        <f>Table1[[#This Row],[Start Time Steam]]</f>
        <v>41231.3125</v>
      </c>
      <c r="J518" s="28">
        <f>Table1[[#This Row],[Stop Time Steam]]</f>
        <v>41231.416666666664</v>
      </c>
      <c r="K518" s="26">
        <f>IFERROR(HOUR(Table2[[#This Row],[Start Time Steam]])+MINUTE(Table2[[#This Row],[Start Time Steam]])/60,"err")</f>
        <v>7.5</v>
      </c>
      <c r="L518" s="26">
        <f>IFERROR(HOUR(Table2[[#This Row],[End Time Steam]])+MINUTE(Table2[[#This Row],[End Time Steam]])/60,"err")</f>
        <v>10</v>
      </c>
      <c r="M518" s="26">
        <f>IFERROR(IF(Table2[[#This Row],[End time Hour Steam]]&lt;Table2[[#This Row],[Start Time hour Steam]],Table2[[#This Row],[End time Hour Steam]]+24,Table2[[#This Row],[End time Hour Steam]]),"err")</f>
        <v>10</v>
      </c>
      <c r="N518" s="26">
        <f>IFERROR((Table2[[#This Row],[End Time Steam]]-Table2[[#This Row],[Start Time Steam]])*24,"err")</f>
        <v>2.4999999999417923</v>
      </c>
    </row>
    <row r="519" spans="1:14">
      <c r="A519" s="27">
        <f>Table1[[#This Row],[Day]]</f>
        <v>41232</v>
      </c>
      <c r="B519" s="29">
        <f>WEEKDAY(Table2[[#This Row],[Day]])</f>
        <v>2</v>
      </c>
      <c r="C519" s="28">
        <f>Table1[[#This Row],[Start Time Elec]]</f>
        <v>41232.208333333336</v>
      </c>
      <c r="D519" s="28">
        <f>Table1[[#This Row],[Stop Time Elec]]</f>
        <v>41233.020833333336</v>
      </c>
      <c r="E519" s="26">
        <f>IFERROR(HOUR(Table2[[#This Row],[Start time Elec]])+MINUTE(Table2[[#This Row],[Start time Elec]])/60,"err")</f>
        <v>5</v>
      </c>
      <c r="F519" s="26">
        <f>IFERROR(HOUR(Table2[[#This Row],[End Time Elec]])+MINUTE(Table2[[#This Row],[End Time Elec]])/60,"err")</f>
        <v>0.5</v>
      </c>
      <c r="G519" s="26">
        <f>IFERROR(IF(Table2[[#This Row],[End time Hour elec]]&lt;Table2[[#This Row],[Start Time hour elec]],Table2[[#This Row],[End time Hour elec]]+24,Table2[[#This Row],[End time Hour elec]]),"err")</f>
        <v>24.5</v>
      </c>
      <c r="H519" s="26">
        <f>IFERROR((Table2[[#This Row],[End Time Elec]]-Table2[[#This Row],[Start time Elec]])*24,"err")</f>
        <v>19.5</v>
      </c>
      <c r="I519" s="28" t="str">
        <f>Table1[[#This Row],[Start Time Steam]]</f>
        <v>err</v>
      </c>
      <c r="J519" s="28">
        <f>Table1[[#This Row],[Stop Time Steam]]</f>
        <v>41233</v>
      </c>
      <c r="K519" s="26" t="str">
        <f>IFERROR(HOUR(Table2[[#This Row],[Start Time Steam]])+MINUTE(Table2[[#This Row],[Start Time Steam]])/60,"err")</f>
        <v>err</v>
      </c>
      <c r="L519" s="26">
        <f>IFERROR(HOUR(Table2[[#This Row],[End Time Steam]])+MINUTE(Table2[[#This Row],[End Time Steam]])/60,"err")</f>
        <v>0</v>
      </c>
      <c r="M519" s="26">
        <f>IFERROR(IF(Table2[[#This Row],[End time Hour Steam]]&lt;Table2[[#This Row],[Start Time hour Steam]],Table2[[#This Row],[End time Hour Steam]]+24,Table2[[#This Row],[End time Hour Steam]]),"err")</f>
        <v>24</v>
      </c>
      <c r="N519" s="26" t="str">
        <f>IFERROR((Table2[[#This Row],[End Time Steam]]-Table2[[#This Row],[Start Time Steam]])*24,"err")</f>
        <v>err</v>
      </c>
    </row>
    <row r="520" spans="1:14">
      <c r="A520" s="27">
        <f>Table1[[#This Row],[Day]]</f>
        <v>41233</v>
      </c>
      <c r="B520" s="29">
        <f>WEEKDAY(Table2[[#This Row],[Day]])</f>
        <v>3</v>
      </c>
      <c r="C520" s="28">
        <f>Table1[[#This Row],[Start Time Elec]]</f>
        <v>41233.229166666664</v>
      </c>
      <c r="D520" s="28">
        <f>Table1[[#This Row],[Stop Time Elec]]</f>
        <v>41234.010416666664</v>
      </c>
      <c r="E520" s="26">
        <f>IFERROR(HOUR(Table2[[#This Row],[Start time Elec]])+MINUTE(Table2[[#This Row],[Start time Elec]])/60,"err")</f>
        <v>5.5</v>
      </c>
      <c r="F520" s="26">
        <f>IFERROR(HOUR(Table2[[#This Row],[End Time Elec]])+MINUTE(Table2[[#This Row],[End Time Elec]])/60,"err")</f>
        <v>0.25</v>
      </c>
      <c r="G520" s="26">
        <f>IFERROR(IF(Table2[[#This Row],[End time Hour elec]]&lt;Table2[[#This Row],[Start Time hour elec]],Table2[[#This Row],[End time Hour elec]]+24,Table2[[#This Row],[End time Hour elec]]),"err")</f>
        <v>24.25</v>
      </c>
      <c r="H520" s="26">
        <f>IFERROR((Table2[[#This Row],[End Time Elec]]-Table2[[#This Row],[Start time Elec]])*24,"err")</f>
        <v>18.75</v>
      </c>
      <c r="I520" s="28">
        <f>Table1[[#This Row],[Start Time Steam]]</f>
        <v>41233.239583333336</v>
      </c>
      <c r="J520" s="28">
        <f>Table1[[#This Row],[Stop Time Steam]]</f>
        <v>41233.833333333336</v>
      </c>
      <c r="K520" s="26">
        <f>IFERROR(HOUR(Table2[[#This Row],[Start Time Steam]])+MINUTE(Table2[[#This Row],[Start Time Steam]])/60,"err")</f>
        <v>5.75</v>
      </c>
      <c r="L520" s="26">
        <f>IFERROR(HOUR(Table2[[#This Row],[End Time Steam]])+MINUTE(Table2[[#This Row],[End Time Steam]])/60,"err")</f>
        <v>20</v>
      </c>
      <c r="M520" s="26">
        <f>IFERROR(IF(Table2[[#This Row],[End time Hour Steam]]&lt;Table2[[#This Row],[Start Time hour Steam]],Table2[[#This Row],[End time Hour Steam]]+24,Table2[[#This Row],[End time Hour Steam]]),"err")</f>
        <v>20</v>
      </c>
      <c r="N520" s="26">
        <f>IFERROR((Table2[[#This Row],[End Time Steam]]-Table2[[#This Row],[Start Time Steam]])*24,"err")</f>
        <v>14.25</v>
      </c>
    </row>
    <row r="521" spans="1:14">
      <c r="A521" s="27">
        <f>Table1[[#This Row],[Day]]</f>
        <v>41234</v>
      </c>
      <c r="B521" s="29">
        <f>WEEKDAY(Table2[[#This Row],[Day]])</f>
        <v>4</v>
      </c>
      <c r="C521" s="28">
        <f>Table1[[#This Row],[Start Time Elec]]</f>
        <v>41234.229166666664</v>
      </c>
      <c r="D521" s="28">
        <f>Table1[[#This Row],[Stop Time Elec]]</f>
        <v>41235.010416666664</v>
      </c>
      <c r="E521" s="26">
        <f>IFERROR(HOUR(Table2[[#This Row],[Start time Elec]])+MINUTE(Table2[[#This Row],[Start time Elec]])/60,"err")</f>
        <v>5.5</v>
      </c>
      <c r="F521" s="26">
        <f>IFERROR(HOUR(Table2[[#This Row],[End Time Elec]])+MINUTE(Table2[[#This Row],[End Time Elec]])/60,"err")</f>
        <v>0.25</v>
      </c>
      <c r="G521" s="26">
        <f>IFERROR(IF(Table2[[#This Row],[End time Hour elec]]&lt;Table2[[#This Row],[Start Time hour elec]],Table2[[#This Row],[End time Hour elec]]+24,Table2[[#This Row],[End time Hour elec]]),"err")</f>
        <v>24.25</v>
      </c>
      <c r="H521" s="26">
        <f>IFERROR((Table2[[#This Row],[End Time Elec]]-Table2[[#This Row],[Start time Elec]])*24,"err")</f>
        <v>18.75</v>
      </c>
      <c r="I521" s="28">
        <f>Table1[[#This Row],[Start Time Steam]]</f>
        <v>41234.25</v>
      </c>
      <c r="J521" s="28">
        <f>Table1[[#This Row],[Stop Time Steam]]</f>
        <v>41234.875</v>
      </c>
      <c r="K521" s="26">
        <f>IFERROR(HOUR(Table2[[#This Row],[Start Time Steam]])+MINUTE(Table2[[#This Row],[Start Time Steam]])/60,"err")</f>
        <v>6</v>
      </c>
      <c r="L521" s="26">
        <f>IFERROR(HOUR(Table2[[#This Row],[End Time Steam]])+MINUTE(Table2[[#This Row],[End Time Steam]])/60,"err")</f>
        <v>21</v>
      </c>
      <c r="M521" s="26">
        <f>IFERROR(IF(Table2[[#This Row],[End time Hour Steam]]&lt;Table2[[#This Row],[Start Time hour Steam]],Table2[[#This Row],[End time Hour Steam]]+24,Table2[[#This Row],[End time Hour Steam]]),"err")</f>
        <v>21</v>
      </c>
      <c r="N521" s="26">
        <f>IFERROR((Table2[[#This Row],[End Time Steam]]-Table2[[#This Row],[Start Time Steam]])*24,"err")</f>
        <v>15</v>
      </c>
    </row>
    <row r="522" spans="1:14">
      <c r="A522" s="27">
        <f>Table1[[#This Row],[Day]]</f>
        <v>41235</v>
      </c>
      <c r="B522" s="29">
        <f>WEEKDAY(Table2[[#This Row],[Day]])</f>
        <v>5</v>
      </c>
      <c r="C522" s="28">
        <f>Table1[[#This Row],[Start Time Elec]]</f>
        <v>41235.25</v>
      </c>
      <c r="D522" s="28">
        <f>Table1[[#This Row],[Stop Time Elec]]</f>
        <v>41235.916666666664</v>
      </c>
      <c r="E522" s="26">
        <f>IFERROR(HOUR(Table2[[#This Row],[Start time Elec]])+MINUTE(Table2[[#This Row],[Start time Elec]])/60,"err")</f>
        <v>6</v>
      </c>
      <c r="F522" s="26">
        <f>IFERROR(HOUR(Table2[[#This Row],[End Time Elec]])+MINUTE(Table2[[#This Row],[End Time Elec]])/60,"err")</f>
        <v>22</v>
      </c>
      <c r="G522" s="26">
        <f>IFERROR(IF(Table2[[#This Row],[End time Hour elec]]&lt;Table2[[#This Row],[Start Time hour elec]],Table2[[#This Row],[End time Hour elec]]+24,Table2[[#This Row],[End time Hour elec]]),"err")</f>
        <v>22</v>
      </c>
      <c r="H522" s="26">
        <f>IFERROR((Table2[[#This Row],[End Time Elec]]-Table2[[#This Row],[Start time Elec]])*24,"err")</f>
        <v>15.999999999941792</v>
      </c>
      <c r="I522" s="28">
        <f>Table1[[#This Row],[Start Time Steam]]</f>
        <v>41235.604166666664</v>
      </c>
      <c r="J522" s="28">
        <f>Table1[[#This Row],[Stop Time Steam]]</f>
        <v>41235.6875</v>
      </c>
      <c r="K522" s="26">
        <f>IFERROR(HOUR(Table2[[#This Row],[Start Time Steam]])+MINUTE(Table2[[#This Row],[Start Time Steam]])/60,"err")</f>
        <v>14.5</v>
      </c>
      <c r="L522" s="26">
        <f>IFERROR(HOUR(Table2[[#This Row],[End Time Steam]])+MINUTE(Table2[[#This Row],[End Time Steam]])/60,"err")</f>
        <v>16.5</v>
      </c>
      <c r="M522" s="26">
        <f>IFERROR(IF(Table2[[#This Row],[End time Hour Steam]]&lt;Table2[[#This Row],[Start Time hour Steam]],Table2[[#This Row],[End time Hour Steam]]+24,Table2[[#This Row],[End time Hour Steam]]),"err")</f>
        <v>16.5</v>
      </c>
      <c r="N522" s="26">
        <f>IFERROR((Table2[[#This Row],[End Time Steam]]-Table2[[#This Row],[Start Time Steam]])*24,"err")</f>
        <v>2.0000000000582077</v>
      </c>
    </row>
    <row r="523" spans="1:14">
      <c r="A523" s="27">
        <f>Table1[[#This Row],[Day]]</f>
        <v>41236</v>
      </c>
      <c r="B523" s="29">
        <f>WEEKDAY(Table2[[#This Row],[Day]])</f>
        <v>6</v>
      </c>
      <c r="C523" s="28">
        <f>Table1[[#This Row],[Start Time Elec]]</f>
        <v>41236.25</v>
      </c>
      <c r="D523" s="28">
        <f>Table1[[#This Row],[Stop Time Elec]]</f>
        <v>41237.020833333336</v>
      </c>
      <c r="E523" s="26">
        <f>IFERROR(HOUR(Table2[[#This Row],[Start time Elec]])+MINUTE(Table2[[#This Row],[Start time Elec]])/60,"err")</f>
        <v>6</v>
      </c>
      <c r="F523" s="26">
        <f>IFERROR(HOUR(Table2[[#This Row],[End Time Elec]])+MINUTE(Table2[[#This Row],[End Time Elec]])/60,"err")</f>
        <v>0.5</v>
      </c>
      <c r="G523" s="26">
        <f>IFERROR(IF(Table2[[#This Row],[End time Hour elec]]&lt;Table2[[#This Row],[Start Time hour elec]],Table2[[#This Row],[End time Hour elec]]+24,Table2[[#This Row],[End time Hour elec]]),"err")</f>
        <v>24.5</v>
      </c>
      <c r="H523" s="26">
        <f>IFERROR((Table2[[#This Row],[End Time Elec]]-Table2[[#This Row],[Start time Elec]])*24,"err")</f>
        <v>18.500000000058208</v>
      </c>
      <c r="I523" s="28">
        <f>Table1[[#This Row],[Start Time Steam]]</f>
        <v>41236.21875</v>
      </c>
      <c r="J523" s="28">
        <f>Table1[[#This Row],[Stop Time Steam]]</f>
        <v>41237.03125</v>
      </c>
      <c r="K523" s="26">
        <f>IFERROR(HOUR(Table2[[#This Row],[Start Time Steam]])+MINUTE(Table2[[#This Row],[Start Time Steam]])/60,"err")</f>
        <v>5.25</v>
      </c>
      <c r="L523" s="26">
        <f>IFERROR(HOUR(Table2[[#This Row],[End Time Steam]])+MINUTE(Table2[[#This Row],[End Time Steam]])/60,"err")</f>
        <v>0.75</v>
      </c>
      <c r="M523" s="26">
        <f>IFERROR(IF(Table2[[#This Row],[End time Hour Steam]]&lt;Table2[[#This Row],[Start Time hour Steam]],Table2[[#This Row],[End time Hour Steam]]+24,Table2[[#This Row],[End time Hour Steam]]),"err")</f>
        <v>24.75</v>
      </c>
      <c r="N523" s="26">
        <f>IFERROR((Table2[[#This Row],[End Time Steam]]-Table2[[#This Row],[Start Time Steam]])*24,"err")</f>
        <v>19.5</v>
      </c>
    </row>
    <row r="524" spans="1:14" hidden="1">
      <c r="A524" s="27">
        <f>Table1[[#This Row],[Day]]</f>
        <v>41237</v>
      </c>
      <c r="B524" s="29">
        <f>WEEKDAY(Table2[[#This Row],[Day]])</f>
        <v>7</v>
      </c>
      <c r="C524" s="28">
        <f>Table1[[#This Row],[Start Time Elec]]</f>
        <v>41237.25</v>
      </c>
      <c r="D524" s="28">
        <f>Table1[[#This Row],[Stop Time Elec]]</f>
        <v>41237.90625</v>
      </c>
      <c r="E524" s="26">
        <f>IFERROR(HOUR(Table2[[#This Row],[Start time Elec]])+MINUTE(Table2[[#This Row],[Start time Elec]])/60,"err")</f>
        <v>6</v>
      </c>
      <c r="F524" s="26">
        <f>IFERROR(HOUR(Table2[[#This Row],[End Time Elec]])+MINUTE(Table2[[#This Row],[End Time Elec]])/60,"err")</f>
        <v>21.75</v>
      </c>
      <c r="G524" s="26">
        <f>IFERROR(IF(Table2[[#This Row],[End time Hour elec]]&lt;Table2[[#This Row],[Start Time hour elec]],Table2[[#This Row],[End time Hour elec]]+24,Table2[[#This Row],[End time Hour elec]]),"err")</f>
        <v>21.75</v>
      </c>
      <c r="H524" s="26">
        <f>IFERROR((Table2[[#This Row],[End Time Elec]]-Table2[[#This Row],[Start time Elec]])*24,"err")</f>
        <v>15.75</v>
      </c>
      <c r="I524" s="28">
        <f>Table1[[#This Row],[Start Time Steam]]</f>
        <v>41237.239583333336</v>
      </c>
      <c r="J524" s="28">
        <f>Table1[[#This Row],[Stop Time Steam]]</f>
        <v>41237.666666666664</v>
      </c>
      <c r="K524" s="26">
        <f>IFERROR(HOUR(Table2[[#This Row],[Start Time Steam]])+MINUTE(Table2[[#This Row],[Start Time Steam]])/60,"err")</f>
        <v>5.75</v>
      </c>
      <c r="L524" s="26">
        <f>IFERROR(HOUR(Table2[[#This Row],[End Time Steam]])+MINUTE(Table2[[#This Row],[End Time Steam]])/60,"err")</f>
        <v>16</v>
      </c>
      <c r="M524" s="26">
        <f>IFERROR(IF(Table2[[#This Row],[End time Hour Steam]]&lt;Table2[[#This Row],[Start Time hour Steam]],Table2[[#This Row],[End time Hour Steam]]+24,Table2[[#This Row],[End time Hour Steam]]),"err")</f>
        <v>16</v>
      </c>
      <c r="N524" s="26">
        <f>IFERROR((Table2[[#This Row],[End Time Steam]]-Table2[[#This Row],[Start Time Steam]])*24,"err")</f>
        <v>10.249999999883585</v>
      </c>
    </row>
    <row r="525" spans="1:14" hidden="1">
      <c r="A525" s="27">
        <f>Table1[[#This Row],[Day]]</f>
        <v>41238</v>
      </c>
      <c r="B525" s="29">
        <f>WEEKDAY(Table2[[#This Row],[Day]])</f>
        <v>1</v>
      </c>
      <c r="C525" s="28">
        <f>Table1[[#This Row],[Start Time Elec]]</f>
        <v>41238.354166666664</v>
      </c>
      <c r="D525" s="28">
        <f>Table1[[#This Row],[Stop Time Elec]]</f>
        <v>41238.96875</v>
      </c>
      <c r="E525" s="26">
        <f>IFERROR(HOUR(Table2[[#This Row],[Start time Elec]])+MINUTE(Table2[[#This Row],[Start time Elec]])/60,"err")</f>
        <v>8.5</v>
      </c>
      <c r="F525" s="26">
        <f>IFERROR(HOUR(Table2[[#This Row],[End Time Elec]])+MINUTE(Table2[[#This Row],[End Time Elec]])/60,"err")</f>
        <v>23.25</v>
      </c>
      <c r="G525" s="26">
        <f>IFERROR(IF(Table2[[#This Row],[End time Hour elec]]&lt;Table2[[#This Row],[Start Time hour elec]],Table2[[#This Row],[End time Hour elec]]+24,Table2[[#This Row],[End time Hour elec]]),"err")</f>
        <v>23.25</v>
      </c>
      <c r="H525" s="26">
        <f>IFERROR((Table2[[#This Row],[End Time Elec]]-Table2[[#This Row],[Start time Elec]])*24,"err")</f>
        <v>14.750000000058208</v>
      </c>
      <c r="I525" s="28" t="str">
        <f>Table1[[#This Row],[Start Time Steam]]</f>
        <v>err</v>
      </c>
      <c r="J525" s="28">
        <f>Table1[[#This Row],[Stop Time Steam]]</f>
        <v>41238.75</v>
      </c>
      <c r="K525" s="26" t="str">
        <f>IFERROR(HOUR(Table2[[#This Row],[Start Time Steam]])+MINUTE(Table2[[#This Row],[Start Time Steam]])/60,"err")</f>
        <v>err</v>
      </c>
      <c r="L525" s="26">
        <f>IFERROR(HOUR(Table2[[#This Row],[End Time Steam]])+MINUTE(Table2[[#This Row],[End Time Steam]])/60,"err")</f>
        <v>18</v>
      </c>
      <c r="M525" s="26">
        <f>IFERROR(IF(Table2[[#This Row],[End time Hour Steam]]&lt;Table2[[#This Row],[Start Time hour Steam]],Table2[[#This Row],[End time Hour Steam]]+24,Table2[[#This Row],[End time Hour Steam]]),"err")</f>
        <v>42</v>
      </c>
      <c r="N525" s="26" t="str">
        <f>IFERROR((Table2[[#This Row],[End Time Steam]]-Table2[[#This Row],[Start Time Steam]])*24,"err")</f>
        <v>err</v>
      </c>
    </row>
    <row r="526" spans="1:14">
      <c r="A526" s="27">
        <f>Table1[[#This Row],[Day]]</f>
        <v>41239</v>
      </c>
      <c r="B526" s="29">
        <f>WEEKDAY(Table2[[#This Row],[Day]])</f>
        <v>2</v>
      </c>
      <c r="C526" s="28">
        <f>Table1[[#This Row],[Start Time Elec]]</f>
        <v>41239.197916666664</v>
      </c>
      <c r="D526" s="28">
        <f>Table1[[#This Row],[Stop Time Elec]]</f>
        <v>41240.020833333336</v>
      </c>
      <c r="E526" s="26">
        <f>IFERROR(HOUR(Table2[[#This Row],[Start time Elec]])+MINUTE(Table2[[#This Row],[Start time Elec]])/60,"err")</f>
        <v>4.75</v>
      </c>
      <c r="F526" s="26">
        <f>IFERROR(HOUR(Table2[[#This Row],[End Time Elec]])+MINUTE(Table2[[#This Row],[End Time Elec]])/60,"err")</f>
        <v>0.5</v>
      </c>
      <c r="G526" s="26">
        <f>IFERROR(IF(Table2[[#This Row],[End time Hour elec]]&lt;Table2[[#This Row],[Start Time hour elec]],Table2[[#This Row],[End time Hour elec]]+24,Table2[[#This Row],[End time Hour elec]]),"err")</f>
        <v>24.5</v>
      </c>
      <c r="H526" s="26">
        <f>IFERROR((Table2[[#This Row],[End Time Elec]]-Table2[[#This Row],[Start time Elec]])*24,"err")</f>
        <v>19.750000000116415</v>
      </c>
      <c r="I526" s="28">
        <f>Table1[[#This Row],[Start Time Steam]]</f>
        <v>41239.25</v>
      </c>
      <c r="J526" s="28">
        <f>Table1[[#This Row],[Stop Time Steam]]</f>
        <v>41239.770833333336</v>
      </c>
      <c r="K526" s="26">
        <f>IFERROR(HOUR(Table2[[#This Row],[Start Time Steam]])+MINUTE(Table2[[#This Row],[Start Time Steam]])/60,"err")</f>
        <v>6</v>
      </c>
      <c r="L526" s="26">
        <f>IFERROR(HOUR(Table2[[#This Row],[End Time Steam]])+MINUTE(Table2[[#This Row],[End Time Steam]])/60,"err")</f>
        <v>18.5</v>
      </c>
      <c r="M526" s="26">
        <f>IFERROR(IF(Table2[[#This Row],[End time Hour Steam]]&lt;Table2[[#This Row],[Start Time hour Steam]],Table2[[#This Row],[End time Hour Steam]]+24,Table2[[#This Row],[End time Hour Steam]]),"err")</f>
        <v>18.5</v>
      </c>
      <c r="N526" s="26">
        <f>IFERROR((Table2[[#This Row],[End Time Steam]]-Table2[[#This Row],[Start Time Steam]])*24,"err")</f>
        <v>12.500000000058208</v>
      </c>
    </row>
    <row r="527" spans="1:14">
      <c r="A527" s="27">
        <f>Table1[[#This Row],[Day]]</f>
        <v>41240</v>
      </c>
      <c r="B527" s="29">
        <f>WEEKDAY(Table2[[#This Row],[Day]])</f>
        <v>3</v>
      </c>
      <c r="C527" s="28">
        <f>Table1[[#This Row],[Start Time Elec]]</f>
        <v>41240.239583333336</v>
      </c>
      <c r="D527" s="28">
        <f>Table1[[#This Row],[Stop Time Elec]]</f>
        <v>41241.020833333336</v>
      </c>
      <c r="E527" s="26">
        <f>IFERROR(HOUR(Table2[[#This Row],[Start time Elec]])+MINUTE(Table2[[#This Row],[Start time Elec]])/60,"err")</f>
        <v>5.75</v>
      </c>
      <c r="F527" s="26">
        <f>IFERROR(HOUR(Table2[[#This Row],[End Time Elec]])+MINUTE(Table2[[#This Row],[End Time Elec]])/60,"err")</f>
        <v>0.5</v>
      </c>
      <c r="G527" s="26">
        <f>IFERROR(IF(Table2[[#This Row],[End time Hour elec]]&lt;Table2[[#This Row],[Start Time hour elec]],Table2[[#This Row],[End time Hour elec]]+24,Table2[[#This Row],[End time Hour elec]]),"err")</f>
        <v>24.5</v>
      </c>
      <c r="H527" s="26">
        <f>IFERROR((Table2[[#This Row],[End Time Elec]]-Table2[[#This Row],[Start time Elec]])*24,"err")</f>
        <v>18.75</v>
      </c>
      <c r="I527" s="28">
        <f>Table1[[#This Row],[Start Time Steam]]</f>
        <v>41240.239583333336</v>
      </c>
      <c r="J527" s="28">
        <f>Table1[[#This Row],[Stop Time Steam]]</f>
        <v>41241</v>
      </c>
      <c r="K527" s="26">
        <f>IFERROR(HOUR(Table2[[#This Row],[Start Time Steam]])+MINUTE(Table2[[#This Row],[Start Time Steam]])/60,"err")</f>
        <v>5.75</v>
      </c>
      <c r="L527" s="26">
        <f>IFERROR(HOUR(Table2[[#This Row],[End Time Steam]])+MINUTE(Table2[[#This Row],[End Time Steam]])/60,"err")</f>
        <v>0</v>
      </c>
      <c r="M527" s="26">
        <f>IFERROR(IF(Table2[[#This Row],[End time Hour Steam]]&lt;Table2[[#This Row],[Start Time hour Steam]],Table2[[#This Row],[End time Hour Steam]]+24,Table2[[#This Row],[End time Hour Steam]]),"err")</f>
        <v>24</v>
      </c>
      <c r="N527" s="26">
        <f>IFERROR((Table2[[#This Row],[End Time Steam]]-Table2[[#This Row],[Start Time Steam]])*24,"err")</f>
        <v>18.249999999941792</v>
      </c>
    </row>
    <row r="528" spans="1:14">
      <c r="A528" s="27">
        <f>Table1[[#This Row],[Day]]</f>
        <v>41241</v>
      </c>
      <c r="B528" s="29">
        <f>WEEKDAY(Table2[[#This Row],[Day]])</f>
        <v>4</v>
      </c>
      <c r="C528" s="28">
        <f>Table1[[#This Row],[Start Time Elec]]</f>
        <v>41241.229166666664</v>
      </c>
      <c r="D528" s="28">
        <f>Table1[[#This Row],[Stop Time Elec]]</f>
        <v>41242.010416666664</v>
      </c>
      <c r="E528" s="26">
        <f>IFERROR(HOUR(Table2[[#This Row],[Start time Elec]])+MINUTE(Table2[[#This Row],[Start time Elec]])/60,"err")</f>
        <v>5.5</v>
      </c>
      <c r="F528" s="26">
        <f>IFERROR(HOUR(Table2[[#This Row],[End Time Elec]])+MINUTE(Table2[[#This Row],[End Time Elec]])/60,"err")</f>
        <v>0.25</v>
      </c>
      <c r="G528" s="26">
        <f>IFERROR(IF(Table2[[#This Row],[End time Hour elec]]&lt;Table2[[#This Row],[Start Time hour elec]],Table2[[#This Row],[End time Hour elec]]+24,Table2[[#This Row],[End time Hour elec]]),"err")</f>
        <v>24.25</v>
      </c>
      <c r="H528" s="26">
        <f>IFERROR((Table2[[#This Row],[End Time Elec]]-Table2[[#This Row],[Start time Elec]])*24,"err")</f>
        <v>18.75</v>
      </c>
      <c r="I528" s="28">
        <f>Table1[[#This Row],[Start Time Steam]]</f>
        <v>41241.25</v>
      </c>
      <c r="J528" s="28">
        <f>Table1[[#This Row],[Stop Time Steam]]</f>
        <v>41241.760416666664</v>
      </c>
      <c r="K528" s="26">
        <f>IFERROR(HOUR(Table2[[#This Row],[Start Time Steam]])+MINUTE(Table2[[#This Row],[Start Time Steam]])/60,"err")</f>
        <v>6</v>
      </c>
      <c r="L528" s="26">
        <f>IFERROR(HOUR(Table2[[#This Row],[End Time Steam]])+MINUTE(Table2[[#This Row],[End Time Steam]])/60,"err")</f>
        <v>18.25</v>
      </c>
      <c r="M528" s="26">
        <f>IFERROR(IF(Table2[[#This Row],[End time Hour Steam]]&lt;Table2[[#This Row],[Start Time hour Steam]],Table2[[#This Row],[End time Hour Steam]]+24,Table2[[#This Row],[End time Hour Steam]]),"err")</f>
        <v>18.25</v>
      </c>
      <c r="N528" s="26">
        <f>IFERROR((Table2[[#This Row],[End Time Steam]]-Table2[[#This Row],[Start Time Steam]])*24,"err")</f>
        <v>12.249999999941792</v>
      </c>
    </row>
    <row r="529" spans="1:14">
      <c r="A529" s="27">
        <f>Table1[[#This Row],[Day]]</f>
        <v>41242</v>
      </c>
      <c r="B529" s="29">
        <f>WEEKDAY(Table2[[#This Row],[Day]])</f>
        <v>5</v>
      </c>
      <c r="C529" s="28">
        <f>Table1[[#This Row],[Start Time Elec]]</f>
        <v>41242.239583333336</v>
      </c>
      <c r="D529" s="28">
        <f>Table1[[#This Row],[Stop Time Elec]]</f>
        <v>41243.0625</v>
      </c>
      <c r="E529" s="26">
        <f>IFERROR(HOUR(Table2[[#This Row],[Start time Elec]])+MINUTE(Table2[[#This Row],[Start time Elec]])/60,"err")</f>
        <v>5.75</v>
      </c>
      <c r="F529" s="26">
        <f>IFERROR(HOUR(Table2[[#This Row],[End Time Elec]])+MINUTE(Table2[[#This Row],[End Time Elec]])/60,"err")</f>
        <v>1.5</v>
      </c>
      <c r="G529" s="26">
        <f>IFERROR(IF(Table2[[#This Row],[End time Hour elec]]&lt;Table2[[#This Row],[Start Time hour elec]],Table2[[#This Row],[End time Hour elec]]+24,Table2[[#This Row],[End time Hour elec]]),"err")</f>
        <v>25.5</v>
      </c>
      <c r="H529" s="26">
        <f>IFERROR((Table2[[#This Row],[End Time Elec]]-Table2[[#This Row],[Start time Elec]])*24,"err")</f>
        <v>19.749999999941792</v>
      </c>
      <c r="I529" s="28">
        <f>Table1[[#This Row],[Start Time Steam]]</f>
        <v>41242.25</v>
      </c>
      <c r="J529" s="28">
        <f>Table1[[#This Row],[Stop Time Steam]]</f>
        <v>41242.760416666664</v>
      </c>
      <c r="K529" s="26">
        <f>IFERROR(HOUR(Table2[[#This Row],[Start Time Steam]])+MINUTE(Table2[[#This Row],[Start Time Steam]])/60,"err")</f>
        <v>6</v>
      </c>
      <c r="L529" s="26">
        <f>IFERROR(HOUR(Table2[[#This Row],[End Time Steam]])+MINUTE(Table2[[#This Row],[End Time Steam]])/60,"err")</f>
        <v>18.25</v>
      </c>
      <c r="M529" s="26">
        <f>IFERROR(IF(Table2[[#This Row],[End time Hour Steam]]&lt;Table2[[#This Row],[Start Time hour Steam]],Table2[[#This Row],[End time Hour Steam]]+24,Table2[[#This Row],[End time Hour Steam]]),"err")</f>
        <v>18.25</v>
      </c>
      <c r="N529" s="26">
        <f>IFERROR((Table2[[#This Row],[End Time Steam]]-Table2[[#This Row],[Start Time Steam]])*24,"err")</f>
        <v>12.249999999941792</v>
      </c>
    </row>
    <row r="530" spans="1:14">
      <c r="A530" s="27">
        <f>Table1[[#This Row],[Day]]</f>
        <v>41243</v>
      </c>
      <c r="B530" s="29">
        <f>WEEKDAY(Table2[[#This Row],[Day]])</f>
        <v>6</v>
      </c>
      <c r="C530" s="28">
        <f>Table1[[#This Row],[Start Time Elec]]</f>
        <v>41243.208333333336</v>
      </c>
      <c r="D530" s="28">
        <f>Table1[[#This Row],[Stop Time Elec]]</f>
        <v>41244.052083333336</v>
      </c>
      <c r="E530" s="26">
        <f>IFERROR(HOUR(Table2[[#This Row],[Start time Elec]])+MINUTE(Table2[[#This Row],[Start time Elec]])/60,"err")</f>
        <v>5</v>
      </c>
      <c r="F530" s="26">
        <f>IFERROR(HOUR(Table2[[#This Row],[End Time Elec]])+MINUTE(Table2[[#This Row],[End Time Elec]])/60,"err")</f>
        <v>1.25</v>
      </c>
      <c r="G530" s="26">
        <f>IFERROR(IF(Table2[[#This Row],[End time Hour elec]]&lt;Table2[[#This Row],[Start Time hour elec]],Table2[[#This Row],[End time Hour elec]]+24,Table2[[#This Row],[End time Hour elec]]),"err")</f>
        <v>25.25</v>
      </c>
      <c r="H530" s="26">
        <f>IFERROR((Table2[[#This Row],[End Time Elec]]-Table2[[#This Row],[Start time Elec]])*24,"err")</f>
        <v>20.25</v>
      </c>
      <c r="I530" s="28">
        <f>Table1[[#This Row],[Start Time Steam]]</f>
        <v>41243.239583333336</v>
      </c>
      <c r="J530" s="28">
        <f>Table1[[#This Row],[Stop Time Steam]]</f>
        <v>41243.791666666664</v>
      </c>
      <c r="K530" s="26">
        <f>IFERROR(HOUR(Table2[[#This Row],[Start Time Steam]])+MINUTE(Table2[[#This Row],[Start Time Steam]])/60,"err")</f>
        <v>5.75</v>
      </c>
      <c r="L530" s="26">
        <f>IFERROR(HOUR(Table2[[#This Row],[End Time Steam]])+MINUTE(Table2[[#This Row],[End Time Steam]])/60,"err")</f>
        <v>19</v>
      </c>
      <c r="M530" s="26">
        <f>IFERROR(IF(Table2[[#This Row],[End time Hour Steam]]&lt;Table2[[#This Row],[Start Time hour Steam]],Table2[[#This Row],[End time Hour Steam]]+24,Table2[[#This Row],[End time Hour Steam]]),"err")</f>
        <v>19</v>
      </c>
      <c r="N530" s="26">
        <f>IFERROR((Table2[[#This Row],[End Time Steam]]-Table2[[#This Row],[Start Time Steam]])*24,"err")</f>
        <v>13.249999999883585</v>
      </c>
    </row>
    <row r="531" spans="1:14" hidden="1">
      <c r="A531" s="27">
        <f>Table1[[#This Row],[Day]]</f>
        <v>41244</v>
      </c>
      <c r="B531" s="29">
        <f>WEEKDAY(Table2[[#This Row],[Day]])</f>
        <v>7</v>
      </c>
      <c r="C531" s="28">
        <f>Table1[[#This Row],[Start Time Elec]]</f>
        <v>41244.291666666664</v>
      </c>
      <c r="D531" s="28">
        <f>Table1[[#This Row],[Stop Time Elec]]</f>
        <v>41244.9375</v>
      </c>
      <c r="E531" s="26">
        <f>IFERROR(HOUR(Table2[[#This Row],[Start time Elec]])+MINUTE(Table2[[#This Row],[Start time Elec]])/60,"err")</f>
        <v>7</v>
      </c>
      <c r="F531" s="26">
        <f>IFERROR(HOUR(Table2[[#This Row],[End Time Elec]])+MINUTE(Table2[[#This Row],[End Time Elec]])/60,"err")</f>
        <v>22.5</v>
      </c>
      <c r="G531" s="26">
        <f>IFERROR(IF(Table2[[#This Row],[End time Hour elec]]&lt;Table2[[#This Row],[Start Time hour elec]],Table2[[#This Row],[End time Hour elec]]+24,Table2[[#This Row],[End time Hour elec]]),"err")</f>
        <v>22.5</v>
      </c>
      <c r="H531" s="26">
        <f>IFERROR((Table2[[#This Row],[End Time Elec]]-Table2[[#This Row],[Start time Elec]])*24,"err")</f>
        <v>15.500000000058208</v>
      </c>
      <c r="I531" s="28">
        <f>Table1[[#This Row],[Start Time Steam]]</f>
        <v>41244.291666666664</v>
      </c>
      <c r="J531" s="28">
        <f>Table1[[#This Row],[Stop Time Steam]]</f>
        <v>41244.9375</v>
      </c>
      <c r="K531" s="26">
        <f>IFERROR(HOUR(Table2[[#This Row],[Start Time Steam]])+MINUTE(Table2[[#This Row],[Start Time Steam]])/60,"err")</f>
        <v>7</v>
      </c>
      <c r="L531" s="26">
        <f>IFERROR(HOUR(Table2[[#This Row],[End Time Steam]])+MINUTE(Table2[[#This Row],[End Time Steam]])/60,"err")</f>
        <v>22.5</v>
      </c>
      <c r="M531" s="26">
        <f>IFERROR(IF(Table2[[#This Row],[End time Hour Steam]]&lt;Table2[[#This Row],[Start Time hour Steam]],Table2[[#This Row],[End time Hour Steam]]+24,Table2[[#This Row],[End time Hour Steam]]),"err")</f>
        <v>22.5</v>
      </c>
      <c r="N531" s="26">
        <f>IFERROR((Table2[[#This Row],[End Time Steam]]-Table2[[#This Row],[Start Time Steam]])*24,"err")</f>
        <v>15.500000000058208</v>
      </c>
    </row>
    <row r="532" spans="1:14" hidden="1">
      <c r="A532" s="27">
        <f>Table1[[#This Row],[Day]]</f>
        <v>41245</v>
      </c>
      <c r="B532" s="29">
        <f>WEEKDAY(Table2[[#This Row],[Day]])</f>
        <v>1</v>
      </c>
      <c r="C532" s="28">
        <f>Table1[[#This Row],[Start Time Elec]]</f>
        <v>41245.270833333336</v>
      </c>
      <c r="D532" s="28">
        <f>Table1[[#This Row],[Stop Time Elec]]</f>
        <v>41245.90625</v>
      </c>
      <c r="E532" s="26">
        <f>IFERROR(HOUR(Table2[[#This Row],[Start time Elec]])+MINUTE(Table2[[#This Row],[Start time Elec]])/60,"err")</f>
        <v>6.5</v>
      </c>
      <c r="F532" s="26">
        <f>IFERROR(HOUR(Table2[[#This Row],[End Time Elec]])+MINUTE(Table2[[#This Row],[End Time Elec]])/60,"err")</f>
        <v>21.75</v>
      </c>
      <c r="G532" s="26">
        <f>IFERROR(IF(Table2[[#This Row],[End time Hour elec]]&lt;Table2[[#This Row],[Start Time hour elec]],Table2[[#This Row],[End time Hour elec]]+24,Table2[[#This Row],[End time Hour elec]]),"err")</f>
        <v>21.75</v>
      </c>
      <c r="H532" s="26">
        <f>IFERROR((Table2[[#This Row],[End Time Elec]]-Table2[[#This Row],[Start time Elec]])*24,"err")</f>
        <v>15.249999999941792</v>
      </c>
      <c r="I532" s="28" t="str">
        <f>Table1[[#This Row],[Start Time Steam]]</f>
        <v>N/A</v>
      </c>
      <c r="J532" s="28">
        <f>Table1[[#This Row],[Stop Time Steam]]</f>
        <v>41245.416666666664</v>
      </c>
      <c r="K532" s="26" t="str">
        <f>IFERROR(HOUR(Table2[[#This Row],[Start Time Steam]])+MINUTE(Table2[[#This Row],[Start Time Steam]])/60,"err")</f>
        <v>err</v>
      </c>
      <c r="L532" s="26">
        <f>IFERROR(HOUR(Table2[[#This Row],[End Time Steam]])+MINUTE(Table2[[#This Row],[End Time Steam]])/60,"err")</f>
        <v>10</v>
      </c>
      <c r="M532" s="26">
        <f>IFERROR(IF(Table2[[#This Row],[End time Hour Steam]]&lt;Table2[[#This Row],[Start Time hour Steam]],Table2[[#This Row],[End time Hour Steam]]+24,Table2[[#This Row],[End time Hour Steam]]),"err")</f>
        <v>34</v>
      </c>
      <c r="N532" s="26" t="str">
        <f>IFERROR((Table2[[#This Row],[End Time Steam]]-Table2[[#This Row],[Start Time Steam]])*24,"err")</f>
        <v>err</v>
      </c>
    </row>
    <row r="533" spans="1:14">
      <c r="A533" s="27">
        <f>Table1[[#This Row],[Day]]</f>
        <v>41246</v>
      </c>
      <c r="B533" s="29">
        <f>WEEKDAY(Table2[[#This Row],[Day]])</f>
        <v>2</v>
      </c>
      <c r="C533" s="28">
        <f>Table1[[#This Row],[Start Time Elec]]</f>
        <v>41246.208333333336</v>
      </c>
      <c r="D533" s="28">
        <f>Table1[[#This Row],[Stop Time Elec]]</f>
        <v>41247.052083333336</v>
      </c>
      <c r="E533" s="26">
        <f>IFERROR(HOUR(Table2[[#This Row],[Start time Elec]])+MINUTE(Table2[[#This Row],[Start time Elec]])/60,"err")</f>
        <v>5</v>
      </c>
      <c r="F533" s="26">
        <f>IFERROR(HOUR(Table2[[#This Row],[End Time Elec]])+MINUTE(Table2[[#This Row],[End Time Elec]])/60,"err")</f>
        <v>1.25</v>
      </c>
      <c r="G533" s="26">
        <f>IFERROR(IF(Table2[[#This Row],[End time Hour elec]]&lt;Table2[[#This Row],[Start Time hour elec]],Table2[[#This Row],[End time Hour elec]]+24,Table2[[#This Row],[End time Hour elec]]),"err")</f>
        <v>25.25</v>
      </c>
      <c r="H533" s="26">
        <f>IFERROR((Table2[[#This Row],[End Time Elec]]-Table2[[#This Row],[Start time Elec]])*24,"err")</f>
        <v>20.25</v>
      </c>
      <c r="I533" s="28">
        <f>Table1[[#This Row],[Start Time Steam]]</f>
        <v>41246.25</v>
      </c>
      <c r="J533" s="28">
        <f>Table1[[#This Row],[Stop Time Steam]]</f>
        <v>41246.802083333336</v>
      </c>
      <c r="K533" s="26">
        <f>IFERROR(HOUR(Table2[[#This Row],[Start Time Steam]])+MINUTE(Table2[[#This Row],[Start Time Steam]])/60,"err")</f>
        <v>6</v>
      </c>
      <c r="L533" s="26">
        <f>IFERROR(HOUR(Table2[[#This Row],[End Time Steam]])+MINUTE(Table2[[#This Row],[End Time Steam]])/60,"err")</f>
        <v>19.25</v>
      </c>
      <c r="M533" s="26">
        <f>IFERROR(IF(Table2[[#This Row],[End time Hour Steam]]&lt;Table2[[#This Row],[Start Time hour Steam]],Table2[[#This Row],[End time Hour Steam]]+24,Table2[[#This Row],[End time Hour Steam]]),"err")</f>
        <v>19.25</v>
      </c>
      <c r="N533" s="26">
        <f>IFERROR((Table2[[#This Row],[End Time Steam]]-Table2[[#This Row],[Start Time Steam]])*24,"err")</f>
        <v>13.250000000058208</v>
      </c>
    </row>
    <row r="534" spans="1:14">
      <c r="A534" s="27">
        <f>Table1[[#This Row],[Day]]</f>
        <v>41247</v>
      </c>
      <c r="B534" s="29">
        <f>WEEKDAY(Table2[[#This Row],[Day]])</f>
        <v>3</v>
      </c>
      <c r="C534" s="28">
        <f>Table1[[#This Row],[Start Time Elec]]</f>
        <v>41247.229166666664</v>
      </c>
      <c r="D534" s="28">
        <f>Table1[[#This Row],[Stop Time Elec]]</f>
        <v>41248.052083333336</v>
      </c>
      <c r="E534" s="26">
        <f>IFERROR(HOUR(Table2[[#This Row],[Start time Elec]])+MINUTE(Table2[[#This Row],[Start time Elec]])/60,"err")</f>
        <v>5.5</v>
      </c>
      <c r="F534" s="26">
        <f>IFERROR(HOUR(Table2[[#This Row],[End Time Elec]])+MINUTE(Table2[[#This Row],[End Time Elec]])/60,"err")</f>
        <v>1.25</v>
      </c>
      <c r="G534" s="26">
        <f>IFERROR(IF(Table2[[#This Row],[End time Hour elec]]&lt;Table2[[#This Row],[Start Time hour elec]],Table2[[#This Row],[End time Hour elec]]+24,Table2[[#This Row],[End time Hour elec]]),"err")</f>
        <v>25.25</v>
      </c>
      <c r="H534" s="26">
        <f>IFERROR((Table2[[#This Row],[End Time Elec]]-Table2[[#This Row],[Start time Elec]])*24,"err")</f>
        <v>19.750000000116415</v>
      </c>
      <c r="I534" s="28">
        <f>Table1[[#This Row],[Start Time Steam]]</f>
        <v>41247.25</v>
      </c>
      <c r="J534" s="28">
        <f>Table1[[#This Row],[Stop Time Steam]]</f>
        <v>41247.90625</v>
      </c>
      <c r="K534" s="26">
        <f>IFERROR(HOUR(Table2[[#This Row],[Start Time Steam]])+MINUTE(Table2[[#This Row],[Start Time Steam]])/60,"err")</f>
        <v>6</v>
      </c>
      <c r="L534" s="26">
        <f>IFERROR(HOUR(Table2[[#This Row],[End Time Steam]])+MINUTE(Table2[[#This Row],[End Time Steam]])/60,"err")</f>
        <v>21.75</v>
      </c>
      <c r="M534" s="26">
        <f>IFERROR(IF(Table2[[#This Row],[End time Hour Steam]]&lt;Table2[[#This Row],[Start Time hour Steam]],Table2[[#This Row],[End time Hour Steam]]+24,Table2[[#This Row],[End time Hour Steam]]),"err")</f>
        <v>21.75</v>
      </c>
      <c r="N534" s="26">
        <f>IFERROR((Table2[[#This Row],[End Time Steam]]-Table2[[#This Row],[Start Time Steam]])*24,"err")</f>
        <v>15.75</v>
      </c>
    </row>
    <row r="535" spans="1:14">
      <c r="A535" s="27">
        <f>Table1[[#This Row],[Day]]</f>
        <v>41248</v>
      </c>
      <c r="B535" s="29">
        <f>WEEKDAY(Table2[[#This Row],[Day]])</f>
        <v>4</v>
      </c>
      <c r="C535" s="28">
        <f>Table1[[#This Row],[Start Time Elec]]</f>
        <v>41248.229166666664</v>
      </c>
      <c r="D535" s="28">
        <f>Table1[[#This Row],[Stop Time Elec]]</f>
        <v>41249.020833333336</v>
      </c>
      <c r="E535" s="26">
        <f>IFERROR(HOUR(Table2[[#This Row],[Start time Elec]])+MINUTE(Table2[[#This Row],[Start time Elec]])/60,"err")</f>
        <v>5.5</v>
      </c>
      <c r="F535" s="26">
        <f>IFERROR(HOUR(Table2[[#This Row],[End Time Elec]])+MINUTE(Table2[[#This Row],[End Time Elec]])/60,"err")</f>
        <v>0.5</v>
      </c>
      <c r="G535" s="26">
        <f>IFERROR(IF(Table2[[#This Row],[End time Hour elec]]&lt;Table2[[#This Row],[Start Time hour elec]],Table2[[#This Row],[End time Hour elec]]+24,Table2[[#This Row],[End time Hour elec]]),"err")</f>
        <v>24.5</v>
      </c>
      <c r="H535" s="26">
        <f>IFERROR((Table2[[#This Row],[End Time Elec]]-Table2[[#This Row],[Start time Elec]])*24,"err")</f>
        <v>19.000000000116415</v>
      </c>
      <c r="I535" s="28">
        <f>Table1[[#This Row],[Start Time Steam]]</f>
        <v>41248.260416666664</v>
      </c>
      <c r="J535" s="28">
        <f>Table1[[#This Row],[Stop Time Steam]]</f>
        <v>41249</v>
      </c>
      <c r="K535" s="26">
        <f>IFERROR(HOUR(Table2[[#This Row],[Start Time Steam]])+MINUTE(Table2[[#This Row],[Start Time Steam]])/60,"err")</f>
        <v>6.25</v>
      </c>
      <c r="L535" s="26">
        <f>IFERROR(HOUR(Table2[[#This Row],[End Time Steam]])+MINUTE(Table2[[#This Row],[End Time Steam]])/60,"err")</f>
        <v>0</v>
      </c>
      <c r="M535" s="26">
        <f>IFERROR(IF(Table2[[#This Row],[End time Hour Steam]]&lt;Table2[[#This Row],[Start Time hour Steam]],Table2[[#This Row],[End time Hour Steam]]+24,Table2[[#This Row],[End time Hour Steam]]),"err")</f>
        <v>24</v>
      </c>
      <c r="N535" s="26">
        <f>IFERROR((Table2[[#This Row],[End Time Steam]]-Table2[[#This Row],[Start Time Steam]])*24,"err")</f>
        <v>17.750000000058208</v>
      </c>
    </row>
    <row r="536" spans="1:14">
      <c r="A536" s="27">
        <f>Table1[[#This Row],[Day]]</f>
        <v>41249</v>
      </c>
      <c r="B536" s="29">
        <f>WEEKDAY(Table2[[#This Row],[Day]])</f>
        <v>5</v>
      </c>
      <c r="C536" s="28">
        <f>Table1[[#This Row],[Start Time Elec]]</f>
        <v>41249.239583333336</v>
      </c>
      <c r="D536" s="28">
        <f>Table1[[#This Row],[Stop Time Elec]]</f>
        <v>41250.052083333336</v>
      </c>
      <c r="E536" s="26">
        <f>IFERROR(HOUR(Table2[[#This Row],[Start time Elec]])+MINUTE(Table2[[#This Row],[Start time Elec]])/60,"err")</f>
        <v>5.75</v>
      </c>
      <c r="F536" s="26">
        <f>IFERROR(HOUR(Table2[[#This Row],[End Time Elec]])+MINUTE(Table2[[#This Row],[End Time Elec]])/60,"err")</f>
        <v>1.25</v>
      </c>
      <c r="G536" s="26">
        <f>IFERROR(IF(Table2[[#This Row],[End time Hour elec]]&lt;Table2[[#This Row],[Start Time hour elec]],Table2[[#This Row],[End time Hour elec]]+24,Table2[[#This Row],[End time Hour elec]]),"err")</f>
        <v>25.25</v>
      </c>
      <c r="H536" s="26">
        <f>IFERROR((Table2[[#This Row],[End Time Elec]]-Table2[[#This Row],[Start time Elec]])*24,"err")</f>
        <v>19.5</v>
      </c>
      <c r="I536" s="28">
        <f>Table1[[#This Row],[Start Time Steam]]</f>
        <v>41249.239583333336</v>
      </c>
      <c r="J536" s="28">
        <f>Table1[[#This Row],[Stop Time Steam]]</f>
        <v>41249.760416666664</v>
      </c>
      <c r="K536" s="26">
        <f>IFERROR(HOUR(Table2[[#This Row],[Start Time Steam]])+MINUTE(Table2[[#This Row],[Start Time Steam]])/60,"err")</f>
        <v>5.75</v>
      </c>
      <c r="L536" s="26">
        <f>IFERROR(HOUR(Table2[[#This Row],[End Time Steam]])+MINUTE(Table2[[#This Row],[End Time Steam]])/60,"err")</f>
        <v>18.25</v>
      </c>
      <c r="M536" s="26">
        <f>IFERROR(IF(Table2[[#This Row],[End time Hour Steam]]&lt;Table2[[#This Row],[Start Time hour Steam]],Table2[[#This Row],[End time Hour Steam]]+24,Table2[[#This Row],[End time Hour Steam]]),"err")</f>
        <v>18.25</v>
      </c>
      <c r="N536" s="26">
        <f>IFERROR((Table2[[#This Row],[End Time Steam]]-Table2[[#This Row],[Start Time Steam]])*24,"err")</f>
        <v>12.499999999883585</v>
      </c>
    </row>
    <row r="537" spans="1:14">
      <c r="A537" s="27">
        <f>Table1[[#This Row],[Day]]</f>
        <v>41250</v>
      </c>
      <c r="B537" s="29">
        <f>WEEKDAY(Table2[[#This Row],[Day]])</f>
        <v>6</v>
      </c>
      <c r="C537" s="28">
        <f>Table1[[#This Row],[Start Time Elec]]</f>
        <v>41250.208333333336</v>
      </c>
      <c r="D537" s="28">
        <f>Table1[[#This Row],[Stop Time Elec]]</f>
        <v>41251.052083333336</v>
      </c>
      <c r="E537" s="26">
        <f>IFERROR(HOUR(Table2[[#This Row],[Start time Elec]])+MINUTE(Table2[[#This Row],[Start time Elec]])/60,"err")</f>
        <v>5</v>
      </c>
      <c r="F537" s="26">
        <f>IFERROR(HOUR(Table2[[#This Row],[End Time Elec]])+MINUTE(Table2[[#This Row],[End Time Elec]])/60,"err")</f>
        <v>1.25</v>
      </c>
      <c r="G537" s="26">
        <f>IFERROR(IF(Table2[[#This Row],[End time Hour elec]]&lt;Table2[[#This Row],[Start Time hour elec]],Table2[[#This Row],[End time Hour elec]]+24,Table2[[#This Row],[End time Hour elec]]),"err")</f>
        <v>25.25</v>
      </c>
      <c r="H537" s="26">
        <f>IFERROR((Table2[[#This Row],[End Time Elec]]-Table2[[#This Row],[Start time Elec]])*24,"err")</f>
        <v>20.25</v>
      </c>
      <c r="I537" s="28">
        <f>Table1[[#This Row],[Start Time Steam]]</f>
        <v>41250.239583333336</v>
      </c>
      <c r="J537" s="28">
        <f>Table1[[#This Row],[Stop Time Steam]]</f>
        <v>41250.760416666664</v>
      </c>
      <c r="K537" s="26">
        <f>IFERROR(HOUR(Table2[[#This Row],[Start Time Steam]])+MINUTE(Table2[[#This Row],[Start Time Steam]])/60,"err")</f>
        <v>5.75</v>
      </c>
      <c r="L537" s="26">
        <f>IFERROR(HOUR(Table2[[#This Row],[End Time Steam]])+MINUTE(Table2[[#This Row],[End Time Steam]])/60,"err")</f>
        <v>18.25</v>
      </c>
      <c r="M537" s="26">
        <f>IFERROR(IF(Table2[[#This Row],[End time Hour Steam]]&lt;Table2[[#This Row],[Start Time hour Steam]],Table2[[#This Row],[End time Hour Steam]]+24,Table2[[#This Row],[End time Hour Steam]]),"err")</f>
        <v>18.25</v>
      </c>
      <c r="N537" s="26">
        <f>IFERROR((Table2[[#This Row],[End Time Steam]]-Table2[[#This Row],[Start Time Steam]])*24,"err")</f>
        <v>12.499999999883585</v>
      </c>
    </row>
    <row r="538" spans="1:14" hidden="1">
      <c r="A538" s="27">
        <f>Table1[[#This Row],[Day]]</f>
        <v>41251</v>
      </c>
      <c r="B538" s="29">
        <f>WEEKDAY(Table2[[#This Row],[Day]])</f>
        <v>7</v>
      </c>
      <c r="C538" s="28">
        <f>Table1[[#This Row],[Start Time Elec]]</f>
        <v>41251.291666666664</v>
      </c>
      <c r="D538" s="28">
        <f>Table1[[#This Row],[Stop Time Elec]]</f>
        <v>41251.947916666664</v>
      </c>
      <c r="E538" s="26">
        <f>IFERROR(HOUR(Table2[[#This Row],[Start time Elec]])+MINUTE(Table2[[#This Row],[Start time Elec]])/60,"err")</f>
        <v>7</v>
      </c>
      <c r="F538" s="26">
        <f>IFERROR(HOUR(Table2[[#This Row],[End Time Elec]])+MINUTE(Table2[[#This Row],[End Time Elec]])/60,"err")</f>
        <v>22.75</v>
      </c>
      <c r="G538" s="26">
        <f>IFERROR(IF(Table2[[#This Row],[End time Hour elec]]&lt;Table2[[#This Row],[Start Time hour elec]],Table2[[#This Row],[End time Hour elec]]+24,Table2[[#This Row],[End time Hour elec]]),"err")</f>
        <v>22.75</v>
      </c>
      <c r="H538" s="26">
        <f>IFERROR((Table2[[#This Row],[End Time Elec]]-Table2[[#This Row],[Start time Elec]])*24,"err")</f>
        <v>15.75</v>
      </c>
      <c r="I538" s="28">
        <f>Table1[[#This Row],[Start Time Steam]]</f>
        <v>41251.3125</v>
      </c>
      <c r="J538" s="28">
        <f>Table1[[#This Row],[Stop Time Steam]]</f>
        <v>41251.625</v>
      </c>
      <c r="K538" s="26">
        <f>IFERROR(HOUR(Table2[[#This Row],[Start Time Steam]])+MINUTE(Table2[[#This Row],[Start Time Steam]])/60,"err")</f>
        <v>7.5</v>
      </c>
      <c r="L538" s="26">
        <f>IFERROR(HOUR(Table2[[#This Row],[End Time Steam]])+MINUTE(Table2[[#This Row],[End Time Steam]])/60,"err")</f>
        <v>15</v>
      </c>
      <c r="M538" s="26">
        <f>IFERROR(IF(Table2[[#This Row],[End time Hour Steam]]&lt;Table2[[#This Row],[Start Time hour Steam]],Table2[[#This Row],[End time Hour Steam]]+24,Table2[[#This Row],[End time Hour Steam]]),"err")</f>
        <v>15</v>
      </c>
      <c r="N538" s="26">
        <f>IFERROR((Table2[[#This Row],[End Time Steam]]-Table2[[#This Row],[Start Time Steam]])*24,"err")</f>
        <v>7.5</v>
      </c>
    </row>
    <row r="539" spans="1:14" hidden="1">
      <c r="A539" s="27">
        <f>Table1[[#This Row],[Day]]</f>
        <v>41252</v>
      </c>
      <c r="B539" s="29">
        <f>WEEKDAY(Table2[[#This Row],[Day]])</f>
        <v>1</v>
      </c>
      <c r="C539" s="28">
        <f>Table1[[#This Row],[Start Time Elec]]</f>
        <v>41252.302083333336</v>
      </c>
      <c r="D539" s="28">
        <f>Table1[[#This Row],[Stop Time Elec]]</f>
        <v>41252.916666666664</v>
      </c>
      <c r="E539" s="26">
        <f>IFERROR(HOUR(Table2[[#This Row],[Start time Elec]])+MINUTE(Table2[[#This Row],[Start time Elec]])/60,"err")</f>
        <v>7.25</v>
      </c>
      <c r="F539" s="26">
        <f>IFERROR(HOUR(Table2[[#This Row],[End Time Elec]])+MINUTE(Table2[[#This Row],[End Time Elec]])/60,"err")</f>
        <v>22</v>
      </c>
      <c r="G539" s="26">
        <f>IFERROR(IF(Table2[[#This Row],[End time Hour elec]]&lt;Table2[[#This Row],[Start Time hour elec]],Table2[[#This Row],[End time Hour elec]]+24,Table2[[#This Row],[End time Hour elec]]),"err")</f>
        <v>22</v>
      </c>
      <c r="H539" s="26">
        <f>IFERROR((Table2[[#This Row],[End Time Elec]]-Table2[[#This Row],[Start time Elec]])*24,"err")</f>
        <v>14.749999999883585</v>
      </c>
      <c r="I539" s="28">
        <f>Table1[[#This Row],[Start Time Steam]]</f>
        <v>41252.697916666664</v>
      </c>
      <c r="J539" s="28">
        <f>Table1[[#This Row],[Stop Time Steam]]</f>
        <v>41252.947916666664</v>
      </c>
      <c r="K539" s="26">
        <f>IFERROR(HOUR(Table2[[#This Row],[Start Time Steam]])+MINUTE(Table2[[#This Row],[Start Time Steam]])/60,"err")</f>
        <v>16.75</v>
      </c>
      <c r="L539" s="26">
        <f>IFERROR(HOUR(Table2[[#This Row],[End Time Steam]])+MINUTE(Table2[[#This Row],[End Time Steam]])/60,"err")</f>
        <v>22.75</v>
      </c>
      <c r="M539" s="26">
        <f>IFERROR(IF(Table2[[#This Row],[End time Hour Steam]]&lt;Table2[[#This Row],[Start Time hour Steam]],Table2[[#This Row],[End time Hour Steam]]+24,Table2[[#This Row],[End time Hour Steam]]),"err")</f>
        <v>22.75</v>
      </c>
      <c r="N539" s="26">
        <f>IFERROR((Table2[[#This Row],[End Time Steam]]-Table2[[#This Row],[Start Time Steam]])*24,"err")</f>
        <v>6</v>
      </c>
    </row>
    <row r="540" spans="1:14">
      <c r="A540" s="27">
        <f>Table1[[#This Row],[Day]]</f>
        <v>41253</v>
      </c>
      <c r="B540" s="29">
        <f>WEEKDAY(Table2[[#This Row],[Day]])</f>
        <v>2</v>
      </c>
      <c r="C540" s="28">
        <f>Table1[[#This Row],[Start Time Elec]]</f>
        <v>41253.208333333336</v>
      </c>
      <c r="D540" s="28">
        <f>Table1[[#This Row],[Stop Time Elec]]</f>
        <v>41254.0625</v>
      </c>
      <c r="E540" s="26">
        <f>IFERROR(HOUR(Table2[[#This Row],[Start time Elec]])+MINUTE(Table2[[#This Row],[Start time Elec]])/60,"err")</f>
        <v>5</v>
      </c>
      <c r="F540" s="26">
        <f>IFERROR(HOUR(Table2[[#This Row],[End Time Elec]])+MINUTE(Table2[[#This Row],[End Time Elec]])/60,"err")</f>
        <v>1.5</v>
      </c>
      <c r="G540" s="26">
        <f>IFERROR(IF(Table2[[#This Row],[End time Hour elec]]&lt;Table2[[#This Row],[Start Time hour elec]],Table2[[#This Row],[End time Hour elec]]+24,Table2[[#This Row],[End time Hour elec]]),"err")</f>
        <v>25.5</v>
      </c>
      <c r="H540" s="26">
        <f>IFERROR((Table2[[#This Row],[End Time Elec]]-Table2[[#This Row],[Start time Elec]])*24,"err")</f>
        <v>20.499999999941792</v>
      </c>
      <c r="I540" s="28">
        <f>Table1[[#This Row],[Start Time Steam]]</f>
        <v>41253.25</v>
      </c>
      <c r="J540" s="28">
        <f>Table1[[#This Row],[Stop Time Steam]]</f>
        <v>41253.78125</v>
      </c>
      <c r="K540" s="26">
        <f>IFERROR(HOUR(Table2[[#This Row],[Start Time Steam]])+MINUTE(Table2[[#This Row],[Start Time Steam]])/60,"err")</f>
        <v>6</v>
      </c>
      <c r="L540" s="26">
        <f>IFERROR(HOUR(Table2[[#This Row],[End Time Steam]])+MINUTE(Table2[[#This Row],[End Time Steam]])/60,"err")</f>
        <v>18.75</v>
      </c>
      <c r="M540" s="26">
        <f>IFERROR(IF(Table2[[#This Row],[End time Hour Steam]]&lt;Table2[[#This Row],[Start Time hour Steam]],Table2[[#This Row],[End time Hour Steam]]+24,Table2[[#This Row],[End time Hour Steam]]),"err")</f>
        <v>18.75</v>
      </c>
      <c r="N540" s="26">
        <f>IFERROR((Table2[[#This Row],[End Time Steam]]-Table2[[#This Row],[Start Time Steam]])*24,"err")</f>
        <v>12.75</v>
      </c>
    </row>
    <row r="541" spans="1:14">
      <c r="A541" s="27">
        <f>Table1[[#This Row],[Day]]</f>
        <v>41254</v>
      </c>
      <c r="B541" s="29">
        <f>WEEKDAY(Table2[[#This Row],[Day]])</f>
        <v>3</v>
      </c>
      <c r="C541" s="28">
        <f>Table1[[#This Row],[Start Time Elec]]</f>
        <v>41254.239583333336</v>
      </c>
      <c r="D541" s="28">
        <f>Table1[[#This Row],[Stop Time Elec]]</f>
        <v>41255.03125</v>
      </c>
      <c r="E541" s="26">
        <f>IFERROR(HOUR(Table2[[#This Row],[Start time Elec]])+MINUTE(Table2[[#This Row],[Start time Elec]])/60,"err")</f>
        <v>5.75</v>
      </c>
      <c r="F541" s="26">
        <f>IFERROR(HOUR(Table2[[#This Row],[End Time Elec]])+MINUTE(Table2[[#This Row],[End Time Elec]])/60,"err")</f>
        <v>0.75</v>
      </c>
      <c r="G541" s="26">
        <f>IFERROR(IF(Table2[[#This Row],[End time Hour elec]]&lt;Table2[[#This Row],[Start Time hour elec]],Table2[[#This Row],[End time Hour elec]]+24,Table2[[#This Row],[End time Hour elec]]),"err")</f>
        <v>24.75</v>
      </c>
      <c r="H541" s="26">
        <f>IFERROR((Table2[[#This Row],[End Time Elec]]-Table2[[#This Row],[Start time Elec]])*24,"err")</f>
        <v>18.999999999941792</v>
      </c>
      <c r="I541" s="28">
        <f>Table1[[#This Row],[Start Time Steam]]</f>
        <v>41254.041666666664</v>
      </c>
      <c r="J541" s="28">
        <f>Table1[[#This Row],[Stop Time Steam]]</f>
        <v>41254.125</v>
      </c>
      <c r="K541" s="26">
        <f>IFERROR(HOUR(Table2[[#This Row],[Start Time Steam]])+MINUTE(Table2[[#This Row],[Start Time Steam]])/60,"err")</f>
        <v>1</v>
      </c>
      <c r="L541" s="26">
        <f>IFERROR(HOUR(Table2[[#This Row],[End Time Steam]])+MINUTE(Table2[[#This Row],[End Time Steam]])/60,"err")</f>
        <v>3</v>
      </c>
      <c r="M541" s="26">
        <f>IFERROR(IF(Table2[[#This Row],[End time Hour Steam]]&lt;Table2[[#This Row],[Start Time hour Steam]],Table2[[#This Row],[End time Hour Steam]]+24,Table2[[#This Row],[End time Hour Steam]]),"err")</f>
        <v>3</v>
      </c>
      <c r="N541" s="26">
        <f>IFERROR((Table2[[#This Row],[End Time Steam]]-Table2[[#This Row],[Start Time Steam]])*24,"err")</f>
        <v>2.0000000000582077</v>
      </c>
    </row>
    <row r="542" spans="1:14">
      <c r="A542" s="27">
        <f>Table1[[#This Row],[Day]]</f>
        <v>41255</v>
      </c>
      <c r="B542" s="29">
        <f>WEEKDAY(Table2[[#This Row],[Day]])</f>
        <v>4</v>
      </c>
      <c r="C542" s="28">
        <f>Table1[[#This Row],[Start Time Elec]]</f>
        <v>41255.229166666664</v>
      </c>
      <c r="D542" s="28">
        <f>Table1[[#This Row],[Stop Time Elec]]</f>
        <v>41256.041666666664</v>
      </c>
      <c r="E542" s="26">
        <f>IFERROR(HOUR(Table2[[#This Row],[Start time Elec]])+MINUTE(Table2[[#This Row],[Start time Elec]])/60,"err")</f>
        <v>5.5</v>
      </c>
      <c r="F542" s="26">
        <f>IFERROR(HOUR(Table2[[#This Row],[End Time Elec]])+MINUTE(Table2[[#This Row],[End Time Elec]])/60,"err")</f>
        <v>1</v>
      </c>
      <c r="G542" s="26">
        <f>IFERROR(IF(Table2[[#This Row],[End time Hour elec]]&lt;Table2[[#This Row],[Start Time hour elec]],Table2[[#This Row],[End time Hour elec]]+24,Table2[[#This Row],[End time Hour elec]]),"err")</f>
        <v>25</v>
      </c>
      <c r="H542" s="26">
        <f>IFERROR((Table2[[#This Row],[End Time Elec]]-Table2[[#This Row],[Start time Elec]])*24,"err")</f>
        <v>19.5</v>
      </c>
      <c r="I542" s="28">
        <f>Table1[[#This Row],[Start Time Steam]]</f>
        <v>41255.177083333336</v>
      </c>
      <c r="J542" s="28">
        <f>Table1[[#This Row],[Stop Time Steam]]</f>
        <v>41255.770833333336</v>
      </c>
      <c r="K542" s="26">
        <f>IFERROR(HOUR(Table2[[#This Row],[Start Time Steam]])+MINUTE(Table2[[#This Row],[Start Time Steam]])/60,"err")</f>
        <v>4.25</v>
      </c>
      <c r="L542" s="26">
        <f>IFERROR(HOUR(Table2[[#This Row],[End Time Steam]])+MINUTE(Table2[[#This Row],[End Time Steam]])/60,"err")</f>
        <v>18.5</v>
      </c>
      <c r="M542" s="26">
        <f>IFERROR(IF(Table2[[#This Row],[End time Hour Steam]]&lt;Table2[[#This Row],[Start Time hour Steam]],Table2[[#This Row],[End time Hour Steam]]+24,Table2[[#This Row],[End time Hour Steam]]),"err")</f>
        <v>18.5</v>
      </c>
      <c r="N542" s="26">
        <f>IFERROR((Table2[[#This Row],[End Time Steam]]-Table2[[#This Row],[Start Time Steam]])*24,"err")</f>
        <v>14.25</v>
      </c>
    </row>
    <row r="543" spans="1:14">
      <c r="A543" s="27">
        <f>Table1[[#This Row],[Day]]</f>
        <v>41256</v>
      </c>
      <c r="B543" s="29">
        <f>WEEKDAY(Table2[[#This Row],[Day]])</f>
        <v>5</v>
      </c>
      <c r="C543" s="28">
        <f>Table1[[#This Row],[Start Time Elec]]</f>
        <v>41256.239583333336</v>
      </c>
      <c r="D543" s="28">
        <f>Table1[[#This Row],[Stop Time Elec]]</f>
        <v>41257.0625</v>
      </c>
      <c r="E543" s="26">
        <f>IFERROR(HOUR(Table2[[#This Row],[Start time Elec]])+MINUTE(Table2[[#This Row],[Start time Elec]])/60,"err")</f>
        <v>5.75</v>
      </c>
      <c r="F543" s="26">
        <f>IFERROR(HOUR(Table2[[#This Row],[End Time Elec]])+MINUTE(Table2[[#This Row],[End Time Elec]])/60,"err")</f>
        <v>1.5</v>
      </c>
      <c r="G543" s="26">
        <f>IFERROR(IF(Table2[[#This Row],[End time Hour elec]]&lt;Table2[[#This Row],[Start Time hour elec]],Table2[[#This Row],[End time Hour elec]]+24,Table2[[#This Row],[End time Hour elec]]),"err")</f>
        <v>25.5</v>
      </c>
      <c r="H543" s="26">
        <f>IFERROR((Table2[[#This Row],[End Time Elec]]-Table2[[#This Row],[Start time Elec]])*24,"err")</f>
        <v>19.749999999941792</v>
      </c>
      <c r="I543" s="28">
        <f>Table1[[#This Row],[Start Time Steam]]</f>
        <v>41256.166666666664</v>
      </c>
      <c r="J543" s="28">
        <f>Table1[[#This Row],[Stop Time Steam]]</f>
        <v>41257.010416666664</v>
      </c>
      <c r="K543" s="26">
        <f>IFERROR(HOUR(Table2[[#This Row],[Start Time Steam]])+MINUTE(Table2[[#This Row],[Start Time Steam]])/60,"err")</f>
        <v>4</v>
      </c>
      <c r="L543" s="26">
        <f>IFERROR(HOUR(Table2[[#This Row],[End Time Steam]])+MINUTE(Table2[[#This Row],[End Time Steam]])/60,"err")</f>
        <v>0.25</v>
      </c>
      <c r="M543" s="26">
        <f>IFERROR(IF(Table2[[#This Row],[End time Hour Steam]]&lt;Table2[[#This Row],[Start Time hour Steam]],Table2[[#This Row],[End time Hour Steam]]+24,Table2[[#This Row],[End time Hour Steam]]),"err")</f>
        <v>24.25</v>
      </c>
      <c r="N543" s="26">
        <f>IFERROR((Table2[[#This Row],[End Time Steam]]-Table2[[#This Row],[Start Time Steam]])*24,"err")</f>
        <v>20.25</v>
      </c>
    </row>
    <row r="544" spans="1:14">
      <c r="A544" s="27">
        <f>Table1[[#This Row],[Day]]</f>
        <v>41257</v>
      </c>
      <c r="B544" s="29">
        <f>WEEKDAY(Table2[[#This Row],[Day]])</f>
        <v>6</v>
      </c>
      <c r="C544" s="28">
        <f>Table1[[#This Row],[Start Time Elec]]</f>
        <v>41257.229166666664</v>
      </c>
      <c r="D544" s="28">
        <f>Table1[[#This Row],[Stop Time Elec]]</f>
        <v>41258.0625</v>
      </c>
      <c r="E544" s="26">
        <f>IFERROR(HOUR(Table2[[#This Row],[Start time Elec]])+MINUTE(Table2[[#This Row],[Start time Elec]])/60,"err")</f>
        <v>5.5</v>
      </c>
      <c r="F544" s="26">
        <f>IFERROR(HOUR(Table2[[#This Row],[End Time Elec]])+MINUTE(Table2[[#This Row],[End Time Elec]])/60,"err")</f>
        <v>1.5</v>
      </c>
      <c r="G544" s="26">
        <f>IFERROR(IF(Table2[[#This Row],[End time Hour elec]]&lt;Table2[[#This Row],[Start Time hour elec]],Table2[[#This Row],[End time Hour elec]]+24,Table2[[#This Row],[End time Hour elec]]),"err")</f>
        <v>25.5</v>
      </c>
      <c r="H544" s="26">
        <f>IFERROR((Table2[[#This Row],[End Time Elec]]-Table2[[#This Row],[Start time Elec]])*24,"err")</f>
        <v>20.000000000058208</v>
      </c>
      <c r="I544" s="28">
        <f>Table1[[#This Row],[Start Time Steam]]</f>
        <v>41257.260416666664</v>
      </c>
      <c r="J544" s="28">
        <f>Table1[[#This Row],[Stop Time Steam]]</f>
        <v>41258</v>
      </c>
      <c r="K544" s="26">
        <f>IFERROR(HOUR(Table2[[#This Row],[Start Time Steam]])+MINUTE(Table2[[#This Row],[Start Time Steam]])/60,"err")</f>
        <v>6.25</v>
      </c>
      <c r="L544" s="26">
        <f>IFERROR(HOUR(Table2[[#This Row],[End Time Steam]])+MINUTE(Table2[[#This Row],[End Time Steam]])/60,"err")</f>
        <v>0</v>
      </c>
      <c r="M544" s="26">
        <f>IFERROR(IF(Table2[[#This Row],[End time Hour Steam]]&lt;Table2[[#This Row],[Start Time hour Steam]],Table2[[#This Row],[End time Hour Steam]]+24,Table2[[#This Row],[End time Hour Steam]]),"err")</f>
        <v>24</v>
      </c>
      <c r="N544" s="26">
        <f>IFERROR((Table2[[#This Row],[End Time Steam]]-Table2[[#This Row],[Start Time Steam]])*24,"err")</f>
        <v>17.750000000058208</v>
      </c>
    </row>
    <row r="545" spans="1:14" hidden="1">
      <c r="A545" s="27">
        <f>Table1[[#This Row],[Day]]</f>
        <v>41258</v>
      </c>
      <c r="B545" s="29">
        <f>WEEKDAY(Table2[[#This Row],[Day]])</f>
        <v>7</v>
      </c>
      <c r="C545" s="28">
        <f>Table1[[#This Row],[Start Time Elec]]</f>
        <v>41258.291666666664</v>
      </c>
      <c r="D545" s="28">
        <f>Table1[[#This Row],[Stop Time Elec]]</f>
        <v>41258.958333333336</v>
      </c>
      <c r="E545" s="26">
        <f>IFERROR(HOUR(Table2[[#This Row],[Start time Elec]])+MINUTE(Table2[[#This Row],[Start time Elec]])/60,"err")</f>
        <v>7</v>
      </c>
      <c r="F545" s="26">
        <f>IFERROR(HOUR(Table2[[#This Row],[End Time Elec]])+MINUTE(Table2[[#This Row],[End Time Elec]])/60,"err")</f>
        <v>23</v>
      </c>
      <c r="G545" s="26">
        <f>IFERROR(IF(Table2[[#This Row],[End time Hour elec]]&lt;Table2[[#This Row],[Start Time hour elec]],Table2[[#This Row],[End time Hour elec]]+24,Table2[[#This Row],[End time Hour elec]]),"err")</f>
        <v>23</v>
      </c>
      <c r="H545" s="26">
        <f>IFERROR((Table2[[#This Row],[End Time Elec]]-Table2[[#This Row],[Start time Elec]])*24,"err")</f>
        <v>16.000000000116415</v>
      </c>
      <c r="I545" s="28">
        <f>Table1[[#This Row],[Start Time Steam]]</f>
        <v>41258.270833333336</v>
      </c>
      <c r="J545" s="28">
        <f>Table1[[#This Row],[Stop Time Steam]]</f>
        <v>41258.6875</v>
      </c>
      <c r="K545" s="26">
        <f>IFERROR(HOUR(Table2[[#This Row],[Start Time Steam]])+MINUTE(Table2[[#This Row],[Start Time Steam]])/60,"err")</f>
        <v>6.5</v>
      </c>
      <c r="L545" s="26">
        <f>IFERROR(HOUR(Table2[[#This Row],[End Time Steam]])+MINUTE(Table2[[#This Row],[End Time Steam]])/60,"err")</f>
        <v>16.5</v>
      </c>
      <c r="M545" s="26">
        <f>IFERROR(IF(Table2[[#This Row],[End time Hour Steam]]&lt;Table2[[#This Row],[Start Time hour Steam]],Table2[[#This Row],[End time Hour Steam]]+24,Table2[[#This Row],[End time Hour Steam]]),"err")</f>
        <v>16.5</v>
      </c>
      <c r="N545" s="26">
        <f>IFERROR((Table2[[#This Row],[End Time Steam]]-Table2[[#This Row],[Start Time Steam]])*24,"err")</f>
        <v>9.9999999999417923</v>
      </c>
    </row>
    <row r="546" spans="1:14" hidden="1">
      <c r="A546" s="27">
        <f>Table1[[#This Row],[Day]]</f>
        <v>41259</v>
      </c>
      <c r="B546" s="29">
        <f>WEEKDAY(Table2[[#This Row],[Day]])</f>
        <v>1</v>
      </c>
      <c r="C546" s="28">
        <f>Table1[[#This Row],[Start Time Elec]]</f>
        <v>41259.364583333336</v>
      </c>
      <c r="D546" s="28">
        <f>Table1[[#This Row],[Stop Time Elec]]</f>
        <v>41259.90625</v>
      </c>
      <c r="E546" s="26">
        <f>IFERROR(HOUR(Table2[[#This Row],[Start time Elec]])+MINUTE(Table2[[#This Row],[Start time Elec]])/60,"err")</f>
        <v>8.75</v>
      </c>
      <c r="F546" s="26">
        <f>IFERROR(HOUR(Table2[[#This Row],[End Time Elec]])+MINUTE(Table2[[#This Row],[End Time Elec]])/60,"err")</f>
        <v>21.75</v>
      </c>
      <c r="G546" s="26">
        <f>IFERROR(IF(Table2[[#This Row],[End time Hour elec]]&lt;Table2[[#This Row],[Start Time hour elec]],Table2[[#This Row],[End time Hour elec]]+24,Table2[[#This Row],[End time Hour elec]]),"err")</f>
        <v>21.75</v>
      </c>
      <c r="H546" s="26">
        <f>IFERROR((Table2[[#This Row],[End Time Elec]]-Table2[[#This Row],[Start time Elec]])*24,"err")</f>
        <v>12.999999999941792</v>
      </c>
      <c r="I546" s="28">
        <f>Table1[[#This Row],[Start Time Steam]]</f>
        <v>41259.375</v>
      </c>
      <c r="J546" s="28">
        <f>Table1[[#This Row],[Stop Time Steam]]</f>
        <v>41259.458333333336</v>
      </c>
      <c r="K546" s="26">
        <f>IFERROR(HOUR(Table2[[#This Row],[Start Time Steam]])+MINUTE(Table2[[#This Row],[Start Time Steam]])/60,"err")</f>
        <v>9</v>
      </c>
      <c r="L546" s="26">
        <f>IFERROR(HOUR(Table2[[#This Row],[End Time Steam]])+MINUTE(Table2[[#This Row],[End Time Steam]])/60,"err")</f>
        <v>11</v>
      </c>
      <c r="M546" s="26">
        <f>IFERROR(IF(Table2[[#This Row],[End time Hour Steam]]&lt;Table2[[#This Row],[Start Time hour Steam]],Table2[[#This Row],[End time Hour Steam]]+24,Table2[[#This Row],[End time Hour Steam]]),"err")</f>
        <v>11</v>
      </c>
      <c r="N546" s="26">
        <f>IFERROR((Table2[[#This Row],[End Time Steam]]-Table2[[#This Row],[Start Time Steam]])*24,"err")</f>
        <v>2.0000000000582077</v>
      </c>
    </row>
    <row r="547" spans="1:14">
      <c r="A547" s="27">
        <f>Table1[[#This Row],[Day]]</f>
        <v>41260</v>
      </c>
      <c r="B547" s="29">
        <f>WEEKDAY(Table2[[#This Row],[Day]])</f>
        <v>2</v>
      </c>
      <c r="C547" s="28">
        <f>Table1[[#This Row],[Start Time Elec]]</f>
        <v>41260.208333333336</v>
      </c>
      <c r="D547" s="28">
        <f>Table1[[#This Row],[Stop Time Elec]]</f>
        <v>41261.020833333336</v>
      </c>
      <c r="E547" s="26">
        <f>IFERROR(HOUR(Table2[[#This Row],[Start time Elec]])+MINUTE(Table2[[#This Row],[Start time Elec]])/60,"err")</f>
        <v>5</v>
      </c>
      <c r="F547" s="26">
        <f>IFERROR(HOUR(Table2[[#This Row],[End Time Elec]])+MINUTE(Table2[[#This Row],[End Time Elec]])/60,"err")</f>
        <v>0.5</v>
      </c>
      <c r="G547" s="26">
        <f>IFERROR(IF(Table2[[#This Row],[End time Hour elec]]&lt;Table2[[#This Row],[Start Time hour elec]],Table2[[#This Row],[End time Hour elec]]+24,Table2[[#This Row],[End time Hour elec]]),"err")</f>
        <v>24.5</v>
      </c>
      <c r="H547" s="26">
        <f>IFERROR((Table2[[#This Row],[End Time Elec]]-Table2[[#This Row],[Start time Elec]])*24,"err")</f>
        <v>19.5</v>
      </c>
      <c r="I547" s="28">
        <f>Table1[[#This Row],[Start Time Steam]]</f>
        <v>41260.083333333336</v>
      </c>
      <c r="J547" s="28">
        <f>Table1[[#This Row],[Stop Time Steam]]</f>
        <v>41260.166666666664</v>
      </c>
      <c r="K547" s="26">
        <f>IFERROR(HOUR(Table2[[#This Row],[Start Time Steam]])+MINUTE(Table2[[#This Row],[Start Time Steam]])/60,"err")</f>
        <v>2</v>
      </c>
      <c r="L547" s="26">
        <f>IFERROR(HOUR(Table2[[#This Row],[End Time Steam]])+MINUTE(Table2[[#This Row],[End Time Steam]])/60,"err")</f>
        <v>4</v>
      </c>
      <c r="M547" s="26">
        <f>IFERROR(IF(Table2[[#This Row],[End time Hour Steam]]&lt;Table2[[#This Row],[Start Time hour Steam]],Table2[[#This Row],[End time Hour Steam]]+24,Table2[[#This Row],[End time Hour Steam]]),"err")</f>
        <v>4</v>
      </c>
      <c r="N547" s="26">
        <f>IFERROR((Table2[[#This Row],[End Time Steam]]-Table2[[#This Row],[Start Time Steam]])*24,"err")</f>
        <v>1.9999999998835847</v>
      </c>
    </row>
    <row r="548" spans="1:14">
      <c r="A548" s="27">
        <f>Table1[[#This Row],[Day]]</f>
        <v>41261</v>
      </c>
      <c r="B548" s="29">
        <f>WEEKDAY(Table2[[#This Row],[Day]])</f>
        <v>3</v>
      </c>
      <c r="C548" s="28">
        <f>Table1[[#This Row],[Start Time Elec]]</f>
        <v>41261.229166666664</v>
      </c>
      <c r="D548" s="28">
        <f>Table1[[#This Row],[Stop Time Elec]]</f>
        <v>41262.020833333336</v>
      </c>
      <c r="E548" s="26">
        <f>IFERROR(HOUR(Table2[[#This Row],[Start time Elec]])+MINUTE(Table2[[#This Row],[Start time Elec]])/60,"err")</f>
        <v>5.5</v>
      </c>
      <c r="F548" s="26">
        <f>IFERROR(HOUR(Table2[[#This Row],[End Time Elec]])+MINUTE(Table2[[#This Row],[End Time Elec]])/60,"err")</f>
        <v>0.5</v>
      </c>
      <c r="G548" s="26">
        <f>IFERROR(IF(Table2[[#This Row],[End time Hour elec]]&lt;Table2[[#This Row],[Start Time hour elec]],Table2[[#This Row],[End time Hour elec]]+24,Table2[[#This Row],[End time Hour elec]]),"err")</f>
        <v>24.5</v>
      </c>
      <c r="H548" s="26">
        <f>IFERROR((Table2[[#This Row],[End Time Elec]]-Table2[[#This Row],[Start time Elec]])*24,"err")</f>
        <v>19.000000000116415</v>
      </c>
      <c r="I548" s="28">
        <f>Table1[[#This Row],[Start Time Steam]]</f>
        <v>41261.989583333336</v>
      </c>
      <c r="J548" s="28">
        <f>Table1[[#This Row],[Stop Time Steam]]</f>
        <v>41262</v>
      </c>
      <c r="K548" s="26">
        <f>IFERROR(HOUR(Table2[[#This Row],[Start Time Steam]])+MINUTE(Table2[[#This Row],[Start Time Steam]])/60,"err")</f>
        <v>23.75</v>
      </c>
      <c r="L548" s="26">
        <f>IFERROR(HOUR(Table2[[#This Row],[End Time Steam]])+MINUTE(Table2[[#This Row],[End Time Steam]])/60,"err")</f>
        <v>0</v>
      </c>
      <c r="M548" s="26">
        <f>IFERROR(IF(Table2[[#This Row],[End time Hour Steam]]&lt;Table2[[#This Row],[Start Time hour Steam]],Table2[[#This Row],[End time Hour Steam]]+24,Table2[[#This Row],[End time Hour Steam]]),"err")</f>
        <v>24</v>
      </c>
      <c r="N548" s="26">
        <f>IFERROR((Table2[[#This Row],[End Time Steam]]-Table2[[#This Row],[Start Time Steam]])*24,"err")</f>
        <v>0.24999999994179234</v>
      </c>
    </row>
    <row r="549" spans="1:14">
      <c r="A549" s="27">
        <f>Table1[[#This Row],[Day]]</f>
        <v>41262</v>
      </c>
      <c r="B549" s="29">
        <f>WEEKDAY(Table2[[#This Row],[Day]])</f>
        <v>4</v>
      </c>
      <c r="C549" s="28">
        <f>Table1[[#This Row],[Start Time Elec]]</f>
        <v>41262.21875</v>
      </c>
      <c r="D549" s="28">
        <f>Table1[[#This Row],[Stop Time Elec]]</f>
        <v>41263.041666666664</v>
      </c>
      <c r="E549" s="26">
        <f>IFERROR(HOUR(Table2[[#This Row],[Start time Elec]])+MINUTE(Table2[[#This Row],[Start time Elec]])/60,"err")</f>
        <v>5.25</v>
      </c>
      <c r="F549" s="26">
        <f>IFERROR(HOUR(Table2[[#This Row],[End Time Elec]])+MINUTE(Table2[[#This Row],[End Time Elec]])/60,"err")</f>
        <v>1</v>
      </c>
      <c r="G549" s="26">
        <f>IFERROR(IF(Table2[[#This Row],[End time Hour elec]]&lt;Table2[[#This Row],[Start Time hour elec]],Table2[[#This Row],[End time Hour elec]]+24,Table2[[#This Row],[End time Hour elec]]),"err")</f>
        <v>25</v>
      </c>
      <c r="H549" s="26">
        <f>IFERROR((Table2[[#This Row],[End Time Elec]]-Table2[[#This Row],[Start time Elec]])*24,"err")</f>
        <v>19.749999999941792</v>
      </c>
      <c r="I549" s="28">
        <f>Table1[[#This Row],[Start Time Steam]]</f>
        <v>41262.239583333336</v>
      </c>
      <c r="J549" s="28">
        <f>Table1[[#This Row],[Stop Time Steam]]</f>
        <v>41262.864583333336</v>
      </c>
      <c r="K549" s="26">
        <f>IFERROR(HOUR(Table2[[#This Row],[Start Time Steam]])+MINUTE(Table2[[#This Row],[Start Time Steam]])/60,"err")</f>
        <v>5.75</v>
      </c>
      <c r="L549" s="26">
        <f>IFERROR(HOUR(Table2[[#This Row],[End Time Steam]])+MINUTE(Table2[[#This Row],[End Time Steam]])/60,"err")</f>
        <v>20.75</v>
      </c>
      <c r="M549" s="26">
        <f>IFERROR(IF(Table2[[#This Row],[End time Hour Steam]]&lt;Table2[[#This Row],[Start Time hour Steam]],Table2[[#This Row],[End time Hour Steam]]+24,Table2[[#This Row],[End time Hour Steam]]),"err")</f>
        <v>20.75</v>
      </c>
      <c r="N549" s="26">
        <f>IFERROR((Table2[[#This Row],[End Time Steam]]-Table2[[#This Row],[Start Time Steam]])*24,"err")</f>
        <v>15</v>
      </c>
    </row>
    <row r="550" spans="1:14">
      <c r="A550" s="27">
        <f>Table1[[#This Row],[Day]]</f>
        <v>41263</v>
      </c>
      <c r="B550" s="29">
        <f>WEEKDAY(Table2[[#This Row],[Day]])</f>
        <v>5</v>
      </c>
      <c r="C550" s="28">
        <f>Table1[[#This Row],[Start Time Elec]]</f>
        <v>41263.229166666664</v>
      </c>
      <c r="D550" s="28">
        <f>Table1[[#This Row],[Stop Time Elec]]</f>
        <v>41264.041666666664</v>
      </c>
      <c r="E550" s="26">
        <f>IFERROR(HOUR(Table2[[#This Row],[Start time Elec]])+MINUTE(Table2[[#This Row],[Start time Elec]])/60,"err")</f>
        <v>5.5</v>
      </c>
      <c r="F550" s="26">
        <f>IFERROR(HOUR(Table2[[#This Row],[End Time Elec]])+MINUTE(Table2[[#This Row],[End Time Elec]])/60,"err")</f>
        <v>1</v>
      </c>
      <c r="G550" s="26">
        <f>IFERROR(IF(Table2[[#This Row],[End time Hour elec]]&lt;Table2[[#This Row],[Start Time hour elec]],Table2[[#This Row],[End time Hour elec]]+24,Table2[[#This Row],[End time Hour elec]]),"err")</f>
        <v>25</v>
      </c>
      <c r="H550" s="26">
        <f>IFERROR((Table2[[#This Row],[End Time Elec]]-Table2[[#This Row],[Start time Elec]])*24,"err")</f>
        <v>19.5</v>
      </c>
      <c r="I550" s="28">
        <f>Table1[[#This Row],[Start Time Steam]]</f>
        <v>41263.15625</v>
      </c>
      <c r="J550" s="28">
        <f>Table1[[#This Row],[Stop Time Steam]]</f>
        <v>41264</v>
      </c>
      <c r="K550" s="26">
        <f>IFERROR(HOUR(Table2[[#This Row],[Start Time Steam]])+MINUTE(Table2[[#This Row],[Start Time Steam]])/60,"err")</f>
        <v>3.75</v>
      </c>
      <c r="L550" s="26">
        <f>IFERROR(HOUR(Table2[[#This Row],[End Time Steam]])+MINUTE(Table2[[#This Row],[End Time Steam]])/60,"err")</f>
        <v>0</v>
      </c>
      <c r="M550" s="26">
        <f>IFERROR(IF(Table2[[#This Row],[End time Hour Steam]]&lt;Table2[[#This Row],[Start Time hour Steam]],Table2[[#This Row],[End time Hour Steam]]+24,Table2[[#This Row],[End time Hour Steam]]),"err")</f>
        <v>24</v>
      </c>
      <c r="N550" s="26">
        <f>IFERROR((Table2[[#This Row],[End Time Steam]]-Table2[[#This Row],[Start Time Steam]])*24,"err")</f>
        <v>20.25</v>
      </c>
    </row>
    <row r="551" spans="1:14">
      <c r="A551" s="27">
        <f>Table1[[#This Row],[Day]]</f>
        <v>41264</v>
      </c>
      <c r="B551" s="29">
        <f>WEEKDAY(Table2[[#This Row],[Day]])</f>
        <v>6</v>
      </c>
      <c r="C551" s="28">
        <f>Table1[[#This Row],[Start Time Elec]]</f>
        <v>41264.239583333336</v>
      </c>
      <c r="D551" s="28">
        <f>Table1[[#This Row],[Stop Time Elec]]</f>
        <v>41265.03125</v>
      </c>
      <c r="E551" s="26">
        <f>IFERROR(HOUR(Table2[[#This Row],[Start time Elec]])+MINUTE(Table2[[#This Row],[Start time Elec]])/60,"err")</f>
        <v>5.75</v>
      </c>
      <c r="F551" s="26">
        <f>IFERROR(HOUR(Table2[[#This Row],[End Time Elec]])+MINUTE(Table2[[#This Row],[End Time Elec]])/60,"err")</f>
        <v>0.75</v>
      </c>
      <c r="G551" s="26">
        <f>IFERROR(IF(Table2[[#This Row],[End time Hour elec]]&lt;Table2[[#This Row],[Start Time hour elec]],Table2[[#This Row],[End time Hour elec]]+24,Table2[[#This Row],[End time Hour elec]]),"err")</f>
        <v>24.75</v>
      </c>
      <c r="H551" s="26">
        <f>IFERROR((Table2[[#This Row],[End Time Elec]]-Table2[[#This Row],[Start time Elec]])*24,"err")</f>
        <v>18.999999999941792</v>
      </c>
      <c r="I551" s="28">
        <f>Table1[[#This Row],[Start Time Steam]]</f>
        <v>41264.25</v>
      </c>
      <c r="J551" s="28">
        <f>Table1[[#This Row],[Stop Time Steam]]</f>
        <v>41264.947916666664</v>
      </c>
      <c r="K551" s="26">
        <f>IFERROR(HOUR(Table2[[#This Row],[Start Time Steam]])+MINUTE(Table2[[#This Row],[Start Time Steam]])/60,"err")</f>
        <v>6</v>
      </c>
      <c r="L551" s="26">
        <f>IFERROR(HOUR(Table2[[#This Row],[End Time Steam]])+MINUTE(Table2[[#This Row],[End Time Steam]])/60,"err")</f>
        <v>22.75</v>
      </c>
      <c r="M551" s="26">
        <f>IFERROR(IF(Table2[[#This Row],[End time Hour Steam]]&lt;Table2[[#This Row],[Start Time hour Steam]],Table2[[#This Row],[End time Hour Steam]]+24,Table2[[#This Row],[End time Hour Steam]]),"err")</f>
        <v>22.75</v>
      </c>
      <c r="N551" s="26">
        <f>IFERROR((Table2[[#This Row],[End Time Steam]]-Table2[[#This Row],[Start Time Steam]])*24,"err")</f>
        <v>16.749999999941792</v>
      </c>
    </row>
    <row r="552" spans="1:14" hidden="1">
      <c r="A552" s="27">
        <f>Table1[[#This Row],[Day]]</f>
        <v>41265</v>
      </c>
      <c r="B552" s="29">
        <f>WEEKDAY(Table2[[#This Row],[Day]])</f>
        <v>7</v>
      </c>
      <c r="C552" s="28">
        <f>Table1[[#This Row],[Start Time Elec]]</f>
        <v>41265.270833333336</v>
      </c>
      <c r="D552" s="28">
        <f>Table1[[#This Row],[Stop Time Elec]]</f>
        <v>41265.96875</v>
      </c>
      <c r="E552" s="26">
        <f>IFERROR(HOUR(Table2[[#This Row],[Start time Elec]])+MINUTE(Table2[[#This Row],[Start time Elec]])/60,"err")</f>
        <v>6.5</v>
      </c>
      <c r="F552" s="26">
        <f>IFERROR(HOUR(Table2[[#This Row],[End Time Elec]])+MINUTE(Table2[[#This Row],[End Time Elec]])/60,"err")</f>
        <v>23.25</v>
      </c>
      <c r="G552" s="26">
        <f>IFERROR(IF(Table2[[#This Row],[End time Hour elec]]&lt;Table2[[#This Row],[Start Time hour elec]],Table2[[#This Row],[End time Hour elec]]+24,Table2[[#This Row],[End time Hour elec]]),"err")</f>
        <v>23.25</v>
      </c>
      <c r="H552" s="26">
        <f>IFERROR((Table2[[#This Row],[End Time Elec]]-Table2[[#This Row],[Start time Elec]])*24,"err")</f>
        <v>16.749999999941792</v>
      </c>
      <c r="I552" s="28">
        <f>Table1[[#This Row],[Start Time Steam]]</f>
        <v>41265.28125</v>
      </c>
      <c r="J552" s="28">
        <f>Table1[[#This Row],[Stop Time Steam]]</f>
        <v>41265.666666666664</v>
      </c>
      <c r="K552" s="26">
        <f>IFERROR(HOUR(Table2[[#This Row],[Start Time Steam]])+MINUTE(Table2[[#This Row],[Start Time Steam]])/60,"err")</f>
        <v>6.75</v>
      </c>
      <c r="L552" s="26">
        <f>IFERROR(HOUR(Table2[[#This Row],[End Time Steam]])+MINUTE(Table2[[#This Row],[End Time Steam]])/60,"err")</f>
        <v>16</v>
      </c>
      <c r="M552" s="26">
        <f>IFERROR(IF(Table2[[#This Row],[End time Hour Steam]]&lt;Table2[[#This Row],[Start Time hour Steam]],Table2[[#This Row],[End time Hour Steam]]+24,Table2[[#This Row],[End time Hour Steam]]),"err")</f>
        <v>16</v>
      </c>
      <c r="N552" s="26">
        <f>IFERROR((Table2[[#This Row],[End Time Steam]]-Table2[[#This Row],[Start Time Steam]])*24,"err")</f>
        <v>9.2499999999417923</v>
      </c>
    </row>
    <row r="553" spans="1:14" hidden="1">
      <c r="A553" s="27">
        <f>Table1[[#This Row],[Day]]</f>
        <v>41266</v>
      </c>
      <c r="B553" s="29">
        <f>WEEKDAY(Table2[[#This Row],[Day]])</f>
        <v>1</v>
      </c>
      <c r="C553" s="28">
        <f>Table1[[#This Row],[Start Time Elec]]</f>
        <v>41266.40625</v>
      </c>
      <c r="D553" s="28">
        <f>Table1[[#This Row],[Stop Time Elec]]</f>
        <v>41267</v>
      </c>
      <c r="E553" s="26">
        <f>IFERROR(HOUR(Table2[[#This Row],[Start time Elec]])+MINUTE(Table2[[#This Row],[Start time Elec]])/60,"err")</f>
        <v>9.75</v>
      </c>
      <c r="F553" s="26">
        <f>IFERROR(HOUR(Table2[[#This Row],[End Time Elec]])+MINUTE(Table2[[#This Row],[End Time Elec]])/60,"err")</f>
        <v>0</v>
      </c>
      <c r="G553" s="26">
        <f>IFERROR(IF(Table2[[#This Row],[End time Hour elec]]&lt;Table2[[#This Row],[Start Time hour elec]],Table2[[#This Row],[End time Hour elec]]+24,Table2[[#This Row],[End time Hour elec]]),"err")</f>
        <v>24</v>
      </c>
      <c r="H553" s="26">
        <f>IFERROR((Table2[[#This Row],[End Time Elec]]-Table2[[#This Row],[Start time Elec]])*24,"err")</f>
        <v>14.25</v>
      </c>
      <c r="I553" s="28">
        <f>Table1[[#This Row],[Start Time Steam]]</f>
        <v>41266.989583333336</v>
      </c>
      <c r="J553" s="28">
        <f>Table1[[#This Row],[Stop Time Steam]]</f>
        <v>41267</v>
      </c>
      <c r="K553" s="26">
        <f>IFERROR(HOUR(Table2[[#This Row],[Start Time Steam]])+MINUTE(Table2[[#This Row],[Start Time Steam]])/60,"err")</f>
        <v>23.75</v>
      </c>
      <c r="L553" s="26">
        <f>IFERROR(HOUR(Table2[[#This Row],[End Time Steam]])+MINUTE(Table2[[#This Row],[End Time Steam]])/60,"err")</f>
        <v>0</v>
      </c>
      <c r="M553" s="26">
        <f>IFERROR(IF(Table2[[#This Row],[End time Hour Steam]]&lt;Table2[[#This Row],[Start Time hour Steam]],Table2[[#This Row],[End time Hour Steam]]+24,Table2[[#This Row],[End time Hour Steam]]),"err")</f>
        <v>24</v>
      </c>
      <c r="N553" s="26">
        <f>IFERROR((Table2[[#This Row],[End Time Steam]]-Table2[[#This Row],[Start Time Steam]])*24,"err")</f>
        <v>0.24999999994179234</v>
      </c>
    </row>
    <row r="554" spans="1:14">
      <c r="A554" s="27">
        <f>Table1[[#This Row],[Day]]</f>
        <v>41267</v>
      </c>
      <c r="B554" s="29">
        <f>WEEKDAY(Table2[[#This Row],[Day]])</f>
        <v>2</v>
      </c>
      <c r="C554" s="28">
        <f>Table1[[#This Row],[Start Time Elec]]</f>
        <v>41267.208333333336</v>
      </c>
      <c r="D554" s="28">
        <f>Table1[[#This Row],[Stop Time Elec]]</f>
        <v>41267.90625</v>
      </c>
      <c r="E554" s="26">
        <f>IFERROR(HOUR(Table2[[#This Row],[Start time Elec]])+MINUTE(Table2[[#This Row],[Start time Elec]])/60,"err")</f>
        <v>5</v>
      </c>
      <c r="F554" s="26">
        <f>IFERROR(HOUR(Table2[[#This Row],[End Time Elec]])+MINUTE(Table2[[#This Row],[End Time Elec]])/60,"err")</f>
        <v>21.75</v>
      </c>
      <c r="G554" s="26">
        <f>IFERROR(IF(Table2[[#This Row],[End time Hour elec]]&lt;Table2[[#This Row],[Start Time hour elec]],Table2[[#This Row],[End time Hour elec]]+24,Table2[[#This Row],[End time Hour elec]]),"err")</f>
        <v>21.75</v>
      </c>
      <c r="H554" s="26">
        <f>IFERROR((Table2[[#This Row],[End Time Elec]]-Table2[[#This Row],[Start time Elec]])*24,"err")</f>
        <v>16.749999999941792</v>
      </c>
      <c r="I554" s="28">
        <f>Table1[[#This Row],[Start Time Steam]]</f>
        <v>41267.0625</v>
      </c>
      <c r="J554" s="28">
        <f>Table1[[#This Row],[Stop Time Steam]]</f>
        <v>41267.229166666664</v>
      </c>
      <c r="K554" s="26">
        <f>IFERROR(HOUR(Table2[[#This Row],[Start Time Steam]])+MINUTE(Table2[[#This Row],[Start Time Steam]])/60,"err")</f>
        <v>1.5</v>
      </c>
      <c r="L554" s="26">
        <f>IFERROR(HOUR(Table2[[#This Row],[End Time Steam]])+MINUTE(Table2[[#This Row],[End Time Steam]])/60,"err")</f>
        <v>5.5</v>
      </c>
      <c r="M554" s="26">
        <f>IFERROR(IF(Table2[[#This Row],[End time Hour Steam]]&lt;Table2[[#This Row],[Start Time hour Steam]],Table2[[#This Row],[End time Hour Steam]]+24,Table2[[#This Row],[End time Hour Steam]]),"err")</f>
        <v>5.5</v>
      </c>
      <c r="N554" s="26">
        <f>IFERROR((Table2[[#This Row],[End Time Steam]]-Table2[[#This Row],[Start Time Steam]])*24,"err")</f>
        <v>3.9999999999417923</v>
      </c>
    </row>
    <row r="555" spans="1:14">
      <c r="A555" s="27">
        <f>Table1[[#This Row],[Day]]</f>
        <v>41268</v>
      </c>
      <c r="B555" s="29">
        <f>WEEKDAY(Table2[[#This Row],[Day]])</f>
        <v>3</v>
      </c>
      <c r="C555" s="28">
        <f>Table1[[#This Row],[Start Time Elec]]</f>
        <v>41268.25</v>
      </c>
      <c r="D555" s="28">
        <f>Table1[[#This Row],[Stop Time Elec]]</f>
        <v>41269.010416666664</v>
      </c>
      <c r="E555" s="26">
        <f>IFERROR(HOUR(Table2[[#This Row],[Start time Elec]])+MINUTE(Table2[[#This Row],[Start time Elec]])/60,"err")</f>
        <v>6</v>
      </c>
      <c r="F555" s="26">
        <f>IFERROR(HOUR(Table2[[#This Row],[End Time Elec]])+MINUTE(Table2[[#This Row],[End Time Elec]])/60,"err")</f>
        <v>0.25</v>
      </c>
      <c r="G555" s="26">
        <f>IFERROR(IF(Table2[[#This Row],[End time Hour elec]]&lt;Table2[[#This Row],[Start Time hour elec]],Table2[[#This Row],[End time Hour elec]]+24,Table2[[#This Row],[End time Hour elec]]),"err")</f>
        <v>24.25</v>
      </c>
      <c r="H555" s="26">
        <f>IFERROR((Table2[[#This Row],[End Time Elec]]-Table2[[#This Row],[Start time Elec]])*24,"err")</f>
        <v>18.249999999941792</v>
      </c>
      <c r="I555" s="28">
        <f>Table1[[#This Row],[Start Time Steam]]</f>
        <v>41268.083333333336</v>
      </c>
      <c r="J555" s="28">
        <f>Table1[[#This Row],[Stop Time Steam]]</f>
        <v>41268.458333333336</v>
      </c>
      <c r="K555" s="26">
        <f>IFERROR(HOUR(Table2[[#This Row],[Start Time Steam]])+MINUTE(Table2[[#This Row],[Start Time Steam]])/60,"err")</f>
        <v>2</v>
      </c>
      <c r="L555" s="26">
        <f>IFERROR(HOUR(Table2[[#This Row],[End Time Steam]])+MINUTE(Table2[[#This Row],[End Time Steam]])/60,"err")</f>
        <v>11</v>
      </c>
      <c r="M555" s="26">
        <f>IFERROR(IF(Table2[[#This Row],[End time Hour Steam]]&lt;Table2[[#This Row],[Start Time hour Steam]],Table2[[#This Row],[End time Hour Steam]]+24,Table2[[#This Row],[End time Hour Steam]]),"err")</f>
        <v>11</v>
      </c>
      <c r="N555" s="26">
        <f>IFERROR((Table2[[#This Row],[End Time Steam]]-Table2[[#This Row],[Start Time Steam]])*24,"err")</f>
        <v>9</v>
      </c>
    </row>
    <row r="556" spans="1:14">
      <c r="A556" s="27">
        <f>Table1[[#This Row],[Day]]</f>
        <v>41269</v>
      </c>
      <c r="B556" s="29">
        <f>WEEKDAY(Table2[[#This Row],[Day]])</f>
        <v>4</v>
      </c>
      <c r="C556" s="28">
        <f>Table1[[#This Row],[Start Time Elec]]</f>
        <v>41269.197916666664</v>
      </c>
      <c r="D556" s="28">
        <f>Table1[[#This Row],[Stop Time Elec]]</f>
        <v>41270.020833333336</v>
      </c>
      <c r="E556" s="26">
        <f>IFERROR(HOUR(Table2[[#This Row],[Start time Elec]])+MINUTE(Table2[[#This Row],[Start time Elec]])/60,"err")</f>
        <v>4.75</v>
      </c>
      <c r="F556" s="26">
        <f>IFERROR(HOUR(Table2[[#This Row],[End Time Elec]])+MINUTE(Table2[[#This Row],[End Time Elec]])/60,"err")</f>
        <v>0.5</v>
      </c>
      <c r="G556" s="26">
        <f>IFERROR(IF(Table2[[#This Row],[End time Hour elec]]&lt;Table2[[#This Row],[Start Time hour elec]],Table2[[#This Row],[End time Hour elec]]+24,Table2[[#This Row],[End time Hour elec]]),"err")</f>
        <v>24.5</v>
      </c>
      <c r="H556" s="26">
        <f>IFERROR((Table2[[#This Row],[End Time Elec]]-Table2[[#This Row],[Start time Elec]])*24,"err")</f>
        <v>19.750000000116415</v>
      </c>
      <c r="I556" s="28">
        <f>Table1[[#This Row],[Start Time Steam]]</f>
        <v>41269.1875</v>
      </c>
      <c r="J556" s="28">
        <f>Table1[[#This Row],[Stop Time Steam]]</f>
        <v>41269.75</v>
      </c>
      <c r="K556" s="26">
        <f>IFERROR(HOUR(Table2[[#This Row],[Start Time Steam]])+MINUTE(Table2[[#This Row],[Start Time Steam]])/60,"err")</f>
        <v>4.5</v>
      </c>
      <c r="L556" s="26">
        <f>IFERROR(HOUR(Table2[[#This Row],[End Time Steam]])+MINUTE(Table2[[#This Row],[End Time Steam]])/60,"err")</f>
        <v>18</v>
      </c>
      <c r="M556" s="26">
        <f>IFERROR(IF(Table2[[#This Row],[End time Hour Steam]]&lt;Table2[[#This Row],[Start Time hour Steam]],Table2[[#This Row],[End time Hour Steam]]+24,Table2[[#This Row],[End time Hour Steam]]),"err")</f>
        <v>18</v>
      </c>
      <c r="N556" s="26">
        <f>IFERROR((Table2[[#This Row],[End Time Steam]]-Table2[[#This Row],[Start Time Steam]])*24,"err")</f>
        <v>13.5</v>
      </c>
    </row>
    <row r="557" spans="1:14">
      <c r="A557" s="27">
        <f>Table1[[#This Row],[Day]]</f>
        <v>41270</v>
      </c>
      <c r="B557" s="29">
        <f>WEEKDAY(Table2[[#This Row],[Day]])</f>
        <v>5</v>
      </c>
      <c r="C557" s="28">
        <f>Table1[[#This Row],[Start Time Elec]]</f>
        <v>41270.208333333336</v>
      </c>
      <c r="D557" s="28">
        <f>Table1[[#This Row],[Stop Time Elec]]</f>
        <v>41271.020833333336</v>
      </c>
      <c r="E557" s="26">
        <f>IFERROR(HOUR(Table2[[#This Row],[Start time Elec]])+MINUTE(Table2[[#This Row],[Start time Elec]])/60,"err")</f>
        <v>5</v>
      </c>
      <c r="F557" s="26">
        <f>IFERROR(HOUR(Table2[[#This Row],[End Time Elec]])+MINUTE(Table2[[#This Row],[End Time Elec]])/60,"err")</f>
        <v>0.5</v>
      </c>
      <c r="G557" s="26">
        <f>IFERROR(IF(Table2[[#This Row],[End time Hour elec]]&lt;Table2[[#This Row],[Start Time hour elec]],Table2[[#This Row],[End time Hour elec]]+24,Table2[[#This Row],[End time Hour elec]]),"err")</f>
        <v>24.5</v>
      </c>
      <c r="H557" s="26">
        <f>IFERROR((Table2[[#This Row],[End Time Elec]]-Table2[[#This Row],[Start time Elec]])*24,"err")</f>
        <v>19.5</v>
      </c>
      <c r="I557" s="28">
        <f>Table1[[#This Row],[Start Time Steam]]</f>
        <v>41270.239583333336</v>
      </c>
      <c r="J557" s="28">
        <f>Table1[[#This Row],[Stop Time Steam]]</f>
        <v>41270.760416666664</v>
      </c>
      <c r="K557" s="26">
        <f>IFERROR(HOUR(Table2[[#This Row],[Start Time Steam]])+MINUTE(Table2[[#This Row],[Start Time Steam]])/60,"err")</f>
        <v>5.75</v>
      </c>
      <c r="L557" s="26">
        <f>IFERROR(HOUR(Table2[[#This Row],[End Time Steam]])+MINUTE(Table2[[#This Row],[End Time Steam]])/60,"err")</f>
        <v>18.25</v>
      </c>
      <c r="M557" s="26">
        <f>IFERROR(IF(Table2[[#This Row],[End time Hour Steam]]&lt;Table2[[#This Row],[Start Time hour Steam]],Table2[[#This Row],[End time Hour Steam]]+24,Table2[[#This Row],[End time Hour Steam]]),"err")</f>
        <v>18.25</v>
      </c>
      <c r="N557" s="26">
        <f>IFERROR((Table2[[#This Row],[End Time Steam]]-Table2[[#This Row],[Start Time Steam]])*24,"err")</f>
        <v>12.499999999883585</v>
      </c>
    </row>
    <row r="558" spans="1:14">
      <c r="A558" s="27">
        <f>Table1[[#This Row],[Day]]</f>
        <v>41271</v>
      </c>
      <c r="B558" s="29">
        <f>WEEKDAY(Table2[[#This Row],[Day]])</f>
        <v>6</v>
      </c>
      <c r="C558" s="28">
        <f>Table1[[#This Row],[Start Time Elec]]</f>
        <v>41271.177083333336</v>
      </c>
      <c r="D558" s="28">
        <f>Table1[[#This Row],[Stop Time Elec]]</f>
        <v>41272.083333333336</v>
      </c>
      <c r="E558" s="26">
        <f>IFERROR(HOUR(Table2[[#This Row],[Start time Elec]])+MINUTE(Table2[[#This Row],[Start time Elec]])/60,"err")</f>
        <v>4.25</v>
      </c>
      <c r="F558" s="26">
        <f>IFERROR(HOUR(Table2[[#This Row],[End Time Elec]])+MINUTE(Table2[[#This Row],[End Time Elec]])/60,"err")</f>
        <v>2</v>
      </c>
      <c r="G558" s="26">
        <f>IFERROR(IF(Table2[[#This Row],[End time Hour elec]]&lt;Table2[[#This Row],[Start Time hour elec]],Table2[[#This Row],[End time Hour elec]]+24,Table2[[#This Row],[End time Hour elec]]),"err")</f>
        <v>26</v>
      </c>
      <c r="H558" s="26">
        <f>IFERROR((Table2[[#This Row],[End Time Elec]]-Table2[[#This Row],[Start time Elec]])*24,"err")</f>
        <v>21.75</v>
      </c>
      <c r="I558" s="28">
        <f>Table1[[#This Row],[Start Time Steam]]</f>
        <v>41271.1875</v>
      </c>
      <c r="J558" s="28">
        <f>Table1[[#This Row],[Stop Time Steam]]</f>
        <v>41271.770833333336</v>
      </c>
      <c r="K558" s="26">
        <f>IFERROR(HOUR(Table2[[#This Row],[Start Time Steam]])+MINUTE(Table2[[#This Row],[Start Time Steam]])/60,"err")</f>
        <v>4.5</v>
      </c>
      <c r="L558" s="26">
        <f>IFERROR(HOUR(Table2[[#This Row],[End Time Steam]])+MINUTE(Table2[[#This Row],[End Time Steam]])/60,"err")</f>
        <v>18.5</v>
      </c>
      <c r="M558" s="26">
        <f>IFERROR(IF(Table2[[#This Row],[End time Hour Steam]]&lt;Table2[[#This Row],[Start Time hour Steam]],Table2[[#This Row],[End time Hour Steam]]+24,Table2[[#This Row],[End time Hour Steam]]),"err")</f>
        <v>18.5</v>
      </c>
      <c r="N558" s="26">
        <f>IFERROR((Table2[[#This Row],[End Time Steam]]-Table2[[#This Row],[Start Time Steam]])*24,"err")</f>
        <v>14.000000000058208</v>
      </c>
    </row>
    <row r="559" spans="1:14" hidden="1">
      <c r="A559" s="27">
        <f>Table1[[#This Row],[Day]]</f>
        <v>41272</v>
      </c>
      <c r="B559" s="29">
        <f>WEEKDAY(Table2[[#This Row],[Day]])</f>
        <v>7</v>
      </c>
      <c r="C559" s="28">
        <f>Table1[[#This Row],[Start Time Elec]]</f>
        <v>41272.989583333336</v>
      </c>
      <c r="D559" s="28">
        <f>Table1[[#This Row],[Stop Time Elec]]</f>
        <v>41273</v>
      </c>
      <c r="E559" s="26">
        <f>IFERROR(HOUR(Table2[[#This Row],[Start time Elec]])+MINUTE(Table2[[#This Row],[Start time Elec]])/60,"err")</f>
        <v>23.75</v>
      </c>
      <c r="F559" s="26">
        <f>IFERROR(HOUR(Table2[[#This Row],[End Time Elec]])+MINUTE(Table2[[#This Row],[End Time Elec]])/60,"err")</f>
        <v>0</v>
      </c>
      <c r="G559" s="26">
        <f>IFERROR(IF(Table2[[#This Row],[End time Hour elec]]&lt;Table2[[#This Row],[Start Time hour elec]],Table2[[#This Row],[End time Hour elec]]+24,Table2[[#This Row],[End time Hour elec]]),"err")</f>
        <v>24</v>
      </c>
      <c r="H559" s="26">
        <f>IFERROR((Table2[[#This Row],[End Time Elec]]-Table2[[#This Row],[Start time Elec]])*24,"err")</f>
        <v>0.24999999994179234</v>
      </c>
      <c r="I559" s="28">
        <f>Table1[[#This Row],[Start Time Steam]]</f>
        <v>41272.1875</v>
      </c>
      <c r="J559" s="28">
        <f>Table1[[#This Row],[Stop Time Steam]]</f>
        <v>41272.875</v>
      </c>
      <c r="K559" s="26">
        <f>IFERROR(HOUR(Table2[[#This Row],[Start Time Steam]])+MINUTE(Table2[[#This Row],[Start Time Steam]])/60,"err")</f>
        <v>4.5</v>
      </c>
      <c r="L559" s="26">
        <f>IFERROR(HOUR(Table2[[#This Row],[End Time Steam]])+MINUTE(Table2[[#This Row],[End Time Steam]])/60,"err")</f>
        <v>21</v>
      </c>
      <c r="M559" s="26">
        <f>IFERROR(IF(Table2[[#This Row],[End time Hour Steam]]&lt;Table2[[#This Row],[Start Time hour Steam]],Table2[[#This Row],[End time Hour Steam]]+24,Table2[[#This Row],[End time Hour Steam]]),"err")</f>
        <v>21</v>
      </c>
      <c r="N559" s="26">
        <f>IFERROR((Table2[[#This Row],[End Time Steam]]-Table2[[#This Row],[Start Time Steam]])*24,"err")</f>
        <v>16.5</v>
      </c>
    </row>
    <row r="560" spans="1:14" hidden="1">
      <c r="A560" s="27">
        <f>Table1[[#This Row],[Day]]</f>
        <v>41273</v>
      </c>
      <c r="B560" s="29">
        <f>WEEKDAY(Table2[[#This Row],[Day]])</f>
        <v>1</v>
      </c>
      <c r="C560" s="28">
        <f>Table1[[#This Row],[Start Time Elec]]</f>
        <v>41273.385416666664</v>
      </c>
      <c r="D560" s="28">
        <f>Table1[[#This Row],[Stop Time Elec]]</f>
        <v>41273.739583333336</v>
      </c>
      <c r="E560" s="26">
        <f>IFERROR(HOUR(Table2[[#This Row],[Start time Elec]])+MINUTE(Table2[[#This Row],[Start time Elec]])/60,"err")</f>
        <v>9.25</v>
      </c>
      <c r="F560" s="26">
        <f>IFERROR(HOUR(Table2[[#This Row],[End Time Elec]])+MINUTE(Table2[[#This Row],[End Time Elec]])/60,"err")</f>
        <v>17.75</v>
      </c>
      <c r="G560" s="26">
        <f>IFERROR(IF(Table2[[#This Row],[End time Hour elec]]&lt;Table2[[#This Row],[Start Time hour elec]],Table2[[#This Row],[End time Hour elec]]+24,Table2[[#This Row],[End time Hour elec]]),"err")</f>
        <v>17.75</v>
      </c>
      <c r="H560" s="26">
        <f>IFERROR((Table2[[#This Row],[End Time Elec]]-Table2[[#This Row],[Start time Elec]])*24,"err")</f>
        <v>8.5000000001164153</v>
      </c>
      <c r="I560" s="28">
        <f>Table1[[#This Row],[Start Time Steam]]</f>
        <v>41273.114583333336</v>
      </c>
      <c r="J560" s="28">
        <f>Table1[[#This Row],[Stop Time Steam]]</f>
        <v>41273.239583333336</v>
      </c>
      <c r="K560" s="26">
        <f>IFERROR(HOUR(Table2[[#This Row],[Start Time Steam]])+MINUTE(Table2[[#This Row],[Start Time Steam]])/60,"err")</f>
        <v>2.75</v>
      </c>
      <c r="L560" s="26">
        <f>IFERROR(HOUR(Table2[[#This Row],[End Time Steam]])+MINUTE(Table2[[#This Row],[End Time Steam]])/60,"err")</f>
        <v>5.75</v>
      </c>
      <c r="M560" s="26">
        <f>IFERROR(IF(Table2[[#This Row],[End time Hour Steam]]&lt;Table2[[#This Row],[Start Time hour Steam]],Table2[[#This Row],[End time Hour Steam]]+24,Table2[[#This Row],[End time Hour Steam]]),"err")</f>
        <v>5.75</v>
      </c>
      <c r="N560" s="26">
        <f>IFERROR((Table2[[#This Row],[End Time Steam]]-Table2[[#This Row],[Start Time Steam]])*24,"err")</f>
        <v>3</v>
      </c>
    </row>
    <row r="561" spans="1:14">
      <c r="A561" s="27">
        <f>Table1[[#This Row],[Day]]</f>
        <v>41274</v>
      </c>
      <c r="B561" s="29">
        <f>WEEKDAY(Table2[[#This Row],[Day]])</f>
        <v>2</v>
      </c>
      <c r="C561" s="28">
        <f>Table1[[#This Row],[Start Time Elec]]</f>
        <v>41274.166666666664</v>
      </c>
      <c r="D561" s="28">
        <f>Table1[[#This Row],[Stop Time Elec]]</f>
        <v>41274.78125</v>
      </c>
      <c r="E561" s="26">
        <f>IFERROR(HOUR(Table2[[#This Row],[Start time Elec]])+MINUTE(Table2[[#This Row],[Start time Elec]])/60,"err")</f>
        <v>4</v>
      </c>
      <c r="F561" s="26">
        <f>IFERROR(HOUR(Table2[[#This Row],[End Time Elec]])+MINUTE(Table2[[#This Row],[End Time Elec]])/60,"err")</f>
        <v>18.75</v>
      </c>
      <c r="G561" s="26">
        <f>IFERROR(IF(Table2[[#This Row],[End time Hour elec]]&lt;Table2[[#This Row],[Start Time hour elec]],Table2[[#This Row],[End time Hour elec]]+24,Table2[[#This Row],[End time Hour elec]]),"err")</f>
        <v>18.75</v>
      </c>
      <c r="H561" s="26">
        <f>IFERROR((Table2[[#This Row],[End Time Elec]]-Table2[[#This Row],[Start time Elec]])*24,"err")</f>
        <v>14.750000000058208</v>
      </c>
      <c r="I561" s="28" t="str">
        <f>Table1[[#This Row],[Start Time Steam]]</f>
        <v>err</v>
      </c>
      <c r="J561" s="28">
        <f>Table1[[#This Row],[Stop Time Steam]]</f>
        <v>41274.75</v>
      </c>
      <c r="K561" s="26" t="str">
        <f>IFERROR(HOUR(Table2[[#This Row],[Start Time Steam]])+MINUTE(Table2[[#This Row],[Start Time Steam]])/60,"err")</f>
        <v>err</v>
      </c>
      <c r="L561" s="26">
        <f>IFERROR(HOUR(Table2[[#This Row],[End Time Steam]])+MINUTE(Table2[[#This Row],[End Time Steam]])/60,"err")</f>
        <v>18</v>
      </c>
      <c r="M561" s="26">
        <f>IFERROR(IF(Table2[[#This Row],[End time Hour Steam]]&lt;Table2[[#This Row],[Start Time hour Steam]],Table2[[#This Row],[End time Hour Steam]]+24,Table2[[#This Row],[End time Hour Steam]]),"err")</f>
        <v>42</v>
      </c>
      <c r="N561" s="26" t="str">
        <f>IFERROR((Table2[[#This Row],[End Time Steam]]-Table2[[#This Row],[Start Time Steam]])*24,"err")</f>
        <v>err</v>
      </c>
    </row>
    <row r="562" spans="1:14">
      <c r="A562" s="27">
        <f>Table1[[#This Row],[Day]]</f>
        <v>41275</v>
      </c>
      <c r="B562" s="29">
        <f>WEEKDAY(Table2[[#This Row],[Day]])</f>
        <v>3</v>
      </c>
      <c r="C562" s="28">
        <f>Table1[[#This Row],[Start Time Elec]]</f>
        <v>41275.15625</v>
      </c>
      <c r="D562" s="28">
        <f>Table1[[#This Row],[Stop Time Elec]]</f>
        <v>41276.010416666664</v>
      </c>
      <c r="E562" s="26">
        <f>IFERROR(HOUR(Table2[[#This Row],[Start time Elec]])+MINUTE(Table2[[#This Row],[Start time Elec]])/60,"err")</f>
        <v>3.75</v>
      </c>
      <c r="F562" s="26">
        <f>IFERROR(HOUR(Table2[[#This Row],[End Time Elec]])+MINUTE(Table2[[#This Row],[End Time Elec]])/60,"err")</f>
        <v>0.25</v>
      </c>
      <c r="G562" s="26">
        <f>IFERROR(IF(Table2[[#This Row],[End time Hour elec]]&lt;Table2[[#This Row],[Start Time hour elec]],Table2[[#This Row],[End time Hour elec]]+24,Table2[[#This Row],[End time Hour elec]]),"err")</f>
        <v>24.25</v>
      </c>
      <c r="H562" s="26">
        <f>IFERROR((Table2[[#This Row],[End Time Elec]]-Table2[[#This Row],[Start time Elec]])*24,"err")</f>
        <v>20.499999999941792</v>
      </c>
      <c r="I562" s="28" t="str">
        <f>Table1[[#This Row],[Start Time Steam]]</f>
        <v>err</v>
      </c>
      <c r="J562" s="28">
        <f>Table1[[#This Row],[Stop Time Steam]]</f>
        <v>41276</v>
      </c>
      <c r="K562" s="26" t="str">
        <f>IFERROR(HOUR(Table2[[#This Row],[Start Time Steam]])+MINUTE(Table2[[#This Row],[Start Time Steam]])/60,"err")</f>
        <v>err</v>
      </c>
      <c r="L562" s="26">
        <f>IFERROR(HOUR(Table2[[#This Row],[End Time Steam]])+MINUTE(Table2[[#This Row],[End Time Steam]])/60,"err")</f>
        <v>0</v>
      </c>
      <c r="M562" s="26">
        <f>IFERROR(IF(Table2[[#This Row],[End time Hour Steam]]&lt;Table2[[#This Row],[Start Time hour Steam]],Table2[[#This Row],[End time Hour Steam]]+24,Table2[[#This Row],[End time Hour Steam]]),"err")</f>
        <v>24</v>
      </c>
      <c r="N562" s="26" t="str">
        <f>IFERROR((Table2[[#This Row],[End Time Steam]]-Table2[[#This Row],[Start Time Steam]])*24,"err")</f>
        <v>err</v>
      </c>
    </row>
    <row r="563" spans="1:14">
      <c r="A563" s="27">
        <f>Table1[[#This Row],[Day]]</f>
        <v>41276</v>
      </c>
      <c r="B563" s="29">
        <f>WEEKDAY(Table2[[#This Row],[Day]])</f>
        <v>4</v>
      </c>
      <c r="C563" s="28">
        <f>Table1[[#This Row],[Start Time Elec]]</f>
        <v>41276.166666666664</v>
      </c>
      <c r="D563" s="28">
        <f>Table1[[#This Row],[Stop Time Elec]]</f>
        <v>41277</v>
      </c>
      <c r="E563" s="26">
        <f>IFERROR(HOUR(Table2[[#This Row],[Start time Elec]])+MINUTE(Table2[[#This Row],[Start time Elec]])/60,"err")</f>
        <v>4</v>
      </c>
      <c r="F563" s="26">
        <f>IFERROR(HOUR(Table2[[#This Row],[End Time Elec]])+MINUTE(Table2[[#This Row],[End Time Elec]])/60,"err")</f>
        <v>0</v>
      </c>
      <c r="G563" s="26">
        <f>IFERROR(IF(Table2[[#This Row],[End time Hour elec]]&lt;Table2[[#This Row],[Start Time hour elec]],Table2[[#This Row],[End time Hour elec]]+24,Table2[[#This Row],[End time Hour elec]]),"err")</f>
        <v>24</v>
      </c>
      <c r="H563" s="26">
        <f>IFERROR((Table2[[#This Row],[End Time Elec]]-Table2[[#This Row],[Start time Elec]])*24,"err")</f>
        <v>20.000000000058208</v>
      </c>
      <c r="I563" s="28" t="str">
        <f>Table1[[#This Row],[Start Time Steam]]</f>
        <v>err</v>
      </c>
      <c r="J563" s="28">
        <f>Table1[[#This Row],[Stop Time Steam]]</f>
        <v>41276.760416666664</v>
      </c>
      <c r="K563" s="26" t="str">
        <f>IFERROR(HOUR(Table2[[#This Row],[Start Time Steam]])+MINUTE(Table2[[#This Row],[Start Time Steam]])/60,"err")</f>
        <v>err</v>
      </c>
      <c r="L563" s="26">
        <f>IFERROR(HOUR(Table2[[#This Row],[End Time Steam]])+MINUTE(Table2[[#This Row],[End Time Steam]])/60,"err")</f>
        <v>18.25</v>
      </c>
      <c r="M563" s="26">
        <f>IFERROR(IF(Table2[[#This Row],[End time Hour Steam]]&lt;Table2[[#This Row],[Start Time hour Steam]],Table2[[#This Row],[End time Hour Steam]]+24,Table2[[#This Row],[End time Hour Steam]]),"err")</f>
        <v>42.25</v>
      </c>
      <c r="N563" s="26" t="str">
        <f>IFERROR((Table2[[#This Row],[End Time Steam]]-Table2[[#This Row],[Start Time Steam]])*24,"err")</f>
        <v>err</v>
      </c>
    </row>
    <row r="564" spans="1:14">
      <c r="A564" s="27">
        <f>Table1[[#This Row],[Day]]</f>
        <v>41277</v>
      </c>
      <c r="B564" s="29">
        <f>WEEKDAY(Table2[[#This Row],[Day]])</f>
        <v>5</v>
      </c>
      <c r="C564" s="28">
        <f>Table1[[#This Row],[Start Time Elec]]</f>
        <v>41277.21875</v>
      </c>
      <c r="D564" s="28">
        <f>Table1[[#This Row],[Stop Time Elec]]</f>
        <v>41277.947916666664</v>
      </c>
      <c r="E564" s="26">
        <f>IFERROR(HOUR(Table2[[#This Row],[Start time Elec]])+MINUTE(Table2[[#This Row],[Start time Elec]])/60,"err")</f>
        <v>5.25</v>
      </c>
      <c r="F564" s="26">
        <f>IFERROR(HOUR(Table2[[#This Row],[End Time Elec]])+MINUTE(Table2[[#This Row],[End Time Elec]])/60,"err")</f>
        <v>22.75</v>
      </c>
      <c r="G564" s="26">
        <f>IFERROR(IF(Table2[[#This Row],[End time Hour elec]]&lt;Table2[[#This Row],[Start Time hour elec]],Table2[[#This Row],[End time Hour elec]]+24,Table2[[#This Row],[End time Hour elec]]),"err")</f>
        <v>22.75</v>
      </c>
      <c r="H564" s="26">
        <f>IFERROR((Table2[[#This Row],[End Time Elec]]-Table2[[#This Row],[Start time Elec]])*24,"err")</f>
        <v>17.499999999941792</v>
      </c>
      <c r="I564" s="28">
        <f>Table1[[#This Row],[Start Time Steam]]</f>
        <v>41277.09375</v>
      </c>
      <c r="J564" s="28">
        <f>Table1[[#This Row],[Stop Time Steam]]</f>
        <v>41277.75</v>
      </c>
      <c r="K564" s="26">
        <f>IFERROR(HOUR(Table2[[#This Row],[Start Time Steam]])+MINUTE(Table2[[#This Row],[Start Time Steam]])/60,"err")</f>
        <v>2.25</v>
      </c>
      <c r="L564" s="26">
        <f>IFERROR(HOUR(Table2[[#This Row],[End Time Steam]])+MINUTE(Table2[[#This Row],[End Time Steam]])/60,"err")</f>
        <v>18</v>
      </c>
      <c r="M564" s="26">
        <f>IFERROR(IF(Table2[[#This Row],[End time Hour Steam]]&lt;Table2[[#This Row],[Start Time hour Steam]],Table2[[#This Row],[End time Hour Steam]]+24,Table2[[#This Row],[End time Hour Steam]]),"err")</f>
        <v>18</v>
      </c>
      <c r="N564" s="26">
        <f>IFERROR((Table2[[#This Row],[End Time Steam]]-Table2[[#This Row],[Start Time Steam]])*24,"err")</f>
        <v>15.75</v>
      </c>
    </row>
    <row r="565" spans="1:14">
      <c r="A565" s="27">
        <f>Table1[[#This Row],[Day]]</f>
        <v>41278</v>
      </c>
      <c r="B565" s="29">
        <f>WEEKDAY(Table2[[#This Row],[Day]])</f>
        <v>6</v>
      </c>
      <c r="C565" s="28">
        <f>Table1[[#This Row],[Start Time Elec]]</f>
        <v>41278.21875</v>
      </c>
      <c r="D565" s="28">
        <f>Table1[[#This Row],[Stop Time Elec]]</f>
        <v>41279.03125</v>
      </c>
      <c r="E565" s="26">
        <f>IFERROR(HOUR(Table2[[#This Row],[Start time Elec]])+MINUTE(Table2[[#This Row],[Start time Elec]])/60,"err")</f>
        <v>5.25</v>
      </c>
      <c r="F565" s="26">
        <f>IFERROR(HOUR(Table2[[#This Row],[End Time Elec]])+MINUTE(Table2[[#This Row],[End Time Elec]])/60,"err")</f>
        <v>0.75</v>
      </c>
      <c r="G565" s="26">
        <f>IFERROR(IF(Table2[[#This Row],[End time Hour elec]]&lt;Table2[[#This Row],[Start Time hour elec]],Table2[[#This Row],[End time Hour elec]]+24,Table2[[#This Row],[End time Hour elec]]),"err")</f>
        <v>24.75</v>
      </c>
      <c r="H565" s="26">
        <f>IFERROR((Table2[[#This Row],[End Time Elec]]-Table2[[#This Row],[Start time Elec]])*24,"err")</f>
        <v>19.5</v>
      </c>
      <c r="I565" s="28">
        <f>Table1[[#This Row],[Start Time Steam]]</f>
        <v>41278.166666666664</v>
      </c>
      <c r="J565" s="28">
        <f>Table1[[#This Row],[Stop Time Steam]]</f>
        <v>41279</v>
      </c>
      <c r="K565" s="26">
        <f>IFERROR(HOUR(Table2[[#This Row],[Start Time Steam]])+MINUTE(Table2[[#This Row],[Start Time Steam]])/60,"err")</f>
        <v>4</v>
      </c>
      <c r="L565" s="26">
        <f>IFERROR(HOUR(Table2[[#This Row],[End Time Steam]])+MINUTE(Table2[[#This Row],[End Time Steam]])/60,"err")</f>
        <v>0</v>
      </c>
      <c r="M565" s="26">
        <f>IFERROR(IF(Table2[[#This Row],[End time Hour Steam]]&lt;Table2[[#This Row],[Start Time hour Steam]],Table2[[#This Row],[End time Hour Steam]]+24,Table2[[#This Row],[End time Hour Steam]]),"err")</f>
        <v>24</v>
      </c>
      <c r="N565" s="26">
        <f>IFERROR((Table2[[#This Row],[End Time Steam]]-Table2[[#This Row],[Start Time Steam]])*24,"err")</f>
        <v>20.000000000058208</v>
      </c>
    </row>
    <row r="566" spans="1:14" hidden="1">
      <c r="A566" s="27">
        <f>Table1[[#This Row],[Day]]</f>
        <v>41279</v>
      </c>
      <c r="B566" s="29">
        <f>WEEKDAY(Table2[[#This Row],[Day]])</f>
        <v>7</v>
      </c>
      <c r="C566" s="28">
        <f>Table1[[#This Row],[Start Time Elec]]</f>
        <v>41279.260416666664</v>
      </c>
      <c r="D566" s="28">
        <f>Table1[[#This Row],[Stop Time Elec]]</f>
        <v>41280</v>
      </c>
      <c r="E566" s="26">
        <f>IFERROR(HOUR(Table2[[#This Row],[Start time Elec]])+MINUTE(Table2[[#This Row],[Start time Elec]])/60,"err")</f>
        <v>6.25</v>
      </c>
      <c r="F566" s="26">
        <f>IFERROR(HOUR(Table2[[#This Row],[End Time Elec]])+MINUTE(Table2[[#This Row],[End Time Elec]])/60,"err")</f>
        <v>0</v>
      </c>
      <c r="G566" s="26">
        <f>IFERROR(IF(Table2[[#This Row],[End time Hour elec]]&lt;Table2[[#This Row],[Start Time hour elec]],Table2[[#This Row],[End time Hour elec]]+24,Table2[[#This Row],[End time Hour elec]]),"err")</f>
        <v>24</v>
      </c>
      <c r="H566" s="26">
        <f>IFERROR((Table2[[#This Row],[End Time Elec]]-Table2[[#This Row],[Start time Elec]])*24,"err")</f>
        <v>17.750000000058208</v>
      </c>
      <c r="I566" s="28">
        <f>Table1[[#This Row],[Start Time Steam]]</f>
        <v>41279.052083333336</v>
      </c>
      <c r="J566" s="28">
        <f>Table1[[#This Row],[Stop Time Steam]]</f>
        <v>41279.770833333336</v>
      </c>
      <c r="K566" s="26">
        <f>IFERROR(HOUR(Table2[[#This Row],[Start Time Steam]])+MINUTE(Table2[[#This Row],[Start Time Steam]])/60,"err")</f>
        <v>1.25</v>
      </c>
      <c r="L566" s="26">
        <f>IFERROR(HOUR(Table2[[#This Row],[End Time Steam]])+MINUTE(Table2[[#This Row],[End Time Steam]])/60,"err")</f>
        <v>18.5</v>
      </c>
      <c r="M566" s="26">
        <f>IFERROR(IF(Table2[[#This Row],[End time Hour Steam]]&lt;Table2[[#This Row],[Start Time hour Steam]],Table2[[#This Row],[End time Hour Steam]]+24,Table2[[#This Row],[End time Hour Steam]]),"err")</f>
        <v>18.5</v>
      </c>
      <c r="N566" s="26">
        <f>IFERROR((Table2[[#This Row],[End Time Steam]]-Table2[[#This Row],[Start Time Steam]])*24,"err")</f>
        <v>17.25</v>
      </c>
    </row>
    <row r="567" spans="1:14" hidden="1">
      <c r="A567" s="27">
        <f>Table1[[#This Row],[Day]]</f>
        <v>41280</v>
      </c>
      <c r="B567" s="29">
        <f>WEEKDAY(Table2[[#This Row],[Day]])</f>
        <v>1</v>
      </c>
      <c r="C567" s="28">
        <f>Table1[[#This Row],[Start Time Elec]]</f>
        <v>41280.333333333336</v>
      </c>
      <c r="D567" s="28">
        <f>Table1[[#This Row],[Stop Time Elec]]</f>
        <v>41281.010416666664</v>
      </c>
      <c r="E567" s="26">
        <f>IFERROR(HOUR(Table2[[#This Row],[Start time Elec]])+MINUTE(Table2[[#This Row],[Start time Elec]])/60,"err")</f>
        <v>8</v>
      </c>
      <c r="F567" s="26">
        <f>IFERROR(HOUR(Table2[[#This Row],[End Time Elec]])+MINUTE(Table2[[#This Row],[End Time Elec]])/60,"err")</f>
        <v>0.25</v>
      </c>
      <c r="G567" s="26">
        <f>IFERROR(IF(Table2[[#This Row],[End time Hour elec]]&lt;Table2[[#This Row],[Start Time hour elec]],Table2[[#This Row],[End time Hour elec]]+24,Table2[[#This Row],[End time Hour elec]]),"err")</f>
        <v>24.25</v>
      </c>
      <c r="H567" s="26">
        <f>IFERROR((Table2[[#This Row],[End Time Elec]]-Table2[[#This Row],[Start time Elec]])*24,"err")</f>
        <v>16.249999999883585</v>
      </c>
      <c r="I567" s="28">
        <f>Table1[[#This Row],[Start Time Steam]]</f>
        <v>41280.291666666664</v>
      </c>
      <c r="J567" s="28">
        <f>Table1[[#This Row],[Stop Time Steam]]</f>
        <v>41280.708333333336</v>
      </c>
      <c r="K567" s="26">
        <f>IFERROR(HOUR(Table2[[#This Row],[Start Time Steam]])+MINUTE(Table2[[#This Row],[Start Time Steam]])/60,"err")</f>
        <v>7</v>
      </c>
      <c r="L567" s="26">
        <f>IFERROR(HOUR(Table2[[#This Row],[End Time Steam]])+MINUTE(Table2[[#This Row],[End Time Steam]])/60,"err")</f>
        <v>17</v>
      </c>
      <c r="M567" s="26">
        <f>IFERROR(IF(Table2[[#This Row],[End time Hour Steam]]&lt;Table2[[#This Row],[Start Time hour Steam]],Table2[[#This Row],[End time Hour Steam]]+24,Table2[[#This Row],[End time Hour Steam]]),"err")</f>
        <v>17</v>
      </c>
      <c r="N567" s="26">
        <f>IFERROR((Table2[[#This Row],[End Time Steam]]-Table2[[#This Row],[Start Time Steam]])*24,"err")</f>
        <v>10.000000000116415</v>
      </c>
    </row>
    <row r="568" spans="1:14">
      <c r="A568" s="27">
        <f>Table1[[#This Row],[Day]]</f>
        <v>41281</v>
      </c>
      <c r="B568" s="29">
        <f>WEEKDAY(Table2[[#This Row],[Day]])</f>
        <v>2</v>
      </c>
      <c r="C568" s="28">
        <f>Table1[[#This Row],[Start Time Elec]]</f>
        <v>41281.208333333336</v>
      </c>
      <c r="D568" s="28">
        <f>Table1[[#This Row],[Stop Time Elec]]</f>
        <v>41282.020833333336</v>
      </c>
      <c r="E568" s="26">
        <f>IFERROR(HOUR(Table2[[#This Row],[Start time Elec]])+MINUTE(Table2[[#This Row],[Start time Elec]])/60,"err")</f>
        <v>5</v>
      </c>
      <c r="F568" s="26">
        <f>IFERROR(HOUR(Table2[[#This Row],[End Time Elec]])+MINUTE(Table2[[#This Row],[End Time Elec]])/60,"err")</f>
        <v>0.5</v>
      </c>
      <c r="G568" s="26">
        <f>IFERROR(IF(Table2[[#This Row],[End time Hour elec]]&lt;Table2[[#This Row],[Start Time hour elec]],Table2[[#This Row],[End time Hour elec]]+24,Table2[[#This Row],[End time Hour elec]]),"err")</f>
        <v>24.5</v>
      </c>
      <c r="H568" s="26">
        <f>IFERROR((Table2[[#This Row],[End Time Elec]]-Table2[[#This Row],[Start time Elec]])*24,"err")</f>
        <v>19.5</v>
      </c>
      <c r="I568" s="28">
        <f>Table1[[#This Row],[Start Time Steam]]</f>
        <v>41281.25</v>
      </c>
      <c r="J568" s="28">
        <f>Table1[[#This Row],[Stop Time Steam]]</f>
        <v>41281.75</v>
      </c>
      <c r="K568" s="26">
        <f>IFERROR(HOUR(Table2[[#This Row],[Start Time Steam]])+MINUTE(Table2[[#This Row],[Start Time Steam]])/60,"err")</f>
        <v>6</v>
      </c>
      <c r="L568" s="26">
        <f>IFERROR(HOUR(Table2[[#This Row],[End Time Steam]])+MINUTE(Table2[[#This Row],[End Time Steam]])/60,"err")</f>
        <v>18</v>
      </c>
      <c r="M568" s="26">
        <f>IFERROR(IF(Table2[[#This Row],[End time Hour Steam]]&lt;Table2[[#This Row],[Start Time hour Steam]],Table2[[#This Row],[End time Hour Steam]]+24,Table2[[#This Row],[End time Hour Steam]]),"err")</f>
        <v>18</v>
      </c>
      <c r="N568" s="26">
        <f>IFERROR((Table2[[#This Row],[End Time Steam]]-Table2[[#This Row],[Start Time Steam]])*24,"err")</f>
        <v>12</v>
      </c>
    </row>
    <row r="569" spans="1:14">
      <c r="A569" s="27">
        <f>Table1[[#This Row],[Day]]</f>
        <v>41282</v>
      </c>
      <c r="B569" s="29">
        <f>WEEKDAY(Table2[[#This Row],[Day]])</f>
        <v>3</v>
      </c>
      <c r="C569" s="28">
        <f>Table1[[#This Row],[Start Time Elec]]</f>
        <v>41282.229166666664</v>
      </c>
      <c r="D569" s="28">
        <f>Table1[[#This Row],[Stop Time Elec]]</f>
        <v>41283.041666666664</v>
      </c>
      <c r="E569" s="26">
        <f>IFERROR(HOUR(Table2[[#This Row],[Start time Elec]])+MINUTE(Table2[[#This Row],[Start time Elec]])/60,"err")</f>
        <v>5.5</v>
      </c>
      <c r="F569" s="26">
        <f>IFERROR(HOUR(Table2[[#This Row],[End Time Elec]])+MINUTE(Table2[[#This Row],[End Time Elec]])/60,"err")</f>
        <v>1</v>
      </c>
      <c r="G569" s="26">
        <f>IFERROR(IF(Table2[[#This Row],[End time Hour elec]]&lt;Table2[[#This Row],[Start Time hour elec]],Table2[[#This Row],[End time Hour elec]]+24,Table2[[#This Row],[End time Hour elec]]),"err")</f>
        <v>25</v>
      </c>
      <c r="H569" s="26">
        <f>IFERROR((Table2[[#This Row],[End Time Elec]]-Table2[[#This Row],[Start time Elec]])*24,"err")</f>
        <v>19.5</v>
      </c>
      <c r="I569" s="28">
        <f>Table1[[#This Row],[Start Time Steam]]</f>
        <v>41282.239583333336</v>
      </c>
      <c r="J569" s="28">
        <f>Table1[[#This Row],[Stop Time Steam]]</f>
        <v>41283</v>
      </c>
      <c r="K569" s="26">
        <f>IFERROR(HOUR(Table2[[#This Row],[Start Time Steam]])+MINUTE(Table2[[#This Row],[Start Time Steam]])/60,"err")</f>
        <v>5.75</v>
      </c>
      <c r="L569" s="26">
        <f>IFERROR(HOUR(Table2[[#This Row],[End Time Steam]])+MINUTE(Table2[[#This Row],[End Time Steam]])/60,"err")</f>
        <v>0</v>
      </c>
      <c r="M569" s="26">
        <f>IFERROR(IF(Table2[[#This Row],[End time Hour Steam]]&lt;Table2[[#This Row],[Start Time hour Steam]],Table2[[#This Row],[End time Hour Steam]]+24,Table2[[#This Row],[End time Hour Steam]]),"err")</f>
        <v>24</v>
      </c>
      <c r="N569" s="26">
        <f>IFERROR((Table2[[#This Row],[End Time Steam]]-Table2[[#This Row],[Start Time Steam]])*24,"err")</f>
        <v>18.249999999941792</v>
      </c>
    </row>
    <row r="570" spans="1:14">
      <c r="A570" s="27">
        <f>Table1[[#This Row],[Day]]</f>
        <v>41283</v>
      </c>
      <c r="B570" s="29">
        <f>WEEKDAY(Table2[[#This Row],[Day]])</f>
        <v>4</v>
      </c>
      <c r="C570" s="28">
        <f>Table1[[#This Row],[Start Time Elec]]</f>
        <v>41283.21875</v>
      </c>
      <c r="D570" s="28">
        <f>Table1[[#This Row],[Stop Time Elec]]</f>
        <v>41284.03125</v>
      </c>
      <c r="E570" s="26">
        <f>IFERROR(HOUR(Table2[[#This Row],[Start time Elec]])+MINUTE(Table2[[#This Row],[Start time Elec]])/60,"err")</f>
        <v>5.25</v>
      </c>
      <c r="F570" s="26">
        <f>IFERROR(HOUR(Table2[[#This Row],[End Time Elec]])+MINUTE(Table2[[#This Row],[End Time Elec]])/60,"err")</f>
        <v>0.75</v>
      </c>
      <c r="G570" s="26">
        <f>IFERROR(IF(Table2[[#This Row],[End time Hour elec]]&lt;Table2[[#This Row],[Start Time hour elec]],Table2[[#This Row],[End time Hour elec]]+24,Table2[[#This Row],[End time Hour elec]]),"err")</f>
        <v>24.75</v>
      </c>
      <c r="H570" s="26">
        <f>IFERROR((Table2[[#This Row],[End Time Elec]]-Table2[[#This Row],[Start time Elec]])*24,"err")</f>
        <v>19.5</v>
      </c>
      <c r="I570" s="28">
        <f>Table1[[#This Row],[Start Time Steam]]</f>
        <v>41283.239583333336</v>
      </c>
      <c r="J570" s="28">
        <f>Table1[[#This Row],[Stop Time Steam]]</f>
        <v>41283.760416666664</v>
      </c>
      <c r="K570" s="26">
        <f>IFERROR(HOUR(Table2[[#This Row],[Start Time Steam]])+MINUTE(Table2[[#This Row],[Start Time Steam]])/60,"err")</f>
        <v>5.75</v>
      </c>
      <c r="L570" s="26">
        <f>IFERROR(HOUR(Table2[[#This Row],[End Time Steam]])+MINUTE(Table2[[#This Row],[End Time Steam]])/60,"err")</f>
        <v>18.25</v>
      </c>
      <c r="M570" s="26">
        <f>IFERROR(IF(Table2[[#This Row],[End time Hour Steam]]&lt;Table2[[#This Row],[Start Time hour Steam]],Table2[[#This Row],[End time Hour Steam]]+24,Table2[[#This Row],[End time Hour Steam]]),"err")</f>
        <v>18.25</v>
      </c>
      <c r="N570" s="26">
        <f>IFERROR((Table2[[#This Row],[End Time Steam]]-Table2[[#This Row],[Start Time Steam]])*24,"err")</f>
        <v>12.499999999883585</v>
      </c>
    </row>
    <row r="571" spans="1:14">
      <c r="A571" s="27">
        <f>Table1[[#This Row],[Day]]</f>
        <v>41284</v>
      </c>
      <c r="B571" s="29">
        <f>WEEKDAY(Table2[[#This Row],[Day]])</f>
        <v>5</v>
      </c>
      <c r="C571" s="28">
        <f>Table1[[#This Row],[Start Time Elec]]</f>
        <v>41284.21875</v>
      </c>
      <c r="D571" s="28">
        <f>Table1[[#This Row],[Stop Time Elec]]</f>
        <v>41285.041666666664</v>
      </c>
      <c r="E571" s="26">
        <f>IFERROR(HOUR(Table2[[#This Row],[Start time Elec]])+MINUTE(Table2[[#This Row],[Start time Elec]])/60,"err")</f>
        <v>5.25</v>
      </c>
      <c r="F571" s="26">
        <f>IFERROR(HOUR(Table2[[#This Row],[End Time Elec]])+MINUTE(Table2[[#This Row],[End Time Elec]])/60,"err")</f>
        <v>1</v>
      </c>
      <c r="G571" s="26">
        <f>IFERROR(IF(Table2[[#This Row],[End time Hour elec]]&lt;Table2[[#This Row],[Start Time hour elec]],Table2[[#This Row],[End time Hour elec]]+24,Table2[[#This Row],[End time Hour elec]]),"err")</f>
        <v>25</v>
      </c>
      <c r="H571" s="26">
        <f>IFERROR((Table2[[#This Row],[End Time Elec]]-Table2[[#This Row],[Start time Elec]])*24,"err")</f>
        <v>19.749999999941792</v>
      </c>
      <c r="I571" s="28">
        <f>Table1[[#This Row],[Start Time Steam]]</f>
        <v>41284.25</v>
      </c>
      <c r="J571" s="28">
        <f>Table1[[#This Row],[Stop Time Steam]]</f>
        <v>41285</v>
      </c>
      <c r="K571" s="26">
        <f>IFERROR(HOUR(Table2[[#This Row],[Start Time Steam]])+MINUTE(Table2[[#This Row],[Start Time Steam]])/60,"err")</f>
        <v>6</v>
      </c>
      <c r="L571" s="26">
        <f>IFERROR(HOUR(Table2[[#This Row],[End Time Steam]])+MINUTE(Table2[[#This Row],[End Time Steam]])/60,"err")</f>
        <v>0</v>
      </c>
      <c r="M571" s="26">
        <f>IFERROR(IF(Table2[[#This Row],[End time Hour Steam]]&lt;Table2[[#This Row],[Start Time hour Steam]],Table2[[#This Row],[End time Hour Steam]]+24,Table2[[#This Row],[End time Hour Steam]]),"err")</f>
        <v>24</v>
      </c>
      <c r="N571" s="26">
        <f>IFERROR((Table2[[#This Row],[End Time Steam]]-Table2[[#This Row],[Start Time Steam]])*24,"err")</f>
        <v>18</v>
      </c>
    </row>
    <row r="572" spans="1:14">
      <c r="A572" s="27">
        <f>Table1[[#This Row],[Day]]</f>
        <v>41285</v>
      </c>
      <c r="B572" s="29">
        <f>WEEKDAY(Table2[[#This Row],[Day]])</f>
        <v>6</v>
      </c>
      <c r="C572" s="28">
        <f>Table1[[#This Row],[Start Time Elec]]</f>
        <v>41285.229166666664</v>
      </c>
      <c r="D572" s="28">
        <f>Table1[[#This Row],[Stop Time Elec]]</f>
        <v>41286.041666666664</v>
      </c>
      <c r="E572" s="26">
        <f>IFERROR(HOUR(Table2[[#This Row],[Start time Elec]])+MINUTE(Table2[[#This Row],[Start time Elec]])/60,"err")</f>
        <v>5.5</v>
      </c>
      <c r="F572" s="26">
        <f>IFERROR(HOUR(Table2[[#This Row],[End Time Elec]])+MINUTE(Table2[[#This Row],[End Time Elec]])/60,"err")</f>
        <v>1</v>
      </c>
      <c r="G572" s="26">
        <f>IFERROR(IF(Table2[[#This Row],[End time Hour elec]]&lt;Table2[[#This Row],[Start Time hour elec]],Table2[[#This Row],[End time Hour elec]]+24,Table2[[#This Row],[End time Hour elec]]),"err")</f>
        <v>25</v>
      </c>
      <c r="H572" s="26">
        <f>IFERROR((Table2[[#This Row],[End Time Elec]]-Table2[[#This Row],[Start time Elec]])*24,"err")</f>
        <v>19.5</v>
      </c>
      <c r="I572" s="28">
        <f>Table1[[#This Row],[Start Time Steam]]</f>
        <v>41285.239583333336</v>
      </c>
      <c r="J572" s="28">
        <f>Table1[[#This Row],[Stop Time Steam]]</f>
        <v>41285.760416666664</v>
      </c>
      <c r="K572" s="26">
        <f>IFERROR(HOUR(Table2[[#This Row],[Start Time Steam]])+MINUTE(Table2[[#This Row],[Start Time Steam]])/60,"err")</f>
        <v>5.75</v>
      </c>
      <c r="L572" s="26">
        <f>IFERROR(HOUR(Table2[[#This Row],[End Time Steam]])+MINUTE(Table2[[#This Row],[End Time Steam]])/60,"err")</f>
        <v>18.25</v>
      </c>
      <c r="M572" s="26">
        <f>IFERROR(IF(Table2[[#This Row],[End time Hour Steam]]&lt;Table2[[#This Row],[Start Time hour Steam]],Table2[[#This Row],[End time Hour Steam]]+24,Table2[[#This Row],[End time Hour Steam]]),"err")</f>
        <v>18.25</v>
      </c>
      <c r="N572" s="26">
        <f>IFERROR((Table2[[#This Row],[End Time Steam]]-Table2[[#This Row],[Start Time Steam]])*24,"err")</f>
        <v>12.499999999883585</v>
      </c>
    </row>
    <row r="573" spans="1:14" hidden="1">
      <c r="A573" s="27">
        <f>Table1[[#This Row],[Day]]</f>
        <v>41286</v>
      </c>
      <c r="B573" s="29">
        <f>WEEKDAY(Table2[[#This Row],[Day]])</f>
        <v>7</v>
      </c>
      <c r="C573" s="28">
        <f>Table1[[#This Row],[Start Time Elec]]</f>
        <v>41286.270833333336</v>
      </c>
      <c r="D573" s="28">
        <f>Table1[[#This Row],[Stop Time Elec]]</f>
        <v>41286.927083333336</v>
      </c>
      <c r="E573" s="26">
        <f>IFERROR(HOUR(Table2[[#This Row],[Start time Elec]])+MINUTE(Table2[[#This Row],[Start time Elec]])/60,"err")</f>
        <v>6.5</v>
      </c>
      <c r="F573" s="26">
        <f>IFERROR(HOUR(Table2[[#This Row],[End Time Elec]])+MINUTE(Table2[[#This Row],[End Time Elec]])/60,"err")</f>
        <v>22.25</v>
      </c>
      <c r="G573" s="26">
        <f>IFERROR(IF(Table2[[#This Row],[End time Hour elec]]&lt;Table2[[#This Row],[Start Time hour elec]],Table2[[#This Row],[End time Hour elec]]+24,Table2[[#This Row],[End time Hour elec]]),"err")</f>
        <v>22.25</v>
      </c>
      <c r="H573" s="26">
        <f>IFERROR((Table2[[#This Row],[End Time Elec]]-Table2[[#This Row],[Start time Elec]])*24,"err")</f>
        <v>15.75</v>
      </c>
      <c r="I573" s="28">
        <f>Table1[[#This Row],[Start Time Steam]]</f>
        <v>41286.260416666664</v>
      </c>
      <c r="J573" s="28">
        <f>Table1[[#This Row],[Stop Time Steam]]</f>
        <v>41286.625</v>
      </c>
      <c r="K573" s="26">
        <f>IFERROR(HOUR(Table2[[#This Row],[Start Time Steam]])+MINUTE(Table2[[#This Row],[Start Time Steam]])/60,"err")</f>
        <v>6.25</v>
      </c>
      <c r="L573" s="26">
        <f>IFERROR(HOUR(Table2[[#This Row],[End Time Steam]])+MINUTE(Table2[[#This Row],[End Time Steam]])/60,"err")</f>
        <v>15</v>
      </c>
      <c r="M573" s="26">
        <f>IFERROR(IF(Table2[[#This Row],[End time Hour Steam]]&lt;Table2[[#This Row],[Start Time hour Steam]],Table2[[#This Row],[End time Hour Steam]]+24,Table2[[#This Row],[End time Hour Steam]]),"err")</f>
        <v>15</v>
      </c>
      <c r="N573" s="26">
        <f>IFERROR((Table2[[#This Row],[End Time Steam]]-Table2[[#This Row],[Start Time Steam]])*24,"err")</f>
        <v>8.7500000000582077</v>
      </c>
    </row>
    <row r="574" spans="1:14" hidden="1">
      <c r="A574" s="27">
        <f>Table1[[#This Row],[Day]]</f>
        <v>41287</v>
      </c>
      <c r="B574" s="29">
        <f>WEEKDAY(Table2[[#This Row],[Day]])</f>
        <v>1</v>
      </c>
      <c r="C574" s="28">
        <f>Table1[[#This Row],[Start Time Elec]]</f>
        <v>41287.354166666664</v>
      </c>
      <c r="D574" s="28">
        <f>Table1[[#This Row],[Stop Time Elec]]</f>
        <v>41288</v>
      </c>
      <c r="E574" s="26">
        <f>IFERROR(HOUR(Table2[[#This Row],[Start time Elec]])+MINUTE(Table2[[#This Row],[Start time Elec]])/60,"err")</f>
        <v>8.5</v>
      </c>
      <c r="F574" s="26">
        <f>IFERROR(HOUR(Table2[[#This Row],[End Time Elec]])+MINUTE(Table2[[#This Row],[End Time Elec]])/60,"err")</f>
        <v>0</v>
      </c>
      <c r="G574" s="26">
        <f>IFERROR(IF(Table2[[#This Row],[End time Hour elec]]&lt;Table2[[#This Row],[Start Time hour elec]],Table2[[#This Row],[End time Hour elec]]+24,Table2[[#This Row],[End time Hour elec]]),"err")</f>
        <v>24</v>
      </c>
      <c r="H574" s="26">
        <f>IFERROR((Table2[[#This Row],[End Time Elec]]-Table2[[#This Row],[Start time Elec]])*24,"err")</f>
        <v>15.500000000058208</v>
      </c>
      <c r="I574" s="28" t="str">
        <f>Table1[[#This Row],[Start Time Steam]]</f>
        <v>N/A</v>
      </c>
      <c r="J574" s="28">
        <f>Table1[[#This Row],[Stop Time Steam]]</f>
        <v>41287.427083333336</v>
      </c>
      <c r="K574" s="26" t="str">
        <f>IFERROR(HOUR(Table2[[#This Row],[Start Time Steam]])+MINUTE(Table2[[#This Row],[Start Time Steam]])/60,"err")</f>
        <v>err</v>
      </c>
      <c r="L574" s="26">
        <f>IFERROR(HOUR(Table2[[#This Row],[End Time Steam]])+MINUTE(Table2[[#This Row],[End Time Steam]])/60,"err")</f>
        <v>10.25</v>
      </c>
      <c r="M574" s="26">
        <f>IFERROR(IF(Table2[[#This Row],[End time Hour Steam]]&lt;Table2[[#This Row],[Start Time hour Steam]],Table2[[#This Row],[End time Hour Steam]]+24,Table2[[#This Row],[End time Hour Steam]]),"err")</f>
        <v>34.25</v>
      </c>
      <c r="N574" s="26" t="str">
        <f>IFERROR((Table2[[#This Row],[End Time Steam]]-Table2[[#This Row],[Start Time Steam]])*24,"err")</f>
        <v>err</v>
      </c>
    </row>
    <row r="575" spans="1:14">
      <c r="A575" s="27">
        <f>Table1[[#This Row],[Day]]</f>
        <v>41288</v>
      </c>
      <c r="B575" s="29">
        <f>WEEKDAY(Table2[[#This Row],[Day]])</f>
        <v>2</v>
      </c>
      <c r="C575" s="28">
        <f>Table1[[#This Row],[Start Time Elec]]</f>
        <v>41288.208333333336</v>
      </c>
      <c r="D575" s="28">
        <f>Table1[[#This Row],[Stop Time Elec]]</f>
        <v>41289.041666666664</v>
      </c>
      <c r="E575" s="26">
        <f>IFERROR(HOUR(Table2[[#This Row],[Start time Elec]])+MINUTE(Table2[[#This Row],[Start time Elec]])/60,"err")</f>
        <v>5</v>
      </c>
      <c r="F575" s="26">
        <f>IFERROR(HOUR(Table2[[#This Row],[End Time Elec]])+MINUTE(Table2[[#This Row],[End Time Elec]])/60,"err")</f>
        <v>1</v>
      </c>
      <c r="G575" s="26">
        <f>IFERROR(IF(Table2[[#This Row],[End time Hour elec]]&lt;Table2[[#This Row],[Start Time hour elec]],Table2[[#This Row],[End time Hour elec]]+24,Table2[[#This Row],[End time Hour elec]]),"err")</f>
        <v>25</v>
      </c>
      <c r="H575" s="26">
        <f>IFERROR((Table2[[#This Row],[End Time Elec]]-Table2[[#This Row],[Start time Elec]])*24,"err")</f>
        <v>19.999999999883585</v>
      </c>
      <c r="I575" s="28">
        <f>Table1[[#This Row],[Start Time Steam]]</f>
        <v>41288.25</v>
      </c>
      <c r="J575" s="28">
        <f>Table1[[#This Row],[Stop Time Steam]]</f>
        <v>41288.8125</v>
      </c>
      <c r="K575" s="26">
        <f>IFERROR(HOUR(Table2[[#This Row],[Start Time Steam]])+MINUTE(Table2[[#This Row],[Start Time Steam]])/60,"err")</f>
        <v>6</v>
      </c>
      <c r="L575" s="26">
        <f>IFERROR(HOUR(Table2[[#This Row],[End Time Steam]])+MINUTE(Table2[[#This Row],[End Time Steam]])/60,"err")</f>
        <v>19.5</v>
      </c>
      <c r="M575" s="26">
        <f>IFERROR(IF(Table2[[#This Row],[End time Hour Steam]]&lt;Table2[[#This Row],[Start Time hour Steam]],Table2[[#This Row],[End time Hour Steam]]+24,Table2[[#This Row],[End time Hour Steam]]),"err")</f>
        <v>19.5</v>
      </c>
      <c r="N575" s="26">
        <f>IFERROR((Table2[[#This Row],[End Time Steam]]-Table2[[#This Row],[Start Time Steam]])*24,"err")</f>
        <v>13.5</v>
      </c>
    </row>
    <row r="576" spans="1:14">
      <c r="A576" s="27">
        <f>Table1[[#This Row],[Day]]</f>
        <v>41289</v>
      </c>
      <c r="B576" s="29">
        <f>WEEKDAY(Table2[[#This Row],[Day]])</f>
        <v>3</v>
      </c>
      <c r="C576" s="28">
        <f>Table1[[#This Row],[Start Time Elec]]</f>
        <v>41289.229166666664</v>
      </c>
      <c r="D576" s="28">
        <f>Table1[[#This Row],[Stop Time Elec]]</f>
        <v>41290.052083333336</v>
      </c>
      <c r="E576" s="26">
        <f>IFERROR(HOUR(Table2[[#This Row],[Start time Elec]])+MINUTE(Table2[[#This Row],[Start time Elec]])/60,"err")</f>
        <v>5.5</v>
      </c>
      <c r="F576" s="26">
        <f>IFERROR(HOUR(Table2[[#This Row],[End Time Elec]])+MINUTE(Table2[[#This Row],[End Time Elec]])/60,"err")</f>
        <v>1.25</v>
      </c>
      <c r="G576" s="26">
        <f>IFERROR(IF(Table2[[#This Row],[End time Hour elec]]&lt;Table2[[#This Row],[Start Time hour elec]],Table2[[#This Row],[End time Hour elec]]+24,Table2[[#This Row],[End time Hour elec]]),"err")</f>
        <v>25.25</v>
      </c>
      <c r="H576" s="26">
        <f>IFERROR((Table2[[#This Row],[End Time Elec]]-Table2[[#This Row],[Start time Elec]])*24,"err")</f>
        <v>19.750000000116415</v>
      </c>
      <c r="I576" s="28">
        <f>Table1[[#This Row],[Start Time Steam]]</f>
        <v>41289.208333333336</v>
      </c>
      <c r="J576" s="28">
        <f>Table1[[#This Row],[Stop Time Steam]]</f>
        <v>41289.96875</v>
      </c>
      <c r="K576" s="26">
        <f>IFERROR(HOUR(Table2[[#This Row],[Start Time Steam]])+MINUTE(Table2[[#This Row],[Start Time Steam]])/60,"err")</f>
        <v>5</v>
      </c>
      <c r="L576" s="26">
        <f>IFERROR(HOUR(Table2[[#This Row],[End Time Steam]])+MINUTE(Table2[[#This Row],[End Time Steam]])/60,"err")</f>
        <v>23.25</v>
      </c>
      <c r="M576" s="26">
        <f>IFERROR(IF(Table2[[#This Row],[End time Hour Steam]]&lt;Table2[[#This Row],[Start Time hour Steam]],Table2[[#This Row],[End time Hour Steam]]+24,Table2[[#This Row],[End time Hour Steam]]),"err")</f>
        <v>23.25</v>
      </c>
      <c r="N576" s="26">
        <f>IFERROR((Table2[[#This Row],[End Time Steam]]-Table2[[#This Row],[Start Time Steam]])*24,"err")</f>
        <v>18.249999999941792</v>
      </c>
    </row>
    <row r="577" spans="1:14">
      <c r="A577" s="27">
        <f>Table1[[#This Row],[Day]]</f>
        <v>41290</v>
      </c>
      <c r="B577" s="29">
        <f>WEEKDAY(Table2[[#This Row],[Day]])</f>
        <v>4</v>
      </c>
      <c r="C577" s="28">
        <f>Table1[[#This Row],[Start Time Elec]]</f>
        <v>41290.229166666664</v>
      </c>
      <c r="D577" s="28">
        <f>Table1[[#This Row],[Stop Time Elec]]</f>
        <v>41291.052083333336</v>
      </c>
      <c r="E577" s="26">
        <f>IFERROR(HOUR(Table2[[#This Row],[Start time Elec]])+MINUTE(Table2[[#This Row],[Start time Elec]])/60,"err")</f>
        <v>5.5</v>
      </c>
      <c r="F577" s="26">
        <f>IFERROR(HOUR(Table2[[#This Row],[End Time Elec]])+MINUTE(Table2[[#This Row],[End Time Elec]])/60,"err")</f>
        <v>1.25</v>
      </c>
      <c r="G577" s="26">
        <f>IFERROR(IF(Table2[[#This Row],[End time Hour elec]]&lt;Table2[[#This Row],[Start Time hour elec]],Table2[[#This Row],[End time Hour elec]]+24,Table2[[#This Row],[End time Hour elec]]),"err")</f>
        <v>25.25</v>
      </c>
      <c r="H577" s="26">
        <f>IFERROR((Table2[[#This Row],[End Time Elec]]-Table2[[#This Row],[Start time Elec]])*24,"err")</f>
        <v>19.750000000116415</v>
      </c>
      <c r="I577" s="28">
        <f>Table1[[#This Row],[Start Time Steam]]</f>
        <v>41290.041666666664</v>
      </c>
      <c r="J577" s="28">
        <f>Table1[[#This Row],[Stop Time Steam]]</f>
        <v>41290.125</v>
      </c>
      <c r="K577" s="26">
        <f>IFERROR(HOUR(Table2[[#This Row],[Start Time Steam]])+MINUTE(Table2[[#This Row],[Start Time Steam]])/60,"err")</f>
        <v>1</v>
      </c>
      <c r="L577" s="26">
        <f>IFERROR(HOUR(Table2[[#This Row],[End Time Steam]])+MINUTE(Table2[[#This Row],[End Time Steam]])/60,"err")</f>
        <v>3</v>
      </c>
      <c r="M577" s="26">
        <f>IFERROR(IF(Table2[[#This Row],[End time Hour Steam]]&lt;Table2[[#This Row],[Start Time hour Steam]],Table2[[#This Row],[End time Hour Steam]]+24,Table2[[#This Row],[End time Hour Steam]]),"err")</f>
        <v>3</v>
      </c>
      <c r="N577" s="26">
        <f>IFERROR((Table2[[#This Row],[End Time Steam]]-Table2[[#This Row],[Start Time Steam]])*24,"err")</f>
        <v>2.0000000000582077</v>
      </c>
    </row>
    <row r="578" spans="1:14">
      <c r="A578" s="27">
        <f>Table1[[#This Row],[Day]]</f>
        <v>41291</v>
      </c>
      <c r="B578" s="29">
        <f>WEEKDAY(Table2[[#This Row],[Day]])</f>
        <v>5</v>
      </c>
      <c r="C578" s="28">
        <f>Table1[[#This Row],[Start Time Elec]]</f>
        <v>41291.229166666664</v>
      </c>
      <c r="D578" s="28">
        <f>Table1[[#This Row],[Stop Time Elec]]</f>
        <v>41292.052083333336</v>
      </c>
      <c r="E578" s="26">
        <f>IFERROR(HOUR(Table2[[#This Row],[Start time Elec]])+MINUTE(Table2[[#This Row],[Start time Elec]])/60,"err")</f>
        <v>5.5</v>
      </c>
      <c r="F578" s="26">
        <f>IFERROR(HOUR(Table2[[#This Row],[End Time Elec]])+MINUTE(Table2[[#This Row],[End Time Elec]])/60,"err")</f>
        <v>1.25</v>
      </c>
      <c r="G578" s="26">
        <f>IFERROR(IF(Table2[[#This Row],[End time Hour elec]]&lt;Table2[[#This Row],[Start Time hour elec]],Table2[[#This Row],[End time Hour elec]]+24,Table2[[#This Row],[End time Hour elec]]),"err")</f>
        <v>25.25</v>
      </c>
      <c r="H578" s="26">
        <f>IFERROR((Table2[[#This Row],[End Time Elec]]-Table2[[#This Row],[Start time Elec]])*24,"err")</f>
        <v>19.750000000116415</v>
      </c>
      <c r="I578" s="28">
        <f>Table1[[#This Row],[Start Time Steam]]</f>
        <v>41291.239583333336</v>
      </c>
      <c r="J578" s="28">
        <f>Table1[[#This Row],[Stop Time Steam]]</f>
        <v>41292</v>
      </c>
      <c r="K578" s="26">
        <f>IFERROR(HOUR(Table2[[#This Row],[Start Time Steam]])+MINUTE(Table2[[#This Row],[Start Time Steam]])/60,"err")</f>
        <v>5.75</v>
      </c>
      <c r="L578" s="26">
        <f>IFERROR(HOUR(Table2[[#This Row],[End Time Steam]])+MINUTE(Table2[[#This Row],[End Time Steam]])/60,"err")</f>
        <v>0</v>
      </c>
      <c r="M578" s="26">
        <f>IFERROR(IF(Table2[[#This Row],[End time Hour Steam]]&lt;Table2[[#This Row],[Start Time hour Steam]],Table2[[#This Row],[End time Hour Steam]]+24,Table2[[#This Row],[End time Hour Steam]]),"err")</f>
        <v>24</v>
      </c>
      <c r="N578" s="26">
        <f>IFERROR((Table2[[#This Row],[End Time Steam]]-Table2[[#This Row],[Start Time Steam]])*24,"err")</f>
        <v>18.249999999941792</v>
      </c>
    </row>
    <row r="579" spans="1:14">
      <c r="A579" s="27">
        <f>Table1[[#This Row],[Day]]</f>
        <v>41292</v>
      </c>
      <c r="B579" s="29">
        <f>WEEKDAY(Table2[[#This Row],[Day]])</f>
        <v>6</v>
      </c>
      <c r="C579" s="28">
        <f>Table1[[#This Row],[Start Time Elec]]</f>
        <v>41292.229166666664</v>
      </c>
      <c r="D579" s="28">
        <f>Table1[[#This Row],[Stop Time Elec]]</f>
        <v>41293.072916666664</v>
      </c>
      <c r="E579" s="26">
        <f>IFERROR(HOUR(Table2[[#This Row],[Start time Elec]])+MINUTE(Table2[[#This Row],[Start time Elec]])/60,"err")</f>
        <v>5.5</v>
      </c>
      <c r="F579" s="26">
        <f>IFERROR(HOUR(Table2[[#This Row],[End Time Elec]])+MINUTE(Table2[[#This Row],[End Time Elec]])/60,"err")</f>
        <v>1.75</v>
      </c>
      <c r="G579" s="26">
        <f>IFERROR(IF(Table2[[#This Row],[End time Hour elec]]&lt;Table2[[#This Row],[Start Time hour elec]],Table2[[#This Row],[End time Hour elec]]+24,Table2[[#This Row],[End time Hour elec]]),"err")</f>
        <v>25.75</v>
      </c>
      <c r="H579" s="26">
        <f>IFERROR((Table2[[#This Row],[End Time Elec]]-Table2[[#This Row],[Start time Elec]])*24,"err")</f>
        <v>20.25</v>
      </c>
      <c r="I579" s="28">
        <f>Table1[[#This Row],[Start Time Steam]]</f>
        <v>41292.197916666664</v>
      </c>
      <c r="J579" s="28">
        <f>Table1[[#This Row],[Stop Time Steam]]</f>
        <v>41293.03125</v>
      </c>
      <c r="K579" s="26">
        <f>IFERROR(HOUR(Table2[[#This Row],[Start Time Steam]])+MINUTE(Table2[[#This Row],[Start Time Steam]])/60,"err")</f>
        <v>4.75</v>
      </c>
      <c r="L579" s="26">
        <f>IFERROR(HOUR(Table2[[#This Row],[End Time Steam]])+MINUTE(Table2[[#This Row],[End Time Steam]])/60,"err")</f>
        <v>0.75</v>
      </c>
      <c r="M579" s="26">
        <f>IFERROR(IF(Table2[[#This Row],[End time Hour Steam]]&lt;Table2[[#This Row],[Start Time hour Steam]],Table2[[#This Row],[End time Hour Steam]]+24,Table2[[#This Row],[End time Hour Steam]]),"err")</f>
        <v>24.75</v>
      </c>
      <c r="N579" s="26">
        <f>IFERROR((Table2[[#This Row],[End Time Steam]]-Table2[[#This Row],[Start Time Steam]])*24,"err")</f>
        <v>20.000000000058208</v>
      </c>
    </row>
    <row r="580" spans="1:14" hidden="1">
      <c r="A580" s="27">
        <f>Table1[[#This Row],[Day]]</f>
        <v>41293</v>
      </c>
      <c r="B580" s="29">
        <f>WEEKDAY(Table2[[#This Row],[Day]])</f>
        <v>7</v>
      </c>
      <c r="C580" s="28">
        <f>Table1[[#This Row],[Start Time Elec]]</f>
        <v>41293.28125</v>
      </c>
      <c r="D580" s="28">
        <f>Table1[[#This Row],[Stop Time Elec]]</f>
        <v>41294</v>
      </c>
      <c r="E580" s="26">
        <f>IFERROR(HOUR(Table2[[#This Row],[Start time Elec]])+MINUTE(Table2[[#This Row],[Start time Elec]])/60,"err")</f>
        <v>6.75</v>
      </c>
      <c r="F580" s="26">
        <f>IFERROR(HOUR(Table2[[#This Row],[End Time Elec]])+MINUTE(Table2[[#This Row],[End Time Elec]])/60,"err")</f>
        <v>0</v>
      </c>
      <c r="G580" s="26">
        <f>IFERROR(IF(Table2[[#This Row],[End time Hour elec]]&lt;Table2[[#This Row],[Start Time hour elec]],Table2[[#This Row],[End time Hour elec]]+24,Table2[[#This Row],[End time Hour elec]]),"err")</f>
        <v>24</v>
      </c>
      <c r="H580" s="26">
        <f>IFERROR((Table2[[#This Row],[End Time Elec]]-Table2[[#This Row],[Start time Elec]])*24,"err")</f>
        <v>17.25</v>
      </c>
      <c r="I580" s="28">
        <f>Table1[[#This Row],[Start Time Steam]]</f>
        <v>41293.28125</v>
      </c>
      <c r="J580" s="28">
        <f>Table1[[#This Row],[Stop Time Steam]]</f>
        <v>41293.541666666664</v>
      </c>
      <c r="K580" s="26">
        <f>IFERROR(HOUR(Table2[[#This Row],[Start Time Steam]])+MINUTE(Table2[[#This Row],[Start Time Steam]])/60,"err")</f>
        <v>6.75</v>
      </c>
      <c r="L580" s="26">
        <f>IFERROR(HOUR(Table2[[#This Row],[End Time Steam]])+MINUTE(Table2[[#This Row],[End Time Steam]])/60,"err")</f>
        <v>13</v>
      </c>
      <c r="M580" s="26">
        <f>IFERROR(IF(Table2[[#This Row],[End time Hour Steam]]&lt;Table2[[#This Row],[Start Time hour Steam]],Table2[[#This Row],[End time Hour Steam]]+24,Table2[[#This Row],[End time Hour Steam]]),"err")</f>
        <v>13</v>
      </c>
      <c r="N580" s="26">
        <f>IFERROR((Table2[[#This Row],[End Time Steam]]-Table2[[#This Row],[Start Time Steam]])*24,"err")</f>
        <v>6.2499999999417923</v>
      </c>
    </row>
    <row r="581" spans="1:14" hidden="1">
      <c r="A581" s="27">
        <f>Table1[[#This Row],[Day]]</f>
        <v>41294</v>
      </c>
      <c r="B581" s="29">
        <f>WEEKDAY(Table2[[#This Row],[Day]])</f>
        <v>1</v>
      </c>
      <c r="C581" s="28">
        <f>Table1[[#This Row],[Start Time Elec]]</f>
        <v>41294.375</v>
      </c>
      <c r="D581" s="28">
        <f>Table1[[#This Row],[Stop Time Elec]]</f>
        <v>41294.875</v>
      </c>
      <c r="E581" s="26">
        <f>IFERROR(HOUR(Table2[[#This Row],[Start time Elec]])+MINUTE(Table2[[#This Row],[Start time Elec]])/60,"err")</f>
        <v>9</v>
      </c>
      <c r="F581" s="26">
        <f>IFERROR(HOUR(Table2[[#This Row],[End Time Elec]])+MINUTE(Table2[[#This Row],[End Time Elec]])/60,"err")</f>
        <v>21</v>
      </c>
      <c r="G581" s="26">
        <f>IFERROR(IF(Table2[[#This Row],[End time Hour elec]]&lt;Table2[[#This Row],[Start Time hour elec]],Table2[[#This Row],[End time Hour elec]]+24,Table2[[#This Row],[End time Hour elec]]),"err")</f>
        <v>21</v>
      </c>
      <c r="H581" s="26">
        <f>IFERROR((Table2[[#This Row],[End Time Elec]]-Table2[[#This Row],[Start time Elec]])*24,"err")</f>
        <v>12</v>
      </c>
      <c r="I581" s="28">
        <f>Table1[[#This Row],[Start Time Steam]]</f>
        <v>41294.885416666664</v>
      </c>
      <c r="J581" s="28">
        <f>Table1[[#This Row],[Stop Time Steam]]</f>
        <v>41295</v>
      </c>
      <c r="K581" s="26">
        <f>IFERROR(HOUR(Table2[[#This Row],[Start Time Steam]])+MINUTE(Table2[[#This Row],[Start Time Steam]])/60,"err")</f>
        <v>21.25</v>
      </c>
      <c r="L581" s="26">
        <f>IFERROR(HOUR(Table2[[#This Row],[End Time Steam]])+MINUTE(Table2[[#This Row],[End Time Steam]])/60,"err")</f>
        <v>0</v>
      </c>
      <c r="M581" s="26">
        <f>IFERROR(IF(Table2[[#This Row],[End time Hour Steam]]&lt;Table2[[#This Row],[Start Time hour Steam]],Table2[[#This Row],[End time Hour Steam]]+24,Table2[[#This Row],[End time Hour Steam]]),"err")</f>
        <v>24</v>
      </c>
      <c r="N581" s="26">
        <f>IFERROR((Table2[[#This Row],[End Time Steam]]-Table2[[#This Row],[Start Time Steam]])*24,"err")</f>
        <v>2.7500000000582077</v>
      </c>
    </row>
    <row r="582" spans="1:14">
      <c r="A582" s="27">
        <f>Table1[[#This Row],[Day]]</f>
        <v>41295</v>
      </c>
      <c r="B582" s="29">
        <f>WEEKDAY(Table2[[#This Row],[Day]])</f>
        <v>2</v>
      </c>
      <c r="C582" s="28">
        <f>Table1[[#This Row],[Start Time Elec]]</f>
        <v>41295.197916666664</v>
      </c>
      <c r="D582" s="28">
        <f>Table1[[#This Row],[Stop Time Elec]]</f>
        <v>41296.010416666664</v>
      </c>
      <c r="E582" s="26">
        <f>IFERROR(HOUR(Table2[[#This Row],[Start time Elec]])+MINUTE(Table2[[#This Row],[Start time Elec]])/60,"err")</f>
        <v>4.75</v>
      </c>
      <c r="F582" s="26">
        <f>IFERROR(HOUR(Table2[[#This Row],[End Time Elec]])+MINUTE(Table2[[#This Row],[End Time Elec]])/60,"err")</f>
        <v>0.25</v>
      </c>
      <c r="G582" s="26">
        <f>IFERROR(IF(Table2[[#This Row],[End time Hour elec]]&lt;Table2[[#This Row],[Start Time hour elec]],Table2[[#This Row],[End time Hour elec]]+24,Table2[[#This Row],[End time Hour elec]]),"err")</f>
        <v>24.25</v>
      </c>
      <c r="H582" s="26">
        <f>IFERROR((Table2[[#This Row],[End Time Elec]]-Table2[[#This Row],[Start time Elec]])*24,"err")</f>
        <v>19.5</v>
      </c>
      <c r="I582" s="28">
        <f>Table1[[#This Row],[Start Time Steam]]</f>
        <v>41295.260416666664</v>
      </c>
      <c r="J582" s="28">
        <f>Table1[[#This Row],[Stop Time Steam]]</f>
        <v>41295.770833333336</v>
      </c>
      <c r="K582" s="26">
        <f>IFERROR(HOUR(Table2[[#This Row],[Start Time Steam]])+MINUTE(Table2[[#This Row],[Start Time Steam]])/60,"err")</f>
        <v>6.25</v>
      </c>
      <c r="L582" s="26">
        <f>IFERROR(HOUR(Table2[[#This Row],[End Time Steam]])+MINUTE(Table2[[#This Row],[End Time Steam]])/60,"err")</f>
        <v>18.5</v>
      </c>
      <c r="M582" s="26">
        <f>IFERROR(IF(Table2[[#This Row],[End time Hour Steam]]&lt;Table2[[#This Row],[Start Time hour Steam]],Table2[[#This Row],[End time Hour Steam]]+24,Table2[[#This Row],[End time Hour Steam]]),"err")</f>
        <v>18.5</v>
      </c>
      <c r="N582" s="26">
        <f>IFERROR((Table2[[#This Row],[End Time Steam]]-Table2[[#This Row],[Start Time Steam]])*24,"err")</f>
        <v>12.250000000116415</v>
      </c>
    </row>
    <row r="583" spans="1:14">
      <c r="A583" s="27">
        <f>Table1[[#This Row],[Day]]</f>
        <v>41296</v>
      </c>
      <c r="B583" s="29">
        <f>WEEKDAY(Table2[[#This Row],[Day]])</f>
        <v>3</v>
      </c>
      <c r="C583" s="28">
        <f>Table1[[#This Row],[Start Time Elec]]</f>
        <v>41296.125</v>
      </c>
      <c r="D583" s="28">
        <f>Table1[[#This Row],[Stop Time Elec]]</f>
        <v>41297.052083333336</v>
      </c>
      <c r="E583" s="26">
        <f>IFERROR(HOUR(Table2[[#This Row],[Start time Elec]])+MINUTE(Table2[[#This Row],[Start time Elec]])/60,"err")</f>
        <v>3</v>
      </c>
      <c r="F583" s="26">
        <f>IFERROR(HOUR(Table2[[#This Row],[End Time Elec]])+MINUTE(Table2[[#This Row],[End Time Elec]])/60,"err")</f>
        <v>1.25</v>
      </c>
      <c r="G583" s="26">
        <f>IFERROR(IF(Table2[[#This Row],[End time Hour elec]]&lt;Table2[[#This Row],[Start Time hour elec]],Table2[[#This Row],[End time Hour elec]]+24,Table2[[#This Row],[End time Hour elec]]),"err")</f>
        <v>25.25</v>
      </c>
      <c r="H583" s="26">
        <f>IFERROR((Table2[[#This Row],[End Time Elec]]-Table2[[#This Row],[Start time Elec]])*24,"err")</f>
        <v>22.250000000058208</v>
      </c>
      <c r="I583" s="28">
        <f>Table1[[#This Row],[Start Time Steam]]</f>
        <v>41296.072916666664</v>
      </c>
      <c r="J583" s="28">
        <f>Table1[[#This Row],[Stop Time Steam]]</f>
        <v>41297</v>
      </c>
      <c r="K583" s="26">
        <f>IFERROR(HOUR(Table2[[#This Row],[Start Time Steam]])+MINUTE(Table2[[#This Row],[Start Time Steam]])/60,"err")</f>
        <v>1.75</v>
      </c>
      <c r="L583" s="26">
        <f>IFERROR(HOUR(Table2[[#This Row],[End Time Steam]])+MINUTE(Table2[[#This Row],[End Time Steam]])/60,"err")</f>
        <v>0</v>
      </c>
      <c r="M583" s="26">
        <f>IFERROR(IF(Table2[[#This Row],[End time Hour Steam]]&lt;Table2[[#This Row],[Start Time hour Steam]],Table2[[#This Row],[End time Hour Steam]]+24,Table2[[#This Row],[End time Hour Steam]]),"err")</f>
        <v>24</v>
      </c>
      <c r="N583" s="26">
        <f>IFERROR((Table2[[#This Row],[End Time Steam]]-Table2[[#This Row],[Start Time Steam]])*24,"err")</f>
        <v>22.250000000058208</v>
      </c>
    </row>
    <row r="584" spans="1:14">
      <c r="A584" s="27">
        <f>Table1[[#This Row],[Day]]</f>
        <v>41297</v>
      </c>
      <c r="B584" s="29">
        <f>WEEKDAY(Table2[[#This Row],[Day]])</f>
        <v>4</v>
      </c>
      <c r="C584" s="28">
        <f>Table1[[#This Row],[Start Time Elec]]</f>
        <v>41297.208333333336</v>
      </c>
      <c r="D584" s="28">
        <f>Table1[[#This Row],[Stop Time Elec]]</f>
        <v>41298.041666666664</v>
      </c>
      <c r="E584" s="26">
        <f>IFERROR(HOUR(Table2[[#This Row],[Start time Elec]])+MINUTE(Table2[[#This Row],[Start time Elec]])/60,"err")</f>
        <v>5</v>
      </c>
      <c r="F584" s="26">
        <f>IFERROR(HOUR(Table2[[#This Row],[End Time Elec]])+MINUTE(Table2[[#This Row],[End Time Elec]])/60,"err")</f>
        <v>1</v>
      </c>
      <c r="G584" s="26">
        <f>IFERROR(IF(Table2[[#This Row],[End time Hour elec]]&lt;Table2[[#This Row],[Start Time hour elec]],Table2[[#This Row],[End time Hour elec]]+24,Table2[[#This Row],[End time Hour elec]]),"err")</f>
        <v>25</v>
      </c>
      <c r="H584" s="26">
        <f>IFERROR((Table2[[#This Row],[End Time Elec]]-Table2[[#This Row],[Start time Elec]])*24,"err")</f>
        <v>19.999999999883585</v>
      </c>
      <c r="I584" s="28">
        <f>Table1[[#This Row],[Start Time Steam]]</f>
        <v>41297.197916666664</v>
      </c>
      <c r="J584" s="28">
        <f>Table1[[#This Row],[Stop Time Steam]]</f>
        <v>41297.802083333336</v>
      </c>
      <c r="K584" s="26">
        <f>IFERROR(HOUR(Table2[[#This Row],[Start Time Steam]])+MINUTE(Table2[[#This Row],[Start Time Steam]])/60,"err")</f>
        <v>4.75</v>
      </c>
      <c r="L584" s="26">
        <f>IFERROR(HOUR(Table2[[#This Row],[End Time Steam]])+MINUTE(Table2[[#This Row],[End Time Steam]])/60,"err")</f>
        <v>19.25</v>
      </c>
      <c r="M584" s="26">
        <f>IFERROR(IF(Table2[[#This Row],[End time Hour Steam]]&lt;Table2[[#This Row],[Start Time hour Steam]],Table2[[#This Row],[End time Hour Steam]]+24,Table2[[#This Row],[End time Hour Steam]]),"err")</f>
        <v>19.25</v>
      </c>
      <c r="N584" s="26">
        <f>IFERROR((Table2[[#This Row],[End Time Steam]]-Table2[[#This Row],[Start Time Steam]])*24,"err")</f>
        <v>14.500000000116415</v>
      </c>
    </row>
    <row r="585" spans="1:14">
      <c r="A585" s="27">
        <f>Table1[[#This Row],[Day]]</f>
        <v>41298</v>
      </c>
      <c r="B585" s="29">
        <f>WEEKDAY(Table2[[#This Row],[Day]])</f>
        <v>5</v>
      </c>
      <c r="C585" s="28">
        <f>Table1[[#This Row],[Start Time Elec]]</f>
        <v>41298.208333333336</v>
      </c>
      <c r="D585" s="28">
        <f>Table1[[#This Row],[Stop Time Elec]]</f>
        <v>41299.020833333336</v>
      </c>
      <c r="E585" s="26">
        <f>IFERROR(HOUR(Table2[[#This Row],[Start time Elec]])+MINUTE(Table2[[#This Row],[Start time Elec]])/60,"err")</f>
        <v>5</v>
      </c>
      <c r="F585" s="26">
        <f>IFERROR(HOUR(Table2[[#This Row],[End Time Elec]])+MINUTE(Table2[[#This Row],[End Time Elec]])/60,"err")</f>
        <v>0.5</v>
      </c>
      <c r="G585" s="26">
        <f>IFERROR(IF(Table2[[#This Row],[End time Hour elec]]&lt;Table2[[#This Row],[Start Time hour elec]],Table2[[#This Row],[End time Hour elec]]+24,Table2[[#This Row],[End time Hour elec]]),"err")</f>
        <v>24.5</v>
      </c>
      <c r="H585" s="26">
        <f>IFERROR((Table2[[#This Row],[End Time Elec]]-Table2[[#This Row],[Start time Elec]])*24,"err")</f>
        <v>19.5</v>
      </c>
      <c r="I585" s="28">
        <f>Table1[[#This Row],[Start Time Steam]]</f>
        <v>41298.177083333336</v>
      </c>
      <c r="J585" s="28">
        <f>Table1[[#This Row],[Stop Time Steam]]</f>
        <v>41298.75</v>
      </c>
      <c r="K585" s="26">
        <f>IFERROR(HOUR(Table2[[#This Row],[Start Time Steam]])+MINUTE(Table2[[#This Row],[Start Time Steam]])/60,"err")</f>
        <v>4.25</v>
      </c>
      <c r="L585" s="26">
        <f>IFERROR(HOUR(Table2[[#This Row],[End Time Steam]])+MINUTE(Table2[[#This Row],[End Time Steam]])/60,"err")</f>
        <v>18</v>
      </c>
      <c r="M585" s="26">
        <f>IFERROR(IF(Table2[[#This Row],[End time Hour Steam]]&lt;Table2[[#This Row],[Start Time hour Steam]],Table2[[#This Row],[End time Hour Steam]]+24,Table2[[#This Row],[End time Hour Steam]]),"err")</f>
        <v>18</v>
      </c>
      <c r="N585" s="26">
        <f>IFERROR((Table2[[#This Row],[End Time Steam]]-Table2[[#This Row],[Start Time Steam]])*24,"err")</f>
        <v>13.749999999941792</v>
      </c>
    </row>
    <row r="586" spans="1:14">
      <c r="A586" s="27">
        <f>Table1[[#This Row],[Day]]</f>
        <v>41299</v>
      </c>
      <c r="B586" s="29">
        <f>WEEKDAY(Table2[[#This Row],[Day]])</f>
        <v>6</v>
      </c>
      <c r="C586" s="28">
        <f>Table1[[#This Row],[Start Time Elec]]</f>
        <v>41299.197916666664</v>
      </c>
      <c r="D586" s="28">
        <f>Table1[[#This Row],[Stop Time Elec]]</f>
        <v>41300.03125</v>
      </c>
      <c r="E586" s="26">
        <f>IFERROR(HOUR(Table2[[#This Row],[Start time Elec]])+MINUTE(Table2[[#This Row],[Start time Elec]])/60,"err")</f>
        <v>4.75</v>
      </c>
      <c r="F586" s="26">
        <f>IFERROR(HOUR(Table2[[#This Row],[End Time Elec]])+MINUTE(Table2[[#This Row],[End Time Elec]])/60,"err")</f>
        <v>0.75</v>
      </c>
      <c r="G586" s="26">
        <f>IFERROR(IF(Table2[[#This Row],[End time Hour elec]]&lt;Table2[[#This Row],[Start Time hour elec]],Table2[[#This Row],[End time Hour elec]]+24,Table2[[#This Row],[End time Hour elec]]),"err")</f>
        <v>24.75</v>
      </c>
      <c r="H586" s="26">
        <f>IFERROR((Table2[[#This Row],[End Time Elec]]-Table2[[#This Row],[Start time Elec]])*24,"err")</f>
        <v>20.000000000058208</v>
      </c>
      <c r="I586" s="28">
        <f>Table1[[#This Row],[Start Time Steam]]</f>
        <v>41299.15625</v>
      </c>
      <c r="J586" s="28">
        <f>Table1[[#This Row],[Stop Time Steam]]</f>
        <v>41299.802083333336</v>
      </c>
      <c r="K586" s="26">
        <f>IFERROR(HOUR(Table2[[#This Row],[Start Time Steam]])+MINUTE(Table2[[#This Row],[Start Time Steam]])/60,"err")</f>
        <v>3.75</v>
      </c>
      <c r="L586" s="26">
        <f>IFERROR(HOUR(Table2[[#This Row],[End Time Steam]])+MINUTE(Table2[[#This Row],[End Time Steam]])/60,"err")</f>
        <v>19.25</v>
      </c>
      <c r="M586" s="26">
        <f>IFERROR(IF(Table2[[#This Row],[End time Hour Steam]]&lt;Table2[[#This Row],[Start Time hour Steam]],Table2[[#This Row],[End time Hour Steam]]+24,Table2[[#This Row],[End time Hour Steam]]),"err")</f>
        <v>19.25</v>
      </c>
      <c r="N586" s="26">
        <f>IFERROR((Table2[[#This Row],[End Time Steam]]-Table2[[#This Row],[Start Time Steam]])*24,"err")</f>
        <v>15.500000000058208</v>
      </c>
    </row>
    <row r="587" spans="1:14" hidden="1">
      <c r="A587" s="27">
        <f>Table1[[#This Row],[Day]]</f>
        <v>41300</v>
      </c>
      <c r="B587" s="29">
        <f>WEEKDAY(Table2[[#This Row],[Day]])</f>
        <v>7</v>
      </c>
      <c r="C587" s="28">
        <f>Table1[[#This Row],[Start Time Elec]]</f>
        <v>41300.25</v>
      </c>
      <c r="D587" s="28">
        <f>Table1[[#This Row],[Stop Time Elec]]</f>
        <v>41300.541666666664</v>
      </c>
      <c r="E587" s="26">
        <f>IFERROR(HOUR(Table2[[#This Row],[Start time Elec]])+MINUTE(Table2[[#This Row],[Start time Elec]])/60,"err")</f>
        <v>6</v>
      </c>
      <c r="F587" s="26">
        <f>IFERROR(HOUR(Table2[[#This Row],[End Time Elec]])+MINUTE(Table2[[#This Row],[End Time Elec]])/60,"err")</f>
        <v>13</v>
      </c>
      <c r="G587" s="26">
        <f>IFERROR(IF(Table2[[#This Row],[End time Hour elec]]&lt;Table2[[#This Row],[Start Time hour elec]],Table2[[#This Row],[End time Hour elec]]+24,Table2[[#This Row],[End time Hour elec]]),"err")</f>
        <v>13</v>
      </c>
      <c r="H587" s="26">
        <f>IFERROR((Table2[[#This Row],[End Time Elec]]-Table2[[#This Row],[Start time Elec]])*24,"err")</f>
        <v>6.9999999999417923</v>
      </c>
      <c r="I587" s="28">
        <f>Table1[[#This Row],[Start Time Steam]]</f>
        <v>41300.104166666664</v>
      </c>
      <c r="J587" s="28">
        <f>Table1[[#This Row],[Stop Time Steam]]</f>
        <v>41300.541666666664</v>
      </c>
      <c r="K587" s="26">
        <f>IFERROR(HOUR(Table2[[#This Row],[Start Time Steam]])+MINUTE(Table2[[#This Row],[Start Time Steam]])/60,"err")</f>
        <v>2.5</v>
      </c>
      <c r="L587" s="26">
        <f>IFERROR(HOUR(Table2[[#This Row],[End Time Steam]])+MINUTE(Table2[[#This Row],[End Time Steam]])/60,"err")</f>
        <v>13</v>
      </c>
      <c r="M587" s="26">
        <f>IFERROR(IF(Table2[[#This Row],[End time Hour Steam]]&lt;Table2[[#This Row],[Start Time hour Steam]],Table2[[#This Row],[End time Hour Steam]]+24,Table2[[#This Row],[End time Hour Steam]]),"err")</f>
        <v>13</v>
      </c>
      <c r="N587" s="26">
        <f>IFERROR((Table2[[#This Row],[End Time Steam]]-Table2[[#This Row],[Start Time Steam]])*24,"err")</f>
        <v>10.5</v>
      </c>
    </row>
    <row r="588" spans="1:14" hidden="1">
      <c r="A588" s="27">
        <f>Table1[[#This Row],[Day]]</f>
        <v>41301</v>
      </c>
      <c r="B588" s="29">
        <f>WEEKDAY(Table2[[#This Row],[Day]])</f>
        <v>1</v>
      </c>
      <c r="C588" s="28">
        <f>Table1[[#This Row],[Start Time Elec]]</f>
        <v>41301.291666666664</v>
      </c>
      <c r="D588" s="28">
        <f>Table1[[#This Row],[Stop Time Elec]]</f>
        <v>41301.458333333336</v>
      </c>
      <c r="E588" s="26">
        <f>IFERROR(HOUR(Table2[[#This Row],[Start time Elec]])+MINUTE(Table2[[#This Row],[Start time Elec]])/60,"err")</f>
        <v>7</v>
      </c>
      <c r="F588" s="26">
        <f>IFERROR(HOUR(Table2[[#This Row],[End Time Elec]])+MINUTE(Table2[[#This Row],[End Time Elec]])/60,"err")</f>
        <v>11</v>
      </c>
      <c r="G588" s="26">
        <f>IFERROR(IF(Table2[[#This Row],[End time Hour elec]]&lt;Table2[[#This Row],[Start Time hour elec]],Table2[[#This Row],[End time Hour elec]]+24,Table2[[#This Row],[End time Hour elec]]),"err")</f>
        <v>11</v>
      </c>
      <c r="H588" s="26">
        <f>IFERROR((Table2[[#This Row],[End Time Elec]]-Table2[[#This Row],[Start time Elec]])*24,"err")</f>
        <v>4.0000000001164153</v>
      </c>
      <c r="I588" s="28">
        <f>Table1[[#This Row],[Start Time Steam]]</f>
        <v>41301.09375</v>
      </c>
      <c r="J588" s="28">
        <f>Table1[[#This Row],[Stop Time Steam]]</f>
        <v>41301.40625</v>
      </c>
      <c r="K588" s="26">
        <f>IFERROR(HOUR(Table2[[#This Row],[Start Time Steam]])+MINUTE(Table2[[#This Row],[Start Time Steam]])/60,"err")</f>
        <v>2.25</v>
      </c>
      <c r="L588" s="26">
        <f>IFERROR(HOUR(Table2[[#This Row],[End Time Steam]])+MINUTE(Table2[[#This Row],[End Time Steam]])/60,"err")</f>
        <v>9.75</v>
      </c>
      <c r="M588" s="26">
        <f>IFERROR(IF(Table2[[#This Row],[End time Hour Steam]]&lt;Table2[[#This Row],[Start Time hour Steam]],Table2[[#This Row],[End time Hour Steam]]+24,Table2[[#This Row],[End time Hour Steam]]),"err")</f>
        <v>9.75</v>
      </c>
      <c r="N588" s="26">
        <f>IFERROR((Table2[[#This Row],[End Time Steam]]-Table2[[#This Row],[Start Time Steam]])*24,"err")</f>
        <v>7.5</v>
      </c>
    </row>
    <row r="589" spans="1:14">
      <c r="A589" s="27">
        <f>Table1[[#This Row],[Day]]</f>
        <v>41302</v>
      </c>
      <c r="B589" s="29">
        <f>WEEKDAY(Table2[[#This Row],[Day]])</f>
        <v>2</v>
      </c>
      <c r="C589" s="28">
        <f>Table1[[#This Row],[Start Time Elec]]</f>
        <v>41302.15625</v>
      </c>
      <c r="D589" s="28">
        <f>Table1[[#This Row],[Stop Time Elec]]</f>
        <v>41303.03125</v>
      </c>
      <c r="E589" s="26">
        <f>IFERROR(HOUR(Table2[[#This Row],[Start time Elec]])+MINUTE(Table2[[#This Row],[Start time Elec]])/60,"err")</f>
        <v>3.75</v>
      </c>
      <c r="F589" s="26">
        <f>IFERROR(HOUR(Table2[[#This Row],[End Time Elec]])+MINUTE(Table2[[#This Row],[End Time Elec]])/60,"err")</f>
        <v>0.75</v>
      </c>
      <c r="G589" s="26">
        <f>IFERROR(IF(Table2[[#This Row],[End time Hour elec]]&lt;Table2[[#This Row],[Start Time hour elec]],Table2[[#This Row],[End time Hour elec]]+24,Table2[[#This Row],[End time Hour elec]]),"err")</f>
        <v>24.75</v>
      </c>
      <c r="H589" s="26">
        <f>IFERROR((Table2[[#This Row],[End Time Elec]]-Table2[[#This Row],[Start time Elec]])*24,"err")</f>
        <v>21</v>
      </c>
      <c r="I589" s="28">
        <f>Table1[[#This Row],[Start Time Steam]]</f>
        <v>41302.21875</v>
      </c>
      <c r="J589" s="28">
        <f>Table1[[#This Row],[Stop Time Steam]]</f>
        <v>41302.75</v>
      </c>
      <c r="K589" s="26">
        <f>IFERROR(HOUR(Table2[[#This Row],[Start Time Steam]])+MINUTE(Table2[[#This Row],[Start Time Steam]])/60,"err")</f>
        <v>5.25</v>
      </c>
      <c r="L589" s="26">
        <f>IFERROR(HOUR(Table2[[#This Row],[End Time Steam]])+MINUTE(Table2[[#This Row],[End Time Steam]])/60,"err")</f>
        <v>18</v>
      </c>
      <c r="M589" s="26">
        <f>IFERROR(IF(Table2[[#This Row],[End time Hour Steam]]&lt;Table2[[#This Row],[Start Time hour Steam]],Table2[[#This Row],[End time Hour Steam]]+24,Table2[[#This Row],[End time Hour Steam]]),"err")</f>
        <v>18</v>
      </c>
      <c r="N589" s="26">
        <f>IFERROR((Table2[[#This Row],[End Time Steam]]-Table2[[#This Row],[Start Time Steam]])*24,"err")</f>
        <v>12.75</v>
      </c>
    </row>
    <row r="590" spans="1:14">
      <c r="A590" s="27">
        <f>Table1[[#This Row],[Day]]</f>
        <v>41303</v>
      </c>
      <c r="B590" s="29">
        <f>WEEKDAY(Table2[[#This Row],[Day]])</f>
        <v>3</v>
      </c>
      <c r="C590" s="28">
        <f>Table1[[#This Row],[Start Time Elec]]</f>
        <v>41303.208333333336</v>
      </c>
      <c r="D590" s="28">
        <f>Table1[[#This Row],[Stop Time Elec]]</f>
        <v>41304.041666666664</v>
      </c>
      <c r="E590" s="26">
        <f>IFERROR(HOUR(Table2[[#This Row],[Start time Elec]])+MINUTE(Table2[[#This Row],[Start time Elec]])/60,"err")</f>
        <v>5</v>
      </c>
      <c r="F590" s="26">
        <f>IFERROR(HOUR(Table2[[#This Row],[End Time Elec]])+MINUTE(Table2[[#This Row],[End Time Elec]])/60,"err")</f>
        <v>1</v>
      </c>
      <c r="G590" s="26">
        <f>IFERROR(IF(Table2[[#This Row],[End time Hour elec]]&lt;Table2[[#This Row],[Start Time hour elec]],Table2[[#This Row],[End time Hour elec]]+24,Table2[[#This Row],[End time Hour elec]]),"err")</f>
        <v>25</v>
      </c>
      <c r="H590" s="26">
        <f>IFERROR((Table2[[#This Row],[End Time Elec]]-Table2[[#This Row],[Start time Elec]])*24,"err")</f>
        <v>19.999999999883585</v>
      </c>
      <c r="I590" s="28">
        <f>Table1[[#This Row],[Start Time Steam]]</f>
        <v>41303.239583333336</v>
      </c>
      <c r="J590" s="28">
        <f>Table1[[#This Row],[Stop Time Steam]]</f>
        <v>41303.760416666664</v>
      </c>
      <c r="K590" s="26">
        <f>IFERROR(HOUR(Table2[[#This Row],[Start Time Steam]])+MINUTE(Table2[[#This Row],[Start Time Steam]])/60,"err")</f>
        <v>5.75</v>
      </c>
      <c r="L590" s="26">
        <f>IFERROR(HOUR(Table2[[#This Row],[End Time Steam]])+MINUTE(Table2[[#This Row],[End Time Steam]])/60,"err")</f>
        <v>18.25</v>
      </c>
      <c r="M590" s="26">
        <f>IFERROR(IF(Table2[[#This Row],[End time Hour Steam]]&lt;Table2[[#This Row],[Start Time hour Steam]],Table2[[#This Row],[End time Hour Steam]]+24,Table2[[#This Row],[End time Hour Steam]]),"err")</f>
        <v>18.25</v>
      </c>
      <c r="N590" s="26">
        <f>IFERROR((Table2[[#This Row],[End Time Steam]]-Table2[[#This Row],[Start Time Steam]])*24,"err")</f>
        <v>12.499999999883585</v>
      </c>
    </row>
    <row r="591" spans="1:14">
      <c r="A591" s="27">
        <f>Table1[[#This Row],[Day]]</f>
        <v>41304</v>
      </c>
      <c r="B591" s="29">
        <f>WEEKDAY(Table2[[#This Row],[Day]])</f>
        <v>4</v>
      </c>
      <c r="C591" s="28">
        <f>Table1[[#This Row],[Start Time Elec]]</f>
        <v>41304.229166666664</v>
      </c>
      <c r="D591" s="28">
        <f>Table1[[#This Row],[Stop Time Elec]]</f>
        <v>41305.052083333336</v>
      </c>
      <c r="E591" s="26">
        <f>IFERROR(HOUR(Table2[[#This Row],[Start time Elec]])+MINUTE(Table2[[#This Row],[Start time Elec]])/60,"err")</f>
        <v>5.5</v>
      </c>
      <c r="F591" s="26">
        <f>IFERROR(HOUR(Table2[[#This Row],[End Time Elec]])+MINUTE(Table2[[#This Row],[End Time Elec]])/60,"err")</f>
        <v>1.25</v>
      </c>
      <c r="G591" s="26">
        <f>IFERROR(IF(Table2[[#This Row],[End time Hour elec]]&lt;Table2[[#This Row],[Start Time hour elec]],Table2[[#This Row],[End time Hour elec]]+24,Table2[[#This Row],[End time Hour elec]]),"err")</f>
        <v>25.25</v>
      </c>
      <c r="H591" s="26">
        <f>IFERROR((Table2[[#This Row],[End Time Elec]]-Table2[[#This Row],[Start time Elec]])*24,"err")</f>
        <v>19.750000000116415</v>
      </c>
      <c r="I591" s="28">
        <f>Table1[[#This Row],[Start Time Steam]]</f>
        <v>41304.25</v>
      </c>
      <c r="J591" s="28">
        <f>Table1[[#This Row],[Stop Time Steam]]</f>
        <v>41304.8125</v>
      </c>
      <c r="K591" s="26">
        <f>IFERROR(HOUR(Table2[[#This Row],[Start Time Steam]])+MINUTE(Table2[[#This Row],[Start Time Steam]])/60,"err")</f>
        <v>6</v>
      </c>
      <c r="L591" s="26">
        <f>IFERROR(HOUR(Table2[[#This Row],[End Time Steam]])+MINUTE(Table2[[#This Row],[End Time Steam]])/60,"err")</f>
        <v>19.5</v>
      </c>
      <c r="M591" s="26">
        <f>IFERROR(IF(Table2[[#This Row],[End time Hour Steam]]&lt;Table2[[#This Row],[Start Time hour Steam]],Table2[[#This Row],[End time Hour Steam]]+24,Table2[[#This Row],[End time Hour Steam]]),"err")</f>
        <v>19.5</v>
      </c>
      <c r="N591" s="26">
        <f>IFERROR((Table2[[#This Row],[End Time Steam]]-Table2[[#This Row],[Start Time Steam]])*24,"err")</f>
        <v>13.5</v>
      </c>
    </row>
    <row r="592" spans="1:14">
      <c r="A592" s="27">
        <f>Table1[[#This Row],[Day]]</f>
        <v>41305</v>
      </c>
      <c r="B592" s="29">
        <f>WEEKDAY(Table2[[#This Row],[Day]])</f>
        <v>5</v>
      </c>
      <c r="C592" s="28">
        <f>Table1[[#This Row],[Start Time Elec]]</f>
        <v>41305.229166666664</v>
      </c>
      <c r="D592" s="28">
        <f>Table1[[#This Row],[Stop Time Elec]]</f>
        <v>41306.03125</v>
      </c>
      <c r="E592" s="26">
        <f>IFERROR(HOUR(Table2[[#This Row],[Start time Elec]])+MINUTE(Table2[[#This Row],[Start time Elec]])/60,"err")</f>
        <v>5.5</v>
      </c>
      <c r="F592" s="26">
        <f>IFERROR(HOUR(Table2[[#This Row],[End Time Elec]])+MINUTE(Table2[[#This Row],[End Time Elec]])/60,"err")</f>
        <v>0.75</v>
      </c>
      <c r="G592" s="26">
        <f>IFERROR(IF(Table2[[#This Row],[End time Hour elec]]&lt;Table2[[#This Row],[Start Time hour elec]],Table2[[#This Row],[End time Hour elec]]+24,Table2[[#This Row],[End time Hour elec]]),"err")</f>
        <v>24.75</v>
      </c>
      <c r="H592" s="26">
        <f>IFERROR((Table2[[#This Row],[End Time Elec]]-Table2[[#This Row],[Start time Elec]])*24,"err")</f>
        <v>19.250000000058208</v>
      </c>
      <c r="I592" s="28">
        <f>Table1[[#This Row],[Start Time Steam]]</f>
        <v>41305.25</v>
      </c>
      <c r="J592" s="28">
        <f>Table1[[#This Row],[Stop Time Steam]]</f>
        <v>41306.010416666664</v>
      </c>
      <c r="K592" s="26">
        <f>IFERROR(HOUR(Table2[[#This Row],[Start Time Steam]])+MINUTE(Table2[[#This Row],[Start Time Steam]])/60,"err")</f>
        <v>6</v>
      </c>
      <c r="L592" s="26">
        <f>IFERROR(HOUR(Table2[[#This Row],[End Time Steam]])+MINUTE(Table2[[#This Row],[End Time Steam]])/60,"err")</f>
        <v>0.25</v>
      </c>
      <c r="M592" s="26">
        <f>IFERROR(IF(Table2[[#This Row],[End time Hour Steam]]&lt;Table2[[#This Row],[Start Time hour Steam]],Table2[[#This Row],[End time Hour Steam]]+24,Table2[[#This Row],[End time Hour Steam]]),"err")</f>
        <v>24.25</v>
      </c>
      <c r="N592" s="26">
        <f>IFERROR((Table2[[#This Row],[End Time Steam]]-Table2[[#This Row],[Start Time Steam]])*24,"err")</f>
        <v>18.249999999941792</v>
      </c>
    </row>
    <row r="593" spans="1:14">
      <c r="A593" s="27">
        <f>Table1[[#This Row],[Day]]</f>
        <v>41306</v>
      </c>
      <c r="B593" s="29">
        <f>WEEKDAY(Table2[[#This Row],[Day]])</f>
        <v>6</v>
      </c>
      <c r="C593" s="28">
        <f>Table1[[#This Row],[Start Time Elec]]</f>
        <v>41306.21875</v>
      </c>
      <c r="D593" s="28">
        <f>Table1[[#This Row],[Stop Time Elec]]</f>
        <v>41307.020833333336</v>
      </c>
      <c r="E593" s="26">
        <f>IFERROR(HOUR(Table2[[#This Row],[Start time Elec]])+MINUTE(Table2[[#This Row],[Start time Elec]])/60,"err")</f>
        <v>5.25</v>
      </c>
      <c r="F593" s="26">
        <f>IFERROR(HOUR(Table2[[#This Row],[End Time Elec]])+MINUTE(Table2[[#This Row],[End Time Elec]])/60,"err")</f>
        <v>0.5</v>
      </c>
      <c r="G593" s="26">
        <f>IFERROR(IF(Table2[[#This Row],[End time Hour elec]]&lt;Table2[[#This Row],[Start Time hour elec]],Table2[[#This Row],[End time Hour elec]]+24,Table2[[#This Row],[End time Hour elec]]),"err")</f>
        <v>24.5</v>
      </c>
      <c r="H593" s="26">
        <f>IFERROR((Table2[[#This Row],[End Time Elec]]-Table2[[#This Row],[Start time Elec]])*24,"err")</f>
        <v>19.250000000058208</v>
      </c>
      <c r="I593" s="28">
        <f>Table1[[#This Row],[Start Time Steam]]</f>
        <v>41306.239583333336</v>
      </c>
      <c r="J593" s="28">
        <f>Table1[[#This Row],[Stop Time Steam]]</f>
        <v>41307.010416666664</v>
      </c>
      <c r="K593" s="26">
        <f>IFERROR(HOUR(Table2[[#This Row],[Start Time Steam]])+MINUTE(Table2[[#This Row],[Start Time Steam]])/60,"err")</f>
        <v>5.75</v>
      </c>
      <c r="L593" s="26">
        <f>IFERROR(HOUR(Table2[[#This Row],[End Time Steam]])+MINUTE(Table2[[#This Row],[End Time Steam]])/60,"err")</f>
        <v>0.25</v>
      </c>
      <c r="M593" s="26">
        <f>IFERROR(IF(Table2[[#This Row],[End time Hour Steam]]&lt;Table2[[#This Row],[Start Time hour Steam]],Table2[[#This Row],[End time Hour Steam]]+24,Table2[[#This Row],[End time Hour Steam]]),"err")</f>
        <v>24.25</v>
      </c>
      <c r="N593" s="26">
        <f>IFERROR((Table2[[#This Row],[End Time Steam]]-Table2[[#This Row],[Start Time Steam]])*24,"err")</f>
        <v>18.499999999883585</v>
      </c>
    </row>
    <row r="594" spans="1:14" hidden="1">
      <c r="A594" s="27">
        <f>Table1[[#This Row],[Day]]</f>
        <v>41307</v>
      </c>
      <c r="B594" s="29">
        <f>WEEKDAY(Table2[[#This Row],[Day]])</f>
        <v>7</v>
      </c>
      <c r="C594" s="28">
        <f>Table1[[#This Row],[Start Time Elec]]</f>
        <v>41307.25</v>
      </c>
      <c r="D594" s="28">
        <f>Table1[[#This Row],[Stop Time Elec]]</f>
        <v>41307.947916666664</v>
      </c>
      <c r="E594" s="26">
        <f>IFERROR(HOUR(Table2[[#This Row],[Start time Elec]])+MINUTE(Table2[[#This Row],[Start time Elec]])/60,"err")</f>
        <v>6</v>
      </c>
      <c r="F594" s="26">
        <f>IFERROR(HOUR(Table2[[#This Row],[End Time Elec]])+MINUTE(Table2[[#This Row],[End Time Elec]])/60,"err")</f>
        <v>22.75</v>
      </c>
      <c r="G594" s="26">
        <f>IFERROR(IF(Table2[[#This Row],[End time Hour elec]]&lt;Table2[[#This Row],[Start Time hour elec]],Table2[[#This Row],[End time Hour elec]]+24,Table2[[#This Row],[End time Hour elec]]),"err")</f>
        <v>22.75</v>
      </c>
      <c r="H594" s="26">
        <f>IFERROR((Table2[[#This Row],[End Time Elec]]-Table2[[#This Row],[Start time Elec]])*24,"err")</f>
        <v>16.749999999941792</v>
      </c>
      <c r="I594" s="28">
        <f>Table1[[#This Row],[Start Time Steam]]</f>
        <v>41307.135416666664</v>
      </c>
      <c r="J594" s="28">
        <f>Table1[[#This Row],[Stop Time Steam]]</f>
        <v>41307.447916666664</v>
      </c>
      <c r="K594" s="26">
        <f>IFERROR(HOUR(Table2[[#This Row],[Start Time Steam]])+MINUTE(Table2[[#This Row],[Start Time Steam]])/60,"err")</f>
        <v>3.25</v>
      </c>
      <c r="L594" s="26">
        <f>IFERROR(HOUR(Table2[[#This Row],[End Time Steam]])+MINUTE(Table2[[#This Row],[End Time Steam]])/60,"err")</f>
        <v>10.75</v>
      </c>
      <c r="M594" s="26">
        <f>IFERROR(IF(Table2[[#This Row],[End time Hour Steam]]&lt;Table2[[#This Row],[Start Time hour Steam]],Table2[[#This Row],[End time Hour Steam]]+24,Table2[[#This Row],[End time Hour Steam]]),"err")</f>
        <v>10.75</v>
      </c>
      <c r="N594" s="26">
        <f>IFERROR((Table2[[#This Row],[End Time Steam]]-Table2[[#This Row],[Start Time Steam]])*24,"err")</f>
        <v>7.5</v>
      </c>
    </row>
    <row r="595" spans="1:14" hidden="1">
      <c r="A595" s="27">
        <f>Table1[[#This Row],[Day]]</f>
        <v>41308</v>
      </c>
      <c r="B595" s="29">
        <f>WEEKDAY(Table2[[#This Row],[Day]])</f>
        <v>1</v>
      </c>
      <c r="C595" s="28">
        <f>Table1[[#This Row],[Start Time Elec]]</f>
        <v>41308.989583333336</v>
      </c>
      <c r="D595" s="28">
        <f>Table1[[#This Row],[Stop Time Elec]]</f>
        <v>41309</v>
      </c>
      <c r="E595" s="26">
        <f>IFERROR(HOUR(Table2[[#This Row],[Start time Elec]])+MINUTE(Table2[[#This Row],[Start time Elec]])/60,"err")</f>
        <v>23.75</v>
      </c>
      <c r="F595" s="26">
        <f>IFERROR(HOUR(Table2[[#This Row],[End Time Elec]])+MINUTE(Table2[[#This Row],[End Time Elec]])/60,"err")</f>
        <v>0</v>
      </c>
      <c r="G595" s="26">
        <f>IFERROR(IF(Table2[[#This Row],[End time Hour elec]]&lt;Table2[[#This Row],[Start Time hour elec]],Table2[[#This Row],[End time Hour elec]]+24,Table2[[#This Row],[End time Hour elec]]),"err")</f>
        <v>24</v>
      </c>
      <c r="H595" s="26">
        <f>IFERROR((Table2[[#This Row],[End Time Elec]]-Table2[[#This Row],[Start time Elec]])*24,"err")</f>
        <v>0.24999999994179234</v>
      </c>
      <c r="I595" s="28">
        <f>Table1[[#This Row],[Start Time Steam]]</f>
        <v>41308.208333333336</v>
      </c>
      <c r="J595" s="28">
        <f>Table1[[#This Row],[Stop Time Steam]]</f>
        <v>41308.3125</v>
      </c>
      <c r="K595" s="26">
        <f>IFERROR(HOUR(Table2[[#This Row],[Start Time Steam]])+MINUTE(Table2[[#This Row],[Start Time Steam]])/60,"err")</f>
        <v>5</v>
      </c>
      <c r="L595" s="26">
        <f>IFERROR(HOUR(Table2[[#This Row],[End Time Steam]])+MINUTE(Table2[[#This Row],[End Time Steam]])/60,"err")</f>
        <v>7.5</v>
      </c>
      <c r="M595" s="26">
        <f>IFERROR(IF(Table2[[#This Row],[End time Hour Steam]]&lt;Table2[[#This Row],[Start Time hour Steam]],Table2[[#This Row],[End time Hour Steam]]+24,Table2[[#This Row],[End time Hour Steam]]),"err")</f>
        <v>7.5</v>
      </c>
      <c r="N595" s="26">
        <f>IFERROR((Table2[[#This Row],[End Time Steam]]-Table2[[#This Row],[Start Time Steam]])*24,"err")</f>
        <v>2.4999999999417923</v>
      </c>
    </row>
    <row r="596" spans="1:14">
      <c r="A596" s="27">
        <f>Table1[[#This Row],[Day]]</f>
        <v>41309</v>
      </c>
      <c r="B596" s="29">
        <f>WEEKDAY(Table2[[#This Row],[Day]])</f>
        <v>2</v>
      </c>
      <c r="C596" s="28">
        <f>Table1[[#This Row],[Start Time Elec]]</f>
        <v>41309.15625</v>
      </c>
      <c r="D596" s="28">
        <f>Table1[[#This Row],[Stop Time Elec]]</f>
        <v>41310.052083333336</v>
      </c>
      <c r="E596" s="26">
        <f>IFERROR(HOUR(Table2[[#This Row],[Start time Elec]])+MINUTE(Table2[[#This Row],[Start time Elec]])/60,"err")</f>
        <v>3.75</v>
      </c>
      <c r="F596" s="26">
        <f>IFERROR(HOUR(Table2[[#This Row],[End Time Elec]])+MINUTE(Table2[[#This Row],[End Time Elec]])/60,"err")</f>
        <v>1.25</v>
      </c>
      <c r="G596" s="26">
        <f>IFERROR(IF(Table2[[#This Row],[End time Hour elec]]&lt;Table2[[#This Row],[Start Time hour elec]],Table2[[#This Row],[End time Hour elec]]+24,Table2[[#This Row],[End time Hour elec]]),"err")</f>
        <v>25.25</v>
      </c>
      <c r="H596" s="26">
        <f>IFERROR((Table2[[#This Row],[End Time Elec]]-Table2[[#This Row],[Start time Elec]])*24,"err")</f>
        <v>21.500000000058208</v>
      </c>
      <c r="I596" s="28">
        <f>Table1[[#This Row],[Start Time Steam]]</f>
        <v>41309.135416666664</v>
      </c>
      <c r="J596" s="28">
        <f>Table1[[#This Row],[Stop Time Steam]]</f>
        <v>41309.21875</v>
      </c>
      <c r="K596" s="26">
        <f>IFERROR(HOUR(Table2[[#This Row],[Start Time Steam]])+MINUTE(Table2[[#This Row],[Start Time Steam]])/60,"err")</f>
        <v>3.25</v>
      </c>
      <c r="L596" s="26">
        <f>IFERROR(HOUR(Table2[[#This Row],[End Time Steam]])+MINUTE(Table2[[#This Row],[End Time Steam]])/60,"err")</f>
        <v>5.25</v>
      </c>
      <c r="M596" s="26">
        <f>IFERROR(IF(Table2[[#This Row],[End time Hour Steam]]&lt;Table2[[#This Row],[Start Time hour Steam]],Table2[[#This Row],[End time Hour Steam]]+24,Table2[[#This Row],[End time Hour Steam]]),"err")</f>
        <v>5.25</v>
      </c>
      <c r="N596" s="26">
        <f>IFERROR((Table2[[#This Row],[End Time Steam]]-Table2[[#This Row],[Start Time Steam]])*24,"err")</f>
        <v>2.0000000000582077</v>
      </c>
    </row>
    <row r="597" spans="1:14">
      <c r="A597" s="27">
        <f>Table1[[#This Row],[Day]]</f>
        <v>41310</v>
      </c>
      <c r="B597" s="29">
        <f>WEEKDAY(Table2[[#This Row],[Day]])</f>
        <v>3</v>
      </c>
      <c r="C597" s="28">
        <f>Table1[[#This Row],[Start Time Elec]]</f>
        <v>41310.229166666664</v>
      </c>
      <c r="D597" s="28">
        <f>Table1[[#This Row],[Stop Time Elec]]</f>
        <v>41310.947916666664</v>
      </c>
      <c r="E597" s="26">
        <f>IFERROR(HOUR(Table2[[#This Row],[Start time Elec]])+MINUTE(Table2[[#This Row],[Start time Elec]])/60,"err")</f>
        <v>5.5</v>
      </c>
      <c r="F597" s="26">
        <f>IFERROR(HOUR(Table2[[#This Row],[End Time Elec]])+MINUTE(Table2[[#This Row],[End Time Elec]])/60,"err")</f>
        <v>22.75</v>
      </c>
      <c r="G597" s="26">
        <f>IFERROR(IF(Table2[[#This Row],[End time Hour elec]]&lt;Table2[[#This Row],[Start Time hour elec]],Table2[[#This Row],[End time Hour elec]]+24,Table2[[#This Row],[End time Hour elec]]),"err")</f>
        <v>22.75</v>
      </c>
      <c r="H597" s="26">
        <f>IFERROR((Table2[[#This Row],[End Time Elec]]-Table2[[#This Row],[Start time Elec]])*24,"err")</f>
        <v>17.25</v>
      </c>
      <c r="I597" s="28">
        <f>Table1[[#This Row],[Start Time Steam]]</f>
        <v>41310.229166666664</v>
      </c>
      <c r="J597" s="28">
        <f>Table1[[#This Row],[Stop Time Steam]]</f>
        <v>41310.75</v>
      </c>
      <c r="K597" s="26">
        <f>IFERROR(HOUR(Table2[[#This Row],[Start Time Steam]])+MINUTE(Table2[[#This Row],[Start Time Steam]])/60,"err")</f>
        <v>5.5</v>
      </c>
      <c r="L597" s="26">
        <f>IFERROR(HOUR(Table2[[#This Row],[End Time Steam]])+MINUTE(Table2[[#This Row],[End Time Steam]])/60,"err")</f>
        <v>18</v>
      </c>
      <c r="M597" s="26">
        <f>IFERROR(IF(Table2[[#This Row],[End time Hour Steam]]&lt;Table2[[#This Row],[Start Time hour Steam]],Table2[[#This Row],[End time Hour Steam]]+24,Table2[[#This Row],[End time Hour Steam]]),"err")</f>
        <v>18</v>
      </c>
      <c r="N597" s="26">
        <f>IFERROR((Table2[[#This Row],[End Time Steam]]-Table2[[#This Row],[Start Time Steam]])*24,"err")</f>
        <v>12.500000000058208</v>
      </c>
    </row>
    <row r="598" spans="1:14">
      <c r="A598" s="27">
        <f>Table1[[#This Row],[Day]]</f>
        <v>41311</v>
      </c>
      <c r="B598" s="29">
        <f>WEEKDAY(Table2[[#This Row],[Day]])</f>
        <v>4</v>
      </c>
      <c r="C598" s="28">
        <f>Table1[[#This Row],[Start Time Elec]]</f>
        <v>41311.208333333336</v>
      </c>
      <c r="D598" s="28">
        <f>Table1[[#This Row],[Stop Time Elec]]</f>
        <v>41312</v>
      </c>
      <c r="E598" s="26">
        <f>IFERROR(HOUR(Table2[[#This Row],[Start time Elec]])+MINUTE(Table2[[#This Row],[Start time Elec]])/60,"err")</f>
        <v>5</v>
      </c>
      <c r="F598" s="26">
        <f>IFERROR(HOUR(Table2[[#This Row],[End Time Elec]])+MINUTE(Table2[[#This Row],[End Time Elec]])/60,"err")</f>
        <v>0</v>
      </c>
      <c r="G598" s="26">
        <f>IFERROR(IF(Table2[[#This Row],[End time Hour elec]]&lt;Table2[[#This Row],[Start Time hour elec]],Table2[[#This Row],[End time Hour elec]]+24,Table2[[#This Row],[End time Hour elec]]),"err")</f>
        <v>24</v>
      </c>
      <c r="H598" s="26">
        <f>IFERROR((Table2[[#This Row],[End Time Elec]]-Table2[[#This Row],[Start time Elec]])*24,"err")</f>
        <v>18.999999999941792</v>
      </c>
      <c r="I598" s="28">
        <f>Table1[[#This Row],[Start Time Steam]]</f>
        <v>41311.239583333336</v>
      </c>
      <c r="J598" s="28">
        <f>Table1[[#This Row],[Stop Time Steam]]</f>
        <v>41311.75</v>
      </c>
      <c r="K598" s="26">
        <f>IFERROR(HOUR(Table2[[#This Row],[Start Time Steam]])+MINUTE(Table2[[#This Row],[Start Time Steam]])/60,"err")</f>
        <v>5.75</v>
      </c>
      <c r="L598" s="26">
        <f>IFERROR(HOUR(Table2[[#This Row],[End Time Steam]])+MINUTE(Table2[[#This Row],[End Time Steam]])/60,"err")</f>
        <v>18</v>
      </c>
      <c r="M598" s="26">
        <f>IFERROR(IF(Table2[[#This Row],[End time Hour Steam]]&lt;Table2[[#This Row],[Start Time hour Steam]],Table2[[#This Row],[End time Hour Steam]]+24,Table2[[#This Row],[End time Hour Steam]]),"err")</f>
        <v>18</v>
      </c>
      <c r="N598" s="26">
        <f>IFERROR((Table2[[#This Row],[End Time Steam]]-Table2[[#This Row],[Start Time Steam]])*24,"err")</f>
        <v>12.249999999941792</v>
      </c>
    </row>
    <row r="599" spans="1:14">
      <c r="A599" s="27">
        <f>Table1[[#This Row],[Day]]</f>
        <v>41312</v>
      </c>
      <c r="B599" s="29">
        <f>WEEKDAY(Table2[[#This Row],[Day]])</f>
        <v>5</v>
      </c>
      <c r="C599" s="28">
        <f>Table1[[#This Row],[Start Time Elec]]</f>
        <v>41312.15625</v>
      </c>
      <c r="D599" s="28">
        <f>Table1[[#This Row],[Stop Time Elec]]</f>
        <v>41312.96875</v>
      </c>
      <c r="E599" s="26">
        <f>IFERROR(HOUR(Table2[[#This Row],[Start time Elec]])+MINUTE(Table2[[#This Row],[Start time Elec]])/60,"err")</f>
        <v>3.75</v>
      </c>
      <c r="F599" s="26">
        <f>IFERROR(HOUR(Table2[[#This Row],[End Time Elec]])+MINUTE(Table2[[#This Row],[End Time Elec]])/60,"err")</f>
        <v>23.25</v>
      </c>
      <c r="G599" s="26">
        <f>IFERROR(IF(Table2[[#This Row],[End time Hour elec]]&lt;Table2[[#This Row],[Start Time hour elec]],Table2[[#This Row],[End time Hour elec]]+24,Table2[[#This Row],[End time Hour elec]]),"err")</f>
        <v>23.25</v>
      </c>
      <c r="H599" s="26">
        <f>IFERROR((Table2[[#This Row],[End Time Elec]]-Table2[[#This Row],[Start time Elec]])*24,"err")</f>
        <v>19.5</v>
      </c>
      <c r="I599" s="28">
        <f>Table1[[#This Row],[Start Time Steam]]</f>
        <v>41312.041666666664</v>
      </c>
      <c r="J599" s="28">
        <f>Table1[[#This Row],[Stop Time Steam]]</f>
        <v>41312.75</v>
      </c>
      <c r="K599" s="26">
        <f>IFERROR(HOUR(Table2[[#This Row],[Start Time Steam]])+MINUTE(Table2[[#This Row],[Start Time Steam]])/60,"err")</f>
        <v>1</v>
      </c>
      <c r="L599" s="26">
        <f>IFERROR(HOUR(Table2[[#This Row],[End Time Steam]])+MINUTE(Table2[[#This Row],[End Time Steam]])/60,"err")</f>
        <v>18</v>
      </c>
      <c r="M599" s="26">
        <f>IFERROR(IF(Table2[[#This Row],[End time Hour Steam]]&lt;Table2[[#This Row],[Start Time hour Steam]],Table2[[#This Row],[End time Hour Steam]]+24,Table2[[#This Row],[End time Hour Steam]]),"err")</f>
        <v>18</v>
      </c>
      <c r="N599" s="26">
        <f>IFERROR((Table2[[#This Row],[End Time Steam]]-Table2[[#This Row],[Start Time Steam]])*24,"err")</f>
        <v>17.000000000058208</v>
      </c>
    </row>
    <row r="600" spans="1:14">
      <c r="A600" s="27">
        <f>Table1[[#This Row],[Day]]</f>
        <v>41313</v>
      </c>
      <c r="B600" s="29">
        <f>WEEKDAY(Table2[[#This Row],[Day]])</f>
        <v>6</v>
      </c>
      <c r="C600" s="28">
        <f>Table1[[#This Row],[Start Time Elec]]</f>
        <v>41313.197916666664</v>
      </c>
      <c r="D600" s="28">
        <f>Table1[[#This Row],[Stop Time Elec]]</f>
        <v>41314.03125</v>
      </c>
      <c r="E600" s="26">
        <f>IFERROR(HOUR(Table2[[#This Row],[Start time Elec]])+MINUTE(Table2[[#This Row],[Start time Elec]])/60,"err")</f>
        <v>4.75</v>
      </c>
      <c r="F600" s="26">
        <f>IFERROR(HOUR(Table2[[#This Row],[End Time Elec]])+MINUTE(Table2[[#This Row],[End Time Elec]])/60,"err")</f>
        <v>0.75</v>
      </c>
      <c r="G600" s="26">
        <f>IFERROR(IF(Table2[[#This Row],[End time Hour elec]]&lt;Table2[[#This Row],[Start Time hour elec]],Table2[[#This Row],[End time Hour elec]]+24,Table2[[#This Row],[End time Hour elec]]),"err")</f>
        <v>24.75</v>
      </c>
      <c r="H600" s="26">
        <f>IFERROR((Table2[[#This Row],[End Time Elec]]-Table2[[#This Row],[Start time Elec]])*24,"err")</f>
        <v>20.000000000058208</v>
      </c>
      <c r="I600" s="28">
        <f>Table1[[#This Row],[Start Time Steam]]</f>
        <v>41313.25</v>
      </c>
      <c r="J600" s="28">
        <f>Table1[[#This Row],[Stop Time Steam]]</f>
        <v>41314.09375</v>
      </c>
      <c r="K600" s="26">
        <f>IFERROR(HOUR(Table2[[#This Row],[Start Time Steam]])+MINUTE(Table2[[#This Row],[Start Time Steam]])/60,"err")</f>
        <v>6</v>
      </c>
      <c r="L600" s="26">
        <f>IFERROR(HOUR(Table2[[#This Row],[End Time Steam]])+MINUTE(Table2[[#This Row],[End Time Steam]])/60,"err")</f>
        <v>2.25</v>
      </c>
      <c r="M600" s="26">
        <f>IFERROR(IF(Table2[[#This Row],[End time Hour Steam]]&lt;Table2[[#This Row],[Start Time hour Steam]],Table2[[#This Row],[End time Hour Steam]]+24,Table2[[#This Row],[End time Hour Steam]]),"err")</f>
        <v>26.25</v>
      </c>
      <c r="N600" s="26">
        <f>IFERROR((Table2[[#This Row],[End Time Steam]]-Table2[[#This Row],[Start Time Steam]])*24,"err")</f>
        <v>20.25</v>
      </c>
    </row>
    <row r="601" spans="1:14" hidden="1">
      <c r="A601" s="27">
        <f>Table1[[#This Row],[Day]]</f>
        <v>41314</v>
      </c>
      <c r="B601" s="29">
        <f>WEEKDAY(Table2[[#This Row],[Day]])</f>
        <v>7</v>
      </c>
      <c r="C601" s="28">
        <f>Table1[[#This Row],[Start Time Elec]]</f>
        <v>41314.291666666664</v>
      </c>
      <c r="D601" s="28">
        <f>Table1[[#This Row],[Stop Time Elec]]</f>
        <v>41314.541666666664</v>
      </c>
      <c r="E601" s="26">
        <f>IFERROR(HOUR(Table2[[#This Row],[Start time Elec]])+MINUTE(Table2[[#This Row],[Start time Elec]])/60,"err")</f>
        <v>7</v>
      </c>
      <c r="F601" s="26">
        <f>IFERROR(HOUR(Table2[[#This Row],[End Time Elec]])+MINUTE(Table2[[#This Row],[End Time Elec]])/60,"err")</f>
        <v>13</v>
      </c>
      <c r="G601" s="26">
        <f>IFERROR(IF(Table2[[#This Row],[End time Hour elec]]&lt;Table2[[#This Row],[Start Time hour elec]],Table2[[#This Row],[End time Hour elec]]+24,Table2[[#This Row],[End time Hour elec]]),"err")</f>
        <v>13</v>
      </c>
      <c r="H601" s="26">
        <f>IFERROR((Table2[[#This Row],[End Time Elec]]-Table2[[#This Row],[Start time Elec]])*24,"err")</f>
        <v>6</v>
      </c>
      <c r="I601" s="28">
        <f>Table1[[#This Row],[Start Time Steam]]</f>
        <v>41314.989583333336</v>
      </c>
      <c r="J601" s="28">
        <f>Table1[[#This Row],[Stop Time Steam]]</f>
        <v>41315</v>
      </c>
      <c r="K601" s="26">
        <f>IFERROR(HOUR(Table2[[#This Row],[Start Time Steam]])+MINUTE(Table2[[#This Row],[Start Time Steam]])/60,"err")</f>
        <v>23.75</v>
      </c>
      <c r="L601" s="26">
        <f>IFERROR(HOUR(Table2[[#This Row],[End Time Steam]])+MINUTE(Table2[[#This Row],[End Time Steam]])/60,"err")</f>
        <v>0</v>
      </c>
      <c r="M601" s="26">
        <f>IFERROR(IF(Table2[[#This Row],[End time Hour Steam]]&lt;Table2[[#This Row],[Start Time hour Steam]],Table2[[#This Row],[End time Hour Steam]]+24,Table2[[#This Row],[End time Hour Steam]]),"err")</f>
        <v>24</v>
      </c>
      <c r="N601" s="26">
        <f>IFERROR((Table2[[#This Row],[End Time Steam]]-Table2[[#This Row],[Start Time Steam]])*24,"err")</f>
        <v>0.24999999994179234</v>
      </c>
    </row>
    <row r="602" spans="1:14" hidden="1">
      <c r="A602" s="27">
        <f>Table1[[#This Row],[Day]]</f>
        <v>41315</v>
      </c>
      <c r="B602" s="29">
        <f>WEEKDAY(Table2[[#This Row],[Day]])</f>
        <v>1</v>
      </c>
      <c r="C602" s="28">
        <f>Table1[[#This Row],[Start Time Elec]]</f>
        <v>41315.364583333336</v>
      </c>
      <c r="D602" s="28">
        <f>Table1[[#This Row],[Stop Time Elec]]</f>
        <v>41315.510416666664</v>
      </c>
      <c r="E602" s="26">
        <f>IFERROR(HOUR(Table2[[#This Row],[Start time Elec]])+MINUTE(Table2[[#This Row],[Start time Elec]])/60,"err")</f>
        <v>8.75</v>
      </c>
      <c r="F602" s="26">
        <f>IFERROR(HOUR(Table2[[#This Row],[End Time Elec]])+MINUTE(Table2[[#This Row],[End Time Elec]])/60,"err")</f>
        <v>12.25</v>
      </c>
      <c r="G602" s="26">
        <f>IFERROR(IF(Table2[[#This Row],[End time Hour elec]]&lt;Table2[[#This Row],[Start Time hour elec]],Table2[[#This Row],[End time Hour elec]]+24,Table2[[#This Row],[End time Hour elec]]),"err")</f>
        <v>12.25</v>
      </c>
      <c r="H602" s="26">
        <f>IFERROR((Table2[[#This Row],[End Time Elec]]-Table2[[#This Row],[Start time Elec]])*24,"err")</f>
        <v>3.4999999998835847</v>
      </c>
      <c r="I602" s="28">
        <f>Table1[[#This Row],[Start Time Steam]]</f>
        <v>41315.041666666664</v>
      </c>
      <c r="J602" s="28">
        <f>Table1[[#This Row],[Stop Time Steam]]</f>
        <v>41315.125</v>
      </c>
      <c r="K602" s="26">
        <f>IFERROR(HOUR(Table2[[#This Row],[Start Time Steam]])+MINUTE(Table2[[#This Row],[Start Time Steam]])/60,"err")</f>
        <v>1</v>
      </c>
      <c r="L602" s="26">
        <f>IFERROR(HOUR(Table2[[#This Row],[End Time Steam]])+MINUTE(Table2[[#This Row],[End Time Steam]])/60,"err")</f>
        <v>3</v>
      </c>
      <c r="M602" s="26">
        <f>IFERROR(IF(Table2[[#This Row],[End time Hour Steam]]&lt;Table2[[#This Row],[Start Time hour Steam]],Table2[[#This Row],[End time Hour Steam]]+24,Table2[[#This Row],[End time Hour Steam]]),"err")</f>
        <v>3</v>
      </c>
      <c r="N602" s="26">
        <f>IFERROR((Table2[[#This Row],[End Time Steam]]-Table2[[#This Row],[Start Time Steam]])*24,"err")</f>
        <v>2.0000000000582077</v>
      </c>
    </row>
    <row r="603" spans="1:14">
      <c r="A603" s="27">
        <f>Table1[[#This Row],[Day]]</f>
        <v>41316</v>
      </c>
      <c r="B603" s="29">
        <f>WEEKDAY(Table2[[#This Row],[Day]])</f>
        <v>2</v>
      </c>
      <c r="C603" s="28">
        <f>Table1[[#This Row],[Start Time Elec]]</f>
        <v>41316.15625</v>
      </c>
      <c r="D603" s="28">
        <f>Table1[[#This Row],[Stop Time Elec]]</f>
        <v>41317.020833333336</v>
      </c>
      <c r="E603" s="26">
        <f>IFERROR(HOUR(Table2[[#This Row],[Start time Elec]])+MINUTE(Table2[[#This Row],[Start time Elec]])/60,"err")</f>
        <v>3.75</v>
      </c>
      <c r="F603" s="26">
        <f>IFERROR(HOUR(Table2[[#This Row],[End Time Elec]])+MINUTE(Table2[[#This Row],[End Time Elec]])/60,"err")</f>
        <v>0.5</v>
      </c>
      <c r="G603" s="26">
        <f>IFERROR(IF(Table2[[#This Row],[End time Hour elec]]&lt;Table2[[#This Row],[Start Time hour elec]],Table2[[#This Row],[End time Hour elec]]+24,Table2[[#This Row],[End time Hour elec]]),"err")</f>
        <v>24.5</v>
      </c>
      <c r="H603" s="26">
        <f>IFERROR((Table2[[#This Row],[End Time Elec]]-Table2[[#This Row],[Start time Elec]])*24,"err")</f>
        <v>20.750000000058208</v>
      </c>
      <c r="I603" s="28">
        <f>Table1[[#This Row],[Start Time Steam]]</f>
        <v>41316.229166666664</v>
      </c>
      <c r="J603" s="28">
        <f>Table1[[#This Row],[Stop Time Steam]]</f>
        <v>41316.75</v>
      </c>
      <c r="K603" s="26">
        <f>IFERROR(HOUR(Table2[[#This Row],[Start Time Steam]])+MINUTE(Table2[[#This Row],[Start Time Steam]])/60,"err")</f>
        <v>5.5</v>
      </c>
      <c r="L603" s="26">
        <f>IFERROR(HOUR(Table2[[#This Row],[End Time Steam]])+MINUTE(Table2[[#This Row],[End Time Steam]])/60,"err")</f>
        <v>18</v>
      </c>
      <c r="M603" s="26">
        <f>IFERROR(IF(Table2[[#This Row],[End time Hour Steam]]&lt;Table2[[#This Row],[Start Time hour Steam]],Table2[[#This Row],[End time Hour Steam]]+24,Table2[[#This Row],[End time Hour Steam]]),"err")</f>
        <v>18</v>
      </c>
      <c r="N603" s="26">
        <f>IFERROR((Table2[[#This Row],[End Time Steam]]-Table2[[#This Row],[Start Time Steam]])*24,"err")</f>
        <v>12.500000000058208</v>
      </c>
    </row>
    <row r="604" spans="1:14">
      <c r="A604" s="27">
        <f>Table1[[#This Row],[Day]]</f>
        <v>41317</v>
      </c>
      <c r="B604" s="29">
        <f>WEEKDAY(Table2[[#This Row],[Day]])</f>
        <v>3</v>
      </c>
      <c r="C604" s="28">
        <f>Table1[[#This Row],[Start Time Elec]]</f>
        <v>41317.21875</v>
      </c>
      <c r="D604" s="28">
        <f>Table1[[#This Row],[Stop Time Elec]]</f>
        <v>41318.052083333336</v>
      </c>
      <c r="E604" s="26">
        <f>IFERROR(HOUR(Table2[[#This Row],[Start time Elec]])+MINUTE(Table2[[#This Row],[Start time Elec]])/60,"err")</f>
        <v>5.25</v>
      </c>
      <c r="F604" s="26">
        <f>IFERROR(HOUR(Table2[[#This Row],[End Time Elec]])+MINUTE(Table2[[#This Row],[End Time Elec]])/60,"err")</f>
        <v>1.25</v>
      </c>
      <c r="G604" s="26">
        <f>IFERROR(IF(Table2[[#This Row],[End time Hour elec]]&lt;Table2[[#This Row],[Start Time hour elec]],Table2[[#This Row],[End time Hour elec]]+24,Table2[[#This Row],[End time Hour elec]]),"err")</f>
        <v>25.25</v>
      </c>
      <c r="H604" s="26">
        <f>IFERROR((Table2[[#This Row],[End Time Elec]]-Table2[[#This Row],[Start time Elec]])*24,"err")</f>
        <v>20.000000000058208</v>
      </c>
      <c r="I604" s="28">
        <f>Table1[[#This Row],[Start Time Steam]]</f>
        <v>41317.239583333336</v>
      </c>
      <c r="J604" s="28">
        <f>Table1[[#This Row],[Stop Time Steam]]</f>
        <v>41317.979166666664</v>
      </c>
      <c r="K604" s="26">
        <f>IFERROR(HOUR(Table2[[#This Row],[Start Time Steam]])+MINUTE(Table2[[#This Row],[Start Time Steam]])/60,"err")</f>
        <v>5.75</v>
      </c>
      <c r="L604" s="26">
        <f>IFERROR(HOUR(Table2[[#This Row],[End Time Steam]])+MINUTE(Table2[[#This Row],[End Time Steam]])/60,"err")</f>
        <v>23.5</v>
      </c>
      <c r="M604" s="26">
        <f>IFERROR(IF(Table2[[#This Row],[End time Hour Steam]]&lt;Table2[[#This Row],[Start Time hour Steam]],Table2[[#This Row],[End time Hour Steam]]+24,Table2[[#This Row],[End time Hour Steam]]),"err")</f>
        <v>23.5</v>
      </c>
      <c r="N604" s="26">
        <f>IFERROR((Table2[[#This Row],[End Time Steam]]-Table2[[#This Row],[Start Time Steam]])*24,"err")</f>
        <v>17.749999999883585</v>
      </c>
    </row>
    <row r="605" spans="1:14">
      <c r="A605" s="27">
        <f>Table1[[#This Row],[Day]]</f>
        <v>41318</v>
      </c>
      <c r="B605" s="29">
        <f>WEEKDAY(Table2[[#This Row],[Day]])</f>
        <v>4</v>
      </c>
      <c r="C605" s="28">
        <f>Table1[[#This Row],[Start Time Elec]]</f>
        <v>41318.229166666664</v>
      </c>
      <c r="D605" s="28">
        <f>Table1[[#This Row],[Stop Time Elec]]</f>
        <v>41319.041666666664</v>
      </c>
      <c r="E605" s="26">
        <f>IFERROR(HOUR(Table2[[#This Row],[Start time Elec]])+MINUTE(Table2[[#This Row],[Start time Elec]])/60,"err")</f>
        <v>5.5</v>
      </c>
      <c r="F605" s="26">
        <f>IFERROR(HOUR(Table2[[#This Row],[End Time Elec]])+MINUTE(Table2[[#This Row],[End Time Elec]])/60,"err")</f>
        <v>1</v>
      </c>
      <c r="G605" s="26">
        <f>IFERROR(IF(Table2[[#This Row],[End time Hour elec]]&lt;Table2[[#This Row],[Start Time hour elec]],Table2[[#This Row],[End time Hour elec]]+24,Table2[[#This Row],[End time Hour elec]]),"err")</f>
        <v>25</v>
      </c>
      <c r="H605" s="26">
        <f>IFERROR((Table2[[#This Row],[End Time Elec]]-Table2[[#This Row],[Start time Elec]])*24,"err")</f>
        <v>19.5</v>
      </c>
      <c r="I605" s="28">
        <f>Table1[[#This Row],[Start Time Steam]]</f>
        <v>41318.239583333336</v>
      </c>
      <c r="J605" s="28">
        <f>Table1[[#This Row],[Stop Time Steam]]</f>
        <v>41318.927083333336</v>
      </c>
      <c r="K605" s="26">
        <f>IFERROR(HOUR(Table2[[#This Row],[Start Time Steam]])+MINUTE(Table2[[#This Row],[Start Time Steam]])/60,"err")</f>
        <v>5.75</v>
      </c>
      <c r="L605" s="26">
        <f>IFERROR(HOUR(Table2[[#This Row],[End Time Steam]])+MINUTE(Table2[[#This Row],[End Time Steam]])/60,"err")</f>
        <v>22.25</v>
      </c>
      <c r="M605" s="26">
        <f>IFERROR(IF(Table2[[#This Row],[End time Hour Steam]]&lt;Table2[[#This Row],[Start Time hour Steam]],Table2[[#This Row],[End time Hour Steam]]+24,Table2[[#This Row],[End time Hour Steam]]),"err")</f>
        <v>22.25</v>
      </c>
      <c r="N605" s="26">
        <f>IFERROR((Table2[[#This Row],[End Time Steam]]-Table2[[#This Row],[Start Time Steam]])*24,"err")</f>
        <v>16.5</v>
      </c>
    </row>
    <row r="606" spans="1:14">
      <c r="A606" s="27">
        <f>Table1[[#This Row],[Day]]</f>
        <v>41319</v>
      </c>
      <c r="B606" s="29">
        <f>WEEKDAY(Table2[[#This Row],[Day]])</f>
        <v>5</v>
      </c>
      <c r="C606" s="28">
        <f>Table1[[#This Row],[Start Time Elec]]</f>
        <v>41319.21875</v>
      </c>
      <c r="D606" s="28">
        <f>Table1[[#This Row],[Stop Time Elec]]</f>
        <v>41320.052083333336</v>
      </c>
      <c r="E606" s="26">
        <f>IFERROR(HOUR(Table2[[#This Row],[Start time Elec]])+MINUTE(Table2[[#This Row],[Start time Elec]])/60,"err")</f>
        <v>5.25</v>
      </c>
      <c r="F606" s="26">
        <f>IFERROR(HOUR(Table2[[#This Row],[End Time Elec]])+MINUTE(Table2[[#This Row],[End Time Elec]])/60,"err")</f>
        <v>1.25</v>
      </c>
      <c r="G606" s="26">
        <f>IFERROR(IF(Table2[[#This Row],[End time Hour elec]]&lt;Table2[[#This Row],[Start Time hour elec]],Table2[[#This Row],[End time Hour elec]]+24,Table2[[#This Row],[End time Hour elec]]),"err")</f>
        <v>25.25</v>
      </c>
      <c r="H606" s="26">
        <f>IFERROR((Table2[[#This Row],[End Time Elec]]-Table2[[#This Row],[Start time Elec]])*24,"err")</f>
        <v>20.000000000058208</v>
      </c>
      <c r="I606" s="28">
        <f>Table1[[#This Row],[Start Time Steam]]</f>
        <v>41319.239583333336</v>
      </c>
      <c r="J606" s="28">
        <f>Table1[[#This Row],[Stop Time Steam]]</f>
        <v>41319.354166666664</v>
      </c>
      <c r="K606" s="26">
        <f>IFERROR(HOUR(Table2[[#This Row],[Start Time Steam]])+MINUTE(Table2[[#This Row],[Start Time Steam]])/60,"err")</f>
        <v>5.75</v>
      </c>
      <c r="L606" s="26">
        <f>IFERROR(HOUR(Table2[[#This Row],[End Time Steam]])+MINUTE(Table2[[#This Row],[End Time Steam]])/60,"err")</f>
        <v>8.5</v>
      </c>
      <c r="M606" s="26">
        <f>IFERROR(IF(Table2[[#This Row],[End time Hour Steam]]&lt;Table2[[#This Row],[Start Time hour Steam]],Table2[[#This Row],[End time Hour Steam]]+24,Table2[[#This Row],[End time Hour Steam]]),"err")</f>
        <v>8.5</v>
      </c>
      <c r="N606" s="26">
        <f>IFERROR((Table2[[#This Row],[End Time Steam]]-Table2[[#This Row],[Start Time Steam]])*24,"err")</f>
        <v>2.7499999998835847</v>
      </c>
    </row>
    <row r="607" spans="1:14">
      <c r="A607" s="27">
        <f>Table1[[#This Row],[Day]]</f>
        <v>41320</v>
      </c>
      <c r="B607" s="29">
        <f>WEEKDAY(Table2[[#This Row],[Day]])</f>
        <v>6</v>
      </c>
      <c r="C607" s="28">
        <f>Table1[[#This Row],[Start Time Elec]]</f>
        <v>41320.229166666664</v>
      </c>
      <c r="D607" s="28">
        <f>Table1[[#This Row],[Stop Time Elec]]</f>
        <v>41321.09375</v>
      </c>
      <c r="E607" s="26">
        <f>IFERROR(HOUR(Table2[[#This Row],[Start time Elec]])+MINUTE(Table2[[#This Row],[Start time Elec]])/60,"err")</f>
        <v>5.5</v>
      </c>
      <c r="F607" s="26">
        <f>IFERROR(HOUR(Table2[[#This Row],[End Time Elec]])+MINUTE(Table2[[#This Row],[End Time Elec]])/60,"err")</f>
        <v>2.25</v>
      </c>
      <c r="G607" s="26">
        <f>IFERROR(IF(Table2[[#This Row],[End time Hour elec]]&lt;Table2[[#This Row],[Start Time hour elec]],Table2[[#This Row],[End time Hour elec]]+24,Table2[[#This Row],[End time Hour elec]]),"err")</f>
        <v>26.25</v>
      </c>
      <c r="H607" s="26">
        <f>IFERROR((Table2[[#This Row],[End Time Elec]]-Table2[[#This Row],[Start time Elec]])*24,"err")</f>
        <v>20.750000000058208</v>
      </c>
      <c r="I607" s="28">
        <f>Table1[[#This Row],[Start Time Steam]]</f>
        <v>41320.25</v>
      </c>
      <c r="J607" s="28">
        <f>Table1[[#This Row],[Stop Time Steam]]</f>
        <v>41320.8125</v>
      </c>
      <c r="K607" s="26">
        <f>IFERROR(HOUR(Table2[[#This Row],[Start Time Steam]])+MINUTE(Table2[[#This Row],[Start Time Steam]])/60,"err")</f>
        <v>6</v>
      </c>
      <c r="L607" s="26">
        <f>IFERROR(HOUR(Table2[[#This Row],[End Time Steam]])+MINUTE(Table2[[#This Row],[End Time Steam]])/60,"err")</f>
        <v>19.5</v>
      </c>
      <c r="M607" s="26">
        <f>IFERROR(IF(Table2[[#This Row],[End time Hour Steam]]&lt;Table2[[#This Row],[Start Time hour Steam]],Table2[[#This Row],[End time Hour Steam]]+24,Table2[[#This Row],[End time Hour Steam]]),"err")</f>
        <v>19.5</v>
      </c>
      <c r="N607" s="26">
        <f>IFERROR((Table2[[#This Row],[End Time Steam]]-Table2[[#This Row],[Start Time Steam]])*24,"err")</f>
        <v>13.5</v>
      </c>
    </row>
    <row r="608" spans="1:14" hidden="1">
      <c r="A608" s="27">
        <f>Table1[[#This Row],[Day]]</f>
        <v>41321</v>
      </c>
      <c r="B608" s="29">
        <f>WEEKDAY(Table2[[#This Row],[Day]])</f>
        <v>7</v>
      </c>
      <c r="C608" s="28">
        <f>Table1[[#This Row],[Start Time Elec]]</f>
        <v>41321.989583333336</v>
      </c>
      <c r="D608" s="28">
        <f>Table1[[#This Row],[Stop Time Elec]]</f>
        <v>41322</v>
      </c>
      <c r="E608" s="26">
        <f>IFERROR(HOUR(Table2[[#This Row],[Start time Elec]])+MINUTE(Table2[[#This Row],[Start time Elec]])/60,"err")</f>
        <v>23.75</v>
      </c>
      <c r="F608" s="26">
        <f>IFERROR(HOUR(Table2[[#This Row],[End Time Elec]])+MINUTE(Table2[[#This Row],[End Time Elec]])/60,"err")</f>
        <v>0</v>
      </c>
      <c r="G608" s="26">
        <f>IFERROR(IF(Table2[[#This Row],[End time Hour elec]]&lt;Table2[[#This Row],[Start Time hour elec]],Table2[[#This Row],[End time Hour elec]]+24,Table2[[#This Row],[End time Hour elec]]),"err")</f>
        <v>24</v>
      </c>
      <c r="H608" s="26">
        <f>IFERROR((Table2[[#This Row],[End Time Elec]]-Table2[[#This Row],[Start time Elec]])*24,"err")</f>
        <v>0.24999999994179234</v>
      </c>
      <c r="I608" s="28">
        <f>Table1[[#This Row],[Start Time Steam]]</f>
        <v>41321.15625</v>
      </c>
      <c r="J608" s="28">
        <f>Table1[[#This Row],[Stop Time Steam]]</f>
        <v>41322</v>
      </c>
      <c r="K608" s="26">
        <f>IFERROR(HOUR(Table2[[#This Row],[Start Time Steam]])+MINUTE(Table2[[#This Row],[Start Time Steam]])/60,"err")</f>
        <v>3.75</v>
      </c>
      <c r="L608" s="26">
        <f>IFERROR(HOUR(Table2[[#This Row],[End Time Steam]])+MINUTE(Table2[[#This Row],[End Time Steam]])/60,"err")</f>
        <v>0</v>
      </c>
      <c r="M608" s="26">
        <f>IFERROR(IF(Table2[[#This Row],[End time Hour Steam]]&lt;Table2[[#This Row],[Start Time hour Steam]],Table2[[#This Row],[End time Hour Steam]]+24,Table2[[#This Row],[End time Hour Steam]]),"err")</f>
        <v>24</v>
      </c>
      <c r="N608" s="26">
        <f>IFERROR((Table2[[#This Row],[End Time Steam]]-Table2[[#This Row],[Start Time Steam]])*24,"err")</f>
        <v>20.25</v>
      </c>
    </row>
    <row r="609" spans="1:14" hidden="1">
      <c r="A609" s="27">
        <f>Table1[[#This Row],[Day]]</f>
        <v>41322</v>
      </c>
      <c r="B609" s="29">
        <f>WEEKDAY(Table2[[#This Row],[Day]])</f>
        <v>1</v>
      </c>
      <c r="C609" s="28">
        <f>Table1[[#This Row],[Start Time Elec]]</f>
        <v>41322.177083333336</v>
      </c>
      <c r="D609" s="28">
        <f>Table1[[#This Row],[Stop Time Elec]]</f>
        <v>41323</v>
      </c>
      <c r="E609" s="26">
        <f>IFERROR(HOUR(Table2[[#This Row],[Start time Elec]])+MINUTE(Table2[[#This Row],[Start time Elec]])/60,"err")</f>
        <v>4.25</v>
      </c>
      <c r="F609" s="26">
        <f>IFERROR(HOUR(Table2[[#This Row],[End Time Elec]])+MINUTE(Table2[[#This Row],[End Time Elec]])/60,"err")</f>
        <v>0</v>
      </c>
      <c r="G609" s="26">
        <f>IFERROR(IF(Table2[[#This Row],[End time Hour elec]]&lt;Table2[[#This Row],[Start Time hour elec]],Table2[[#This Row],[End time Hour elec]]+24,Table2[[#This Row],[End time Hour elec]]),"err")</f>
        <v>24</v>
      </c>
      <c r="H609" s="26">
        <f>IFERROR((Table2[[#This Row],[End Time Elec]]-Table2[[#This Row],[Start time Elec]])*24,"err")</f>
        <v>19.749999999941792</v>
      </c>
      <c r="I609" s="28">
        <f>Table1[[#This Row],[Start Time Steam]]</f>
        <v>41322.125</v>
      </c>
      <c r="J609" s="28">
        <f>Table1[[#This Row],[Stop Time Steam]]</f>
        <v>41322.510416666664</v>
      </c>
      <c r="K609" s="26">
        <f>IFERROR(HOUR(Table2[[#This Row],[Start Time Steam]])+MINUTE(Table2[[#This Row],[Start Time Steam]])/60,"err")</f>
        <v>3</v>
      </c>
      <c r="L609" s="26">
        <f>IFERROR(HOUR(Table2[[#This Row],[End Time Steam]])+MINUTE(Table2[[#This Row],[End Time Steam]])/60,"err")</f>
        <v>12.25</v>
      </c>
      <c r="M609" s="26">
        <f>IFERROR(IF(Table2[[#This Row],[End time Hour Steam]]&lt;Table2[[#This Row],[Start Time hour Steam]],Table2[[#This Row],[End time Hour Steam]]+24,Table2[[#This Row],[End time Hour Steam]]),"err")</f>
        <v>12.25</v>
      </c>
      <c r="N609" s="26">
        <f>IFERROR((Table2[[#This Row],[End Time Steam]]-Table2[[#This Row],[Start Time Steam]])*24,"err")</f>
        <v>9.2499999999417923</v>
      </c>
    </row>
    <row r="610" spans="1:14">
      <c r="A610" s="27">
        <f>Table1[[#This Row],[Day]]</f>
        <v>41323</v>
      </c>
      <c r="B610" s="29">
        <f>WEEKDAY(Table2[[#This Row],[Day]])</f>
        <v>2</v>
      </c>
      <c r="C610" s="28">
        <f>Table1[[#This Row],[Start Time Elec]]</f>
        <v>41323.208333333336</v>
      </c>
      <c r="D610" s="28">
        <f>Table1[[#This Row],[Stop Time Elec]]</f>
        <v>41323.833333333336</v>
      </c>
      <c r="E610" s="26">
        <f>IFERROR(HOUR(Table2[[#This Row],[Start time Elec]])+MINUTE(Table2[[#This Row],[Start time Elec]])/60,"err")</f>
        <v>5</v>
      </c>
      <c r="F610" s="26">
        <f>IFERROR(HOUR(Table2[[#This Row],[End Time Elec]])+MINUTE(Table2[[#This Row],[End Time Elec]])/60,"err")</f>
        <v>20</v>
      </c>
      <c r="G610" s="26">
        <f>IFERROR(IF(Table2[[#This Row],[End time Hour elec]]&lt;Table2[[#This Row],[Start Time hour elec]],Table2[[#This Row],[End time Hour elec]]+24,Table2[[#This Row],[End time Hour elec]]),"err")</f>
        <v>20</v>
      </c>
      <c r="H610" s="26">
        <f>IFERROR((Table2[[#This Row],[End Time Elec]]-Table2[[#This Row],[Start time Elec]])*24,"err")</f>
        <v>15</v>
      </c>
      <c r="I610" s="28">
        <f>Table1[[#This Row],[Start Time Steam]]</f>
        <v>41323.21875</v>
      </c>
      <c r="J610" s="28">
        <f>Table1[[#This Row],[Stop Time Steam]]</f>
        <v>41323.5625</v>
      </c>
      <c r="K610" s="26">
        <f>IFERROR(HOUR(Table2[[#This Row],[Start Time Steam]])+MINUTE(Table2[[#This Row],[Start Time Steam]])/60,"err")</f>
        <v>5.25</v>
      </c>
      <c r="L610" s="26">
        <f>IFERROR(HOUR(Table2[[#This Row],[End Time Steam]])+MINUTE(Table2[[#This Row],[End Time Steam]])/60,"err")</f>
        <v>13.5</v>
      </c>
      <c r="M610" s="26">
        <f>IFERROR(IF(Table2[[#This Row],[End time Hour Steam]]&lt;Table2[[#This Row],[Start Time hour Steam]],Table2[[#This Row],[End time Hour Steam]]+24,Table2[[#This Row],[End time Hour Steam]]),"err")</f>
        <v>13.5</v>
      </c>
      <c r="N610" s="26">
        <f>IFERROR((Table2[[#This Row],[End Time Steam]]-Table2[[#This Row],[Start Time Steam]])*24,"err")</f>
        <v>8.25</v>
      </c>
    </row>
    <row r="611" spans="1:14">
      <c r="A611" s="27">
        <f>Table1[[#This Row],[Day]]</f>
        <v>41324</v>
      </c>
      <c r="B611" s="29">
        <f>WEEKDAY(Table2[[#This Row],[Day]])</f>
        <v>3</v>
      </c>
      <c r="C611" s="28">
        <f>Table1[[#This Row],[Start Time Elec]]</f>
        <v>41324.21875</v>
      </c>
      <c r="D611" s="28">
        <f>Table1[[#This Row],[Stop Time Elec]]</f>
        <v>41325.052083333336</v>
      </c>
      <c r="E611" s="26">
        <f>IFERROR(HOUR(Table2[[#This Row],[Start time Elec]])+MINUTE(Table2[[#This Row],[Start time Elec]])/60,"err")</f>
        <v>5.25</v>
      </c>
      <c r="F611" s="26">
        <f>IFERROR(HOUR(Table2[[#This Row],[End Time Elec]])+MINUTE(Table2[[#This Row],[End Time Elec]])/60,"err")</f>
        <v>1.25</v>
      </c>
      <c r="G611" s="26">
        <f>IFERROR(IF(Table2[[#This Row],[End time Hour elec]]&lt;Table2[[#This Row],[Start Time hour elec]],Table2[[#This Row],[End time Hour elec]]+24,Table2[[#This Row],[End time Hour elec]]),"err")</f>
        <v>25.25</v>
      </c>
      <c r="H611" s="26">
        <f>IFERROR((Table2[[#This Row],[End Time Elec]]-Table2[[#This Row],[Start time Elec]])*24,"err")</f>
        <v>20.000000000058208</v>
      </c>
      <c r="I611" s="28" t="str">
        <f>Table1[[#This Row],[Start Time Steam]]</f>
        <v>err</v>
      </c>
      <c r="J611" s="28">
        <f>Table1[[#This Row],[Stop Time Steam]]</f>
        <v>41324.75</v>
      </c>
      <c r="K611" s="26" t="str">
        <f>IFERROR(HOUR(Table2[[#This Row],[Start Time Steam]])+MINUTE(Table2[[#This Row],[Start Time Steam]])/60,"err")</f>
        <v>err</v>
      </c>
      <c r="L611" s="26">
        <f>IFERROR(HOUR(Table2[[#This Row],[End Time Steam]])+MINUTE(Table2[[#This Row],[End Time Steam]])/60,"err")</f>
        <v>18</v>
      </c>
      <c r="M611" s="26">
        <f>IFERROR(IF(Table2[[#This Row],[End time Hour Steam]]&lt;Table2[[#This Row],[Start Time hour Steam]],Table2[[#This Row],[End time Hour Steam]]+24,Table2[[#This Row],[End time Hour Steam]]),"err")</f>
        <v>42</v>
      </c>
      <c r="N611" s="26" t="str">
        <f>IFERROR((Table2[[#This Row],[End Time Steam]]-Table2[[#This Row],[Start Time Steam]])*24,"err")</f>
        <v>err</v>
      </c>
    </row>
    <row r="612" spans="1:14">
      <c r="A612" s="27">
        <f>Table1[[#This Row],[Day]]</f>
        <v>41325</v>
      </c>
      <c r="B612" s="29">
        <f>WEEKDAY(Table2[[#This Row],[Day]])</f>
        <v>4</v>
      </c>
      <c r="C612" s="28">
        <f>Table1[[#This Row],[Start Time Elec]]</f>
        <v>41325.229166666664</v>
      </c>
      <c r="D612" s="28">
        <f>Table1[[#This Row],[Stop Time Elec]]</f>
        <v>41326.052083333336</v>
      </c>
      <c r="E612" s="26">
        <f>IFERROR(HOUR(Table2[[#This Row],[Start time Elec]])+MINUTE(Table2[[#This Row],[Start time Elec]])/60,"err")</f>
        <v>5.5</v>
      </c>
      <c r="F612" s="26">
        <f>IFERROR(HOUR(Table2[[#This Row],[End Time Elec]])+MINUTE(Table2[[#This Row],[End Time Elec]])/60,"err")</f>
        <v>1.25</v>
      </c>
      <c r="G612" s="26">
        <f>IFERROR(IF(Table2[[#This Row],[End time Hour elec]]&lt;Table2[[#This Row],[Start Time hour elec]],Table2[[#This Row],[End time Hour elec]]+24,Table2[[#This Row],[End time Hour elec]]),"err")</f>
        <v>25.25</v>
      </c>
      <c r="H612" s="26">
        <f>IFERROR((Table2[[#This Row],[End Time Elec]]-Table2[[#This Row],[Start time Elec]])*24,"err")</f>
        <v>19.750000000116415</v>
      </c>
      <c r="I612" s="28">
        <f>Table1[[#This Row],[Start Time Steam]]</f>
        <v>41325.21875</v>
      </c>
      <c r="J612" s="28">
        <f>Table1[[#This Row],[Stop Time Steam]]</f>
        <v>41326.020833333336</v>
      </c>
      <c r="K612" s="26">
        <f>IFERROR(HOUR(Table2[[#This Row],[Start Time Steam]])+MINUTE(Table2[[#This Row],[Start Time Steam]])/60,"err")</f>
        <v>5.25</v>
      </c>
      <c r="L612" s="26">
        <f>IFERROR(HOUR(Table2[[#This Row],[End Time Steam]])+MINUTE(Table2[[#This Row],[End Time Steam]])/60,"err")</f>
        <v>0.5</v>
      </c>
      <c r="M612" s="26">
        <f>IFERROR(IF(Table2[[#This Row],[End time Hour Steam]]&lt;Table2[[#This Row],[Start Time hour Steam]],Table2[[#This Row],[End time Hour Steam]]+24,Table2[[#This Row],[End time Hour Steam]]),"err")</f>
        <v>24.5</v>
      </c>
      <c r="N612" s="26">
        <f>IFERROR((Table2[[#This Row],[End Time Steam]]-Table2[[#This Row],[Start Time Steam]])*24,"err")</f>
        <v>19.250000000058208</v>
      </c>
    </row>
    <row r="613" spans="1:14">
      <c r="A613" s="27">
        <f>Table1[[#This Row],[Day]]</f>
        <v>41326</v>
      </c>
      <c r="B613" s="29">
        <f>WEEKDAY(Table2[[#This Row],[Day]])</f>
        <v>5</v>
      </c>
      <c r="C613" s="28">
        <f>Table1[[#This Row],[Start Time Elec]]</f>
        <v>41326.239583333336</v>
      </c>
      <c r="D613" s="28">
        <f>Table1[[#This Row],[Stop Time Elec]]</f>
        <v>41327.052083333336</v>
      </c>
      <c r="E613" s="26">
        <f>IFERROR(HOUR(Table2[[#This Row],[Start time Elec]])+MINUTE(Table2[[#This Row],[Start time Elec]])/60,"err")</f>
        <v>5.75</v>
      </c>
      <c r="F613" s="26">
        <f>IFERROR(HOUR(Table2[[#This Row],[End Time Elec]])+MINUTE(Table2[[#This Row],[End Time Elec]])/60,"err")</f>
        <v>1.25</v>
      </c>
      <c r="G613" s="26">
        <f>IFERROR(IF(Table2[[#This Row],[End time Hour elec]]&lt;Table2[[#This Row],[Start Time hour elec]],Table2[[#This Row],[End time Hour elec]]+24,Table2[[#This Row],[End time Hour elec]]),"err")</f>
        <v>25.25</v>
      </c>
      <c r="H613" s="26">
        <f>IFERROR((Table2[[#This Row],[End Time Elec]]-Table2[[#This Row],[Start time Elec]])*24,"err")</f>
        <v>19.5</v>
      </c>
      <c r="I613" s="28">
        <f>Table1[[#This Row],[Start Time Steam]]</f>
        <v>41326.177083333336</v>
      </c>
      <c r="J613" s="28">
        <f>Table1[[#This Row],[Stop Time Steam]]</f>
        <v>41326.739583333336</v>
      </c>
      <c r="K613" s="26">
        <f>IFERROR(HOUR(Table2[[#This Row],[Start Time Steam]])+MINUTE(Table2[[#This Row],[Start Time Steam]])/60,"err")</f>
        <v>4.25</v>
      </c>
      <c r="L613" s="26">
        <f>IFERROR(HOUR(Table2[[#This Row],[End Time Steam]])+MINUTE(Table2[[#This Row],[End Time Steam]])/60,"err")</f>
        <v>17.75</v>
      </c>
      <c r="M613" s="26">
        <f>IFERROR(IF(Table2[[#This Row],[End time Hour Steam]]&lt;Table2[[#This Row],[Start Time hour Steam]],Table2[[#This Row],[End time Hour Steam]]+24,Table2[[#This Row],[End time Hour Steam]]),"err")</f>
        <v>17.75</v>
      </c>
      <c r="N613" s="26">
        <f>IFERROR((Table2[[#This Row],[End Time Steam]]-Table2[[#This Row],[Start Time Steam]])*24,"err")</f>
        <v>13.5</v>
      </c>
    </row>
    <row r="614" spans="1:14">
      <c r="A614" s="27">
        <f>Table1[[#This Row],[Day]]</f>
        <v>41327</v>
      </c>
      <c r="B614" s="29">
        <f>WEEKDAY(Table2[[#This Row],[Day]])</f>
        <v>6</v>
      </c>
      <c r="C614" s="28">
        <f>Table1[[#This Row],[Start Time Elec]]</f>
        <v>41327.208333333336</v>
      </c>
      <c r="D614" s="28">
        <f>Table1[[#This Row],[Stop Time Elec]]</f>
        <v>41327.958333333336</v>
      </c>
      <c r="E614" s="26">
        <f>IFERROR(HOUR(Table2[[#This Row],[Start time Elec]])+MINUTE(Table2[[#This Row],[Start time Elec]])/60,"err")</f>
        <v>5</v>
      </c>
      <c r="F614" s="26">
        <f>IFERROR(HOUR(Table2[[#This Row],[End Time Elec]])+MINUTE(Table2[[#This Row],[End Time Elec]])/60,"err")</f>
        <v>23</v>
      </c>
      <c r="G614" s="26">
        <f>IFERROR(IF(Table2[[#This Row],[End time Hour elec]]&lt;Table2[[#This Row],[Start Time hour elec]],Table2[[#This Row],[End time Hour elec]]+24,Table2[[#This Row],[End time Hour elec]]),"err")</f>
        <v>23</v>
      </c>
      <c r="H614" s="26">
        <f>IFERROR((Table2[[#This Row],[End Time Elec]]-Table2[[#This Row],[Start time Elec]])*24,"err")</f>
        <v>18</v>
      </c>
      <c r="I614" s="28">
        <f>Table1[[#This Row],[Start Time Steam]]</f>
        <v>41327.177083333336</v>
      </c>
      <c r="J614" s="28">
        <f>Table1[[#This Row],[Stop Time Steam]]</f>
        <v>41327.75</v>
      </c>
      <c r="K614" s="26">
        <f>IFERROR(HOUR(Table2[[#This Row],[Start Time Steam]])+MINUTE(Table2[[#This Row],[Start Time Steam]])/60,"err")</f>
        <v>4.25</v>
      </c>
      <c r="L614" s="26">
        <f>IFERROR(HOUR(Table2[[#This Row],[End Time Steam]])+MINUTE(Table2[[#This Row],[End Time Steam]])/60,"err")</f>
        <v>18</v>
      </c>
      <c r="M614" s="26">
        <f>IFERROR(IF(Table2[[#This Row],[End time Hour Steam]]&lt;Table2[[#This Row],[Start Time hour Steam]],Table2[[#This Row],[End time Hour Steam]]+24,Table2[[#This Row],[End time Hour Steam]]),"err")</f>
        <v>18</v>
      </c>
      <c r="N614" s="26">
        <f>IFERROR((Table2[[#This Row],[End Time Steam]]-Table2[[#This Row],[Start Time Steam]])*24,"err")</f>
        <v>13.749999999941792</v>
      </c>
    </row>
    <row r="615" spans="1:14" hidden="1">
      <c r="A615" s="27">
        <f>Table1[[#This Row],[Day]]</f>
        <v>41328</v>
      </c>
      <c r="B615" s="29">
        <f>WEEKDAY(Table2[[#This Row],[Day]])</f>
        <v>7</v>
      </c>
      <c r="C615" s="28">
        <f>Table1[[#This Row],[Start Time Elec]]</f>
        <v>41328.989583333336</v>
      </c>
      <c r="D615" s="28">
        <f>Table1[[#This Row],[Stop Time Elec]]</f>
        <v>41329.020833333336</v>
      </c>
      <c r="E615" s="26">
        <f>IFERROR(HOUR(Table2[[#This Row],[Start time Elec]])+MINUTE(Table2[[#This Row],[Start time Elec]])/60,"err")</f>
        <v>23.75</v>
      </c>
      <c r="F615" s="26">
        <f>IFERROR(HOUR(Table2[[#This Row],[End Time Elec]])+MINUTE(Table2[[#This Row],[End Time Elec]])/60,"err")</f>
        <v>0.5</v>
      </c>
      <c r="G615" s="26">
        <f>IFERROR(IF(Table2[[#This Row],[End time Hour elec]]&lt;Table2[[#This Row],[Start Time hour elec]],Table2[[#This Row],[End time Hour elec]]+24,Table2[[#This Row],[End time Hour elec]]),"err")</f>
        <v>24.5</v>
      </c>
      <c r="H615" s="26">
        <f>IFERROR((Table2[[#This Row],[End Time Elec]]-Table2[[#This Row],[Start time Elec]])*24,"err")</f>
        <v>0.75</v>
      </c>
      <c r="I615" s="28">
        <f>Table1[[#This Row],[Start Time Steam]]</f>
        <v>41328.25</v>
      </c>
      <c r="J615" s="28">
        <f>Table1[[#This Row],[Stop Time Steam]]</f>
        <v>41328.75</v>
      </c>
      <c r="K615" s="26">
        <f>IFERROR(HOUR(Table2[[#This Row],[Start Time Steam]])+MINUTE(Table2[[#This Row],[Start Time Steam]])/60,"err")</f>
        <v>6</v>
      </c>
      <c r="L615" s="26">
        <f>IFERROR(HOUR(Table2[[#This Row],[End Time Steam]])+MINUTE(Table2[[#This Row],[End Time Steam]])/60,"err")</f>
        <v>18</v>
      </c>
      <c r="M615" s="26">
        <f>IFERROR(IF(Table2[[#This Row],[End time Hour Steam]]&lt;Table2[[#This Row],[Start Time hour Steam]],Table2[[#This Row],[End time Hour Steam]]+24,Table2[[#This Row],[End time Hour Steam]]),"err")</f>
        <v>18</v>
      </c>
      <c r="N615" s="26">
        <f>IFERROR((Table2[[#This Row],[End Time Steam]]-Table2[[#This Row],[Start Time Steam]])*24,"err")</f>
        <v>12</v>
      </c>
    </row>
    <row r="616" spans="1:14" hidden="1">
      <c r="A616" s="27">
        <f>Table1[[#This Row],[Day]]</f>
        <v>41329</v>
      </c>
      <c r="B616" s="29">
        <f>WEEKDAY(Table2[[#This Row],[Day]])</f>
        <v>1</v>
      </c>
      <c r="C616" s="28">
        <f>Table1[[#This Row],[Start Time Elec]]</f>
        <v>41329.28125</v>
      </c>
      <c r="D616" s="28">
        <f>Table1[[#This Row],[Stop Time Elec]]</f>
        <v>41330</v>
      </c>
      <c r="E616" s="26">
        <f>IFERROR(HOUR(Table2[[#This Row],[Start time Elec]])+MINUTE(Table2[[#This Row],[Start time Elec]])/60,"err")</f>
        <v>6.75</v>
      </c>
      <c r="F616" s="26">
        <f>IFERROR(HOUR(Table2[[#This Row],[End Time Elec]])+MINUTE(Table2[[#This Row],[End Time Elec]])/60,"err")</f>
        <v>0</v>
      </c>
      <c r="G616" s="26">
        <f>IFERROR(IF(Table2[[#This Row],[End time Hour elec]]&lt;Table2[[#This Row],[Start Time hour elec]],Table2[[#This Row],[End time Hour elec]]+24,Table2[[#This Row],[End time Hour elec]]),"err")</f>
        <v>24</v>
      </c>
      <c r="H616" s="26">
        <f>IFERROR((Table2[[#This Row],[End Time Elec]]-Table2[[#This Row],[Start time Elec]])*24,"err")</f>
        <v>17.25</v>
      </c>
      <c r="I616" s="28">
        <f>Table1[[#This Row],[Start Time Steam]]</f>
        <v>41329.541666666664</v>
      </c>
      <c r="J616" s="28">
        <f>Table1[[#This Row],[Stop Time Steam]]</f>
        <v>41329.75</v>
      </c>
      <c r="K616" s="26">
        <f>IFERROR(HOUR(Table2[[#This Row],[Start Time Steam]])+MINUTE(Table2[[#This Row],[Start Time Steam]])/60,"err")</f>
        <v>13</v>
      </c>
      <c r="L616" s="26">
        <f>IFERROR(HOUR(Table2[[#This Row],[End Time Steam]])+MINUTE(Table2[[#This Row],[End Time Steam]])/60,"err")</f>
        <v>18</v>
      </c>
      <c r="M616" s="26">
        <f>IFERROR(IF(Table2[[#This Row],[End time Hour Steam]]&lt;Table2[[#This Row],[Start Time hour Steam]],Table2[[#This Row],[End time Hour Steam]]+24,Table2[[#This Row],[End time Hour Steam]]),"err")</f>
        <v>18</v>
      </c>
      <c r="N616" s="26">
        <f>IFERROR((Table2[[#This Row],[End Time Steam]]-Table2[[#This Row],[Start Time Steam]])*24,"err")</f>
        <v>5.0000000000582077</v>
      </c>
    </row>
    <row r="617" spans="1:14">
      <c r="A617" s="27">
        <f>Table1[[#This Row],[Day]]</f>
        <v>41330</v>
      </c>
      <c r="B617" s="29">
        <f>WEEKDAY(Table2[[#This Row],[Day]])</f>
        <v>2</v>
      </c>
      <c r="C617" s="28">
        <f>Table1[[#This Row],[Start Time Elec]]</f>
        <v>41330.166666666664</v>
      </c>
      <c r="D617" s="28">
        <f>Table1[[#This Row],[Stop Time Elec]]</f>
        <v>41331.052083333336</v>
      </c>
      <c r="E617" s="26">
        <f>IFERROR(HOUR(Table2[[#This Row],[Start time Elec]])+MINUTE(Table2[[#This Row],[Start time Elec]])/60,"err")</f>
        <v>4</v>
      </c>
      <c r="F617" s="26">
        <f>IFERROR(HOUR(Table2[[#This Row],[End Time Elec]])+MINUTE(Table2[[#This Row],[End Time Elec]])/60,"err")</f>
        <v>1.25</v>
      </c>
      <c r="G617" s="26">
        <f>IFERROR(IF(Table2[[#This Row],[End time Hour elec]]&lt;Table2[[#This Row],[Start Time hour elec]],Table2[[#This Row],[End time Hour elec]]+24,Table2[[#This Row],[End time Hour elec]]),"err")</f>
        <v>25.25</v>
      </c>
      <c r="H617" s="26">
        <f>IFERROR((Table2[[#This Row],[End Time Elec]]-Table2[[#This Row],[Start time Elec]])*24,"err")</f>
        <v>21.250000000116415</v>
      </c>
      <c r="I617" s="28">
        <f>Table1[[#This Row],[Start Time Steam]]</f>
        <v>41330.135416666664</v>
      </c>
      <c r="J617" s="28">
        <f>Table1[[#This Row],[Stop Time Steam]]</f>
        <v>41330.229166666664</v>
      </c>
      <c r="K617" s="26">
        <f>IFERROR(HOUR(Table2[[#This Row],[Start Time Steam]])+MINUTE(Table2[[#This Row],[Start Time Steam]])/60,"err")</f>
        <v>3.25</v>
      </c>
      <c r="L617" s="26">
        <f>IFERROR(HOUR(Table2[[#This Row],[End Time Steam]])+MINUTE(Table2[[#This Row],[End Time Steam]])/60,"err")</f>
        <v>5.5</v>
      </c>
      <c r="M617" s="26">
        <f>IFERROR(IF(Table2[[#This Row],[End time Hour Steam]]&lt;Table2[[#This Row],[Start Time hour Steam]],Table2[[#This Row],[End time Hour Steam]]+24,Table2[[#This Row],[End time Hour Steam]]),"err")</f>
        <v>5.5</v>
      </c>
      <c r="N617" s="26">
        <f>IFERROR((Table2[[#This Row],[End Time Steam]]-Table2[[#This Row],[Start Time Steam]])*24,"err")</f>
        <v>2.25</v>
      </c>
    </row>
    <row r="618" spans="1:14">
      <c r="A618" s="27">
        <f>Table1[[#This Row],[Day]]</f>
        <v>41331</v>
      </c>
      <c r="B618" s="29">
        <f>WEEKDAY(Table2[[#This Row],[Day]])</f>
        <v>3</v>
      </c>
      <c r="C618" s="28">
        <f>Table1[[#This Row],[Start Time Elec]]</f>
        <v>41331.229166666664</v>
      </c>
      <c r="D618" s="28">
        <f>Table1[[#This Row],[Stop Time Elec]]</f>
        <v>41332.041666666664</v>
      </c>
      <c r="E618" s="26">
        <f>IFERROR(HOUR(Table2[[#This Row],[Start time Elec]])+MINUTE(Table2[[#This Row],[Start time Elec]])/60,"err")</f>
        <v>5.5</v>
      </c>
      <c r="F618" s="26">
        <f>IFERROR(HOUR(Table2[[#This Row],[End Time Elec]])+MINUTE(Table2[[#This Row],[End Time Elec]])/60,"err")</f>
        <v>1</v>
      </c>
      <c r="G618" s="26">
        <f>IFERROR(IF(Table2[[#This Row],[End time Hour elec]]&lt;Table2[[#This Row],[Start Time hour elec]],Table2[[#This Row],[End time Hour elec]]+24,Table2[[#This Row],[End time Hour elec]]),"err")</f>
        <v>25</v>
      </c>
      <c r="H618" s="26">
        <f>IFERROR((Table2[[#This Row],[End Time Elec]]-Table2[[#This Row],[Start time Elec]])*24,"err")</f>
        <v>19.5</v>
      </c>
      <c r="I618" s="28">
        <f>Table1[[#This Row],[Start Time Steam]]</f>
        <v>41331.25</v>
      </c>
      <c r="J618" s="28">
        <f>Table1[[#This Row],[Stop Time Steam]]</f>
        <v>41331.875</v>
      </c>
      <c r="K618" s="26">
        <f>IFERROR(HOUR(Table2[[#This Row],[Start Time Steam]])+MINUTE(Table2[[#This Row],[Start Time Steam]])/60,"err")</f>
        <v>6</v>
      </c>
      <c r="L618" s="26">
        <f>IFERROR(HOUR(Table2[[#This Row],[End Time Steam]])+MINUTE(Table2[[#This Row],[End Time Steam]])/60,"err")</f>
        <v>21</v>
      </c>
      <c r="M618" s="26">
        <f>IFERROR(IF(Table2[[#This Row],[End time Hour Steam]]&lt;Table2[[#This Row],[Start Time hour Steam]],Table2[[#This Row],[End time Hour Steam]]+24,Table2[[#This Row],[End time Hour Steam]]),"err")</f>
        <v>21</v>
      </c>
      <c r="N618" s="26">
        <f>IFERROR((Table2[[#This Row],[End Time Steam]]-Table2[[#This Row],[Start Time Steam]])*24,"err")</f>
        <v>15</v>
      </c>
    </row>
    <row r="619" spans="1:14">
      <c r="A619" s="27">
        <f>Table1[[#This Row],[Day]]</f>
        <v>41332</v>
      </c>
      <c r="B619" s="29">
        <f>WEEKDAY(Table2[[#This Row],[Day]])</f>
        <v>4</v>
      </c>
      <c r="C619" s="28">
        <f>Table1[[#This Row],[Start Time Elec]]</f>
        <v>41332.21875</v>
      </c>
      <c r="D619" s="28">
        <f>Table1[[#This Row],[Stop Time Elec]]</f>
        <v>41333.052083333336</v>
      </c>
      <c r="E619" s="26">
        <f>IFERROR(HOUR(Table2[[#This Row],[Start time Elec]])+MINUTE(Table2[[#This Row],[Start time Elec]])/60,"err")</f>
        <v>5.25</v>
      </c>
      <c r="F619" s="26">
        <f>IFERROR(HOUR(Table2[[#This Row],[End Time Elec]])+MINUTE(Table2[[#This Row],[End Time Elec]])/60,"err")</f>
        <v>1.25</v>
      </c>
      <c r="G619" s="26">
        <f>IFERROR(IF(Table2[[#This Row],[End time Hour elec]]&lt;Table2[[#This Row],[Start Time hour elec]],Table2[[#This Row],[End time Hour elec]]+24,Table2[[#This Row],[End time Hour elec]]),"err")</f>
        <v>25.25</v>
      </c>
      <c r="H619" s="26">
        <f>IFERROR((Table2[[#This Row],[End Time Elec]]-Table2[[#This Row],[Start time Elec]])*24,"err")</f>
        <v>20.000000000058208</v>
      </c>
      <c r="I619" s="28">
        <f>Table1[[#This Row],[Start Time Steam]]</f>
        <v>41332.177083333336</v>
      </c>
      <c r="J619" s="28">
        <f>Table1[[#This Row],[Stop Time Steam]]</f>
        <v>41332.760416666664</v>
      </c>
      <c r="K619" s="26">
        <f>IFERROR(HOUR(Table2[[#This Row],[Start Time Steam]])+MINUTE(Table2[[#This Row],[Start Time Steam]])/60,"err")</f>
        <v>4.25</v>
      </c>
      <c r="L619" s="26">
        <f>IFERROR(HOUR(Table2[[#This Row],[End Time Steam]])+MINUTE(Table2[[#This Row],[End Time Steam]])/60,"err")</f>
        <v>18.25</v>
      </c>
      <c r="M619" s="26">
        <f>IFERROR(IF(Table2[[#This Row],[End time Hour Steam]]&lt;Table2[[#This Row],[Start Time hour Steam]],Table2[[#This Row],[End time Hour Steam]]+24,Table2[[#This Row],[End time Hour Steam]]),"err")</f>
        <v>18.25</v>
      </c>
      <c r="N619" s="26">
        <f>IFERROR((Table2[[#This Row],[End Time Steam]]-Table2[[#This Row],[Start Time Steam]])*24,"err")</f>
        <v>13.999999999883585</v>
      </c>
    </row>
    <row r="620" spans="1:14">
      <c r="A620" s="27">
        <f>Table1[[#This Row],[Day]]</f>
        <v>41333</v>
      </c>
      <c r="B620" s="29">
        <f>WEEKDAY(Table2[[#This Row],[Day]])</f>
        <v>5</v>
      </c>
      <c r="C620" s="28">
        <f>Table1[[#This Row],[Start Time Elec]]</f>
        <v>41333.229166666664</v>
      </c>
      <c r="D620" s="28">
        <f>Table1[[#This Row],[Stop Time Elec]]</f>
        <v>41334.0625</v>
      </c>
      <c r="E620" s="26">
        <f>IFERROR(HOUR(Table2[[#This Row],[Start time Elec]])+MINUTE(Table2[[#This Row],[Start time Elec]])/60,"err")</f>
        <v>5.5</v>
      </c>
      <c r="F620" s="26">
        <f>IFERROR(HOUR(Table2[[#This Row],[End Time Elec]])+MINUTE(Table2[[#This Row],[End Time Elec]])/60,"err")</f>
        <v>1.5</v>
      </c>
      <c r="G620" s="26">
        <f>IFERROR(IF(Table2[[#This Row],[End time Hour elec]]&lt;Table2[[#This Row],[Start Time hour elec]],Table2[[#This Row],[End time Hour elec]]+24,Table2[[#This Row],[End time Hour elec]]),"err")</f>
        <v>25.5</v>
      </c>
      <c r="H620" s="26">
        <f>IFERROR((Table2[[#This Row],[End Time Elec]]-Table2[[#This Row],[Start time Elec]])*24,"err")</f>
        <v>20.000000000058208</v>
      </c>
      <c r="I620" s="28">
        <f>Table1[[#This Row],[Start Time Steam]]</f>
        <v>41333.239583333336</v>
      </c>
      <c r="J620" s="28">
        <f>Table1[[#This Row],[Stop Time Steam]]</f>
        <v>41333.947916666664</v>
      </c>
      <c r="K620" s="26">
        <f>IFERROR(HOUR(Table2[[#This Row],[Start Time Steam]])+MINUTE(Table2[[#This Row],[Start Time Steam]])/60,"err")</f>
        <v>5.75</v>
      </c>
      <c r="L620" s="26">
        <f>IFERROR(HOUR(Table2[[#This Row],[End Time Steam]])+MINUTE(Table2[[#This Row],[End Time Steam]])/60,"err")</f>
        <v>22.75</v>
      </c>
      <c r="M620" s="26">
        <f>IFERROR(IF(Table2[[#This Row],[End time Hour Steam]]&lt;Table2[[#This Row],[Start Time hour Steam]],Table2[[#This Row],[End time Hour Steam]]+24,Table2[[#This Row],[End time Hour Steam]]),"err")</f>
        <v>22.75</v>
      </c>
      <c r="N620" s="26">
        <f>IFERROR((Table2[[#This Row],[End Time Steam]]-Table2[[#This Row],[Start Time Steam]])*24,"err")</f>
        <v>16.999999999883585</v>
      </c>
    </row>
    <row r="621" spans="1:14">
      <c r="A621" s="27">
        <f>Table1[[#This Row],[Day]]</f>
        <v>41334</v>
      </c>
      <c r="B621" s="29">
        <f>WEEKDAY(Table2[[#This Row],[Day]])</f>
        <v>6</v>
      </c>
      <c r="C621" s="28">
        <f>Table1[[#This Row],[Start Time Elec]]</f>
        <v>41334.21875</v>
      </c>
      <c r="D621" s="28">
        <f>Table1[[#This Row],[Stop Time Elec]]</f>
        <v>41335.09375</v>
      </c>
      <c r="E621" s="26">
        <f>IFERROR(HOUR(Table2[[#This Row],[Start time Elec]])+MINUTE(Table2[[#This Row],[Start time Elec]])/60,"err")</f>
        <v>5.25</v>
      </c>
      <c r="F621" s="26">
        <f>IFERROR(HOUR(Table2[[#This Row],[End Time Elec]])+MINUTE(Table2[[#This Row],[End Time Elec]])/60,"err")</f>
        <v>2.25</v>
      </c>
      <c r="G621" s="26">
        <f>IFERROR(IF(Table2[[#This Row],[End time Hour elec]]&lt;Table2[[#This Row],[Start Time hour elec]],Table2[[#This Row],[End time Hour elec]]+24,Table2[[#This Row],[End time Hour elec]]),"err")</f>
        <v>26.25</v>
      </c>
      <c r="H621" s="26">
        <f>IFERROR((Table2[[#This Row],[End Time Elec]]-Table2[[#This Row],[Start time Elec]])*24,"err")</f>
        <v>21</v>
      </c>
      <c r="I621" s="28">
        <f>Table1[[#This Row],[Start Time Steam]]</f>
        <v>41334.239583333336</v>
      </c>
      <c r="J621" s="28">
        <f>Table1[[#This Row],[Stop Time Steam]]</f>
        <v>41335</v>
      </c>
      <c r="K621" s="26">
        <f>IFERROR(HOUR(Table2[[#This Row],[Start Time Steam]])+MINUTE(Table2[[#This Row],[Start Time Steam]])/60,"err")</f>
        <v>5.75</v>
      </c>
      <c r="L621" s="26">
        <f>IFERROR(HOUR(Table2[[#This Row],[End Time Steam]])+MINUTE(Table2[[#This Row],[End Time Steam]])/60,"err")</f>
        <v>0</v>
      </c>
      <c r="M621" s="26">
        <f>IFERROR(IF(Table2[[#This Row],[End time Hour Steam]]&lt;Table2[[#This Row],[Start Time hour Steam]],Table2[[#This Row],[End time Hour Steam]]+24,Table2[[#This Row],[End time Hour Steam]]),"err")</f>
        <v>24</v>
      </c>
      <c r="N621" s="26">
        <f>IFERROR((Table2[[#This Row],[End Time Steam]]-Table2[[#This Row],[Start Time Steam]])*24,"err")</f>
        <v>18.249999999941792</v>
      </c>
    </row>
    <row r="622" spans="1:14" hidden="1">
      <c r="A622" s="27">
        <f>Table1[[#This Row],[Day]]</f>
        <v>41335</v>
      </c>
      <c r="B622" s="29">
        <f>WEEKDAY(Table2[[#This Row],[Day]])</f>
        <v>7</v>
      </c>
      <c r="C622" s="28">
        <f>Table1[[#This Row],[Start Time Elec]]</f>
        <v>41335.989583333336</v>
      </c>
      <c r="D622" s="28">
        <f>Table1[[#This Row],[Stop Time Elec]]</f>
        <v>41336.09375</v>
      </c>
      <c r="E622" s="26">
        <f>IFERROR(HOUR(Table2[[#This Row],[Start time Elec]])+MINUTE(Table2[[#This Row],[Start time Elec]])/60,"err")</f>
        <v>23.75</v>
      </c>
      <c r="F622" s="26">
        <f>IFERROR(HOUR(Table2[[#This Row],[End Time Elec]])+MINUTE(Table2[[#This Row],[End Time Elec]])/60,"err")</f>
        <v>2.25</v>
      </c>
      <c r="G622" s="26">
        <f>IFERROR(IF(Table2[[#This Row],[End time Hour elec]]&lt;Table2[[#This Row],[Start Time hour elec]],Table2[[#This Row],[End time Hour elec]]+24,Table2[[#This Row],[End time Hour elec]]),"err")</f>
        <v>26.25</v>
      </c>
      <c r="H622" s="26">
        <f>IFERROR((Table2[[#This Row],[End Time Elec]]-Table2[[#This Row],[Start time Elec]])*24,"err")</f>
        <v>2.4999999999417923</v>
      </c>
      <c r="I622" s="28">
        <f>Table1[[#This Row],[Start Time Steam]]</f>
        <v>41335.291666666664</v>
      </c>
      <c r="J622" s="28">
        <f>Table1[[#This Row],[Stop Time Steam]]</f>
        <v>41335.760416666664</v>
      </c>
      <c r="K622" s="26">
        <f>IFERROR(HOUR(Table2[[#This Row],[Start Time Steam]])+MINUTE(Table2[[#This Row],[Start Time Steam]])/60,"err")</f>
        <v>7</v>
      </c>
      <c r="L622" s="26">
        <f>IFERROR(HOUR(Table2[[#This Row],[End Time Steam]])+MINUTE(Table2[[#This Row],[End Time Steam]])/60,"err")</f>
        <v>18.25</v>
      </c>
      <c r="M622" s="26">
        <f>IFERROR(IF(Table2[[#This Row],[End time Hour Steam]]&lt;Table2[[#This Row],[Start Time hour Steam]],Table2[[#This Row],[End time Hour Steam]]+24,Table2[[#This Row],[End time Hour Steam]]),"err")</f>
        <v>18.25</v>
      </c>
      <c r="N622" s="26">
        <f>IFERROR((Table2[[#This Row],[End Time Steam]]-Table2[[#This Row],[Start Time Steam]])*24,"err")</f>
        <v>11.25</v>
      </c>
    </row>
    <row r="623" spans="1:14" hidden="1">
      <c r="A623" s="27">
        <f>Table1[[#This Row],[Day]]</f>
        <v>41336</v>
      </c>
      <c r="B623" s="29">
        <f>WEEKDAY(Table2[[#This Row],[Day]])</f>
        <v>1</v>
      </c>
      <c r="C623" s="28">
        <f>Table1[[#This Row],[Start Time Elec]]</f>
        <v>41336.989583333336</v>
      </c>
      <c r="D623" s="28">
        <f>Table1[[#This Row],[Stop Time Elec]]</f>
        <v>41337.020833333336</v>
      </c>
      <c r="E623" s="26">
        <f>IFERROR(HOUR(Table2[[#This Row],[Start time Elec]])+MINUTE(Table2[[#This Row],[Start time Elec]])/60,"err")</f>
        <v>23.75</v>
      </c>
      <c r="F623" s="26">
        <f>IFERROR(HOUR(Table2[[#This Row],[End Time Elec]])+MINUTE(Table2[[#This Row],[End Time Elec]])/60,"err")</f>
        <v>0.5</v>
      </c>
      <c r="G623" s="26">
        <f>IFERROR(IF(Table2[[#This Row],[End time Hour elec]]&lt;Table2[[#This Row],[Start Time hour elec]],Table2[[#This Row],[End time Hour elec]]+24,Table2[[#This Row],[End time Hour elec]]),"err")</f>
        <v>24.5</v>
      </c>
      <c r="H623" s="26">
        <f>IFERROR((Table2[[#This Row],[End Time Elec]]-Table2[[#This Row],[Start time Elec]])*24,"err")</f>
        <v>0.75</v>
      </c>
      <c r="I623" s="28">
        <f>Table1[[#This Row],[Start Time Steam]]</f>
        <v>41336.260416666664</v>
      </c>
      <c r="J623" s="28">
        <f>Table1[[#This Row],[Stop Time Steam]]</f>
        <v>41336.364583333336</v>
      </c>
      <c r="K623" s="26">
        <f>IFERROR(HOUR(Table2[[#This Row],[Start Time Steam]])+MINUTE(Table2[[#This Row],[Start Time Steam]])/60,"err")</f>
        <v>6.25</v>
      </c>
      <c r="L623" s="26">
        <f>IFERROR(HOUR(Table2[[#This Row],[End Time Steam]])+MINUTE(Table2[[#This Row],[End Time Steam]])/60,"err")</f>
        <v>8.75</v>
      </c>
      <c r="M623" s="26">
        <f>IFERROR(IF(Table2[[#This Row],[End time Hour Steam]]&lt;Table2[[#This Row],[Start Time hour Steam]],Table2[[#This Row],[End time Hour Steam]]+24,Table2[[#This Row],[End time Hour Steam]]),"err")</f>
        <v>8.75</v>
      </c>
      <c r="N623" s="26">
        <f>IFERROR((Table2[[#This Row],[End Time Steam]]-Table2[[#This Row],[Start Time Steam]])*24,"err")</f>
        <v>2.5000000001164153</v>
      </c>
    </row>
    <row r="624" spans="1:14">
      <c r="A624" s="27">
        <f>Table1[[#This Row],[Day]]</f>
        <v>41337</v>
      </c>
      <c r="B624" s="29">
        <f>WEEKDAY(Table2[[#This Row],[Day]])</f>
        <v>2</v>
      </c>
      <c r="C624" s="28">
        <f>Table1[[#This Row],[Start Time Elec]]</f>
        <v>41337.166666666664</v>
      </c>
      <c r="D624" s="28">
        <f>Table1[[#This Row],[Stop Time Elec]]</f>
        <v>41338.041666666664</v>
      </c>
      <c r="E624" s="26">
        <f>IFERROR(HOUR(Table2[[#This Row],[Start time Elec]])+MINUTE(Table2[[#This Row],[Start time Elec]])/60,"err")</f>
        <v>4</v>
      </c>
      <c r="F624" s="26">
        <f>IFERROR(HOUR(Table2[[#This Row],[End Time Elec]])+MINUTE(Table2[[#This Row],[End Time Elec]])/60,"err")</f>
        <v>1</v>
      </c>
      <c r="G624" s="26">
        <f>IFERROR(IF(Table2[[#This Row],[End time Hour elec]]&lt;Table2[[#This Row],[Start Time hour elec]],Table2[[#This Row],[End time Hour elec]]+24,Table2[[#This Row],[End time Hour elec]]),"err")</f>
        <v>25</v>
      </c>
      <c r="H624" s="26">
        <f>IFERROR((Table2[[#This Row],[End Time Elec]]-Table2[[#This Row],[Start time Elec]])*24,"err")</f>
        <v>21</v>
      </c>
      <c r="I624" s="28">
        <f>Table1[[#This Row],[Start Time Steam]]</f>
        <v>41337.21875</v>
      </c>
      <c r="J624" s="28">
        <f>Table1[[#This Row],[Stop Time Steam]]</f>
        <v>41337.791666666664</v>
      </c>
      <c r="K624" s="26">
        <f>IFERROR(HOUR(Table2[[#This Row],[Start Time Steam]])+MINUTE(Table2[[#This Row],[Start Time Steam]])/60,"err")</f>
        <v>5.25</v>
      </c>
      <c r="L624" s="26">
        <f>IFERROR(HOUR(Table2[[#This Row],[End Time Steam]])+MINUTE(Table2[[#This Row],[End Time Steam]])/60,"err")</f>
        <v>19</v>
      </c>
      <c r="M624" s="26">
        <f>IFERROR(IF(Table2[[#This Row],[End time Hour Steam]]&lt;Table2[[#This Row],[Start Time hour Steam]],Table2[[#This Row],[End time Hour Steam]]+24,Table2[[#This Row],[End time Hour Steam]]),"err")</f>
        <v>19</v>
      </c>
      <c r="N624" s="26">
        <f>IFERROR((Table2[[#This Row],[End Time Steam]]-Table2[[#This Row],[Start Time Steam]])*24,"err")</f>
        <v>13.749999999941792</v>
      </c>
    </row>
    <row r="625" spans="1:14">
      <c r="A625" s="27">
        <f>Table1[[#This Row],[Day]]</f>
        <v>41338</v>
      </c>
      <c r="B625" s="29">
        <f>WEEKDAY(Table2[[#This Row],[Day]])</f>
        <v>3</v>
      </c>
      <c r="C625" s="28">
        <f>Table1[[#This Row],[Start Time Elec]]</f>
        <v>41338.229166666664</v>
      </c>
      <c r="D625" s="28">
        <f>Table1[[#This Row],[Stop Time Elec]]</f>
        <v>41339.052083333336</v>
      </c>
      <c r="E625" s="26">
        <f>IFERROR(HOUR(Table2[[#This Row],[Start time Elec]])+MINUTE(Table2[[#This Row],[Start time Elec]])/60,"err")</f>
        <v>5.5</v>
      </c>
      <c r="F625" s="26">
        <f>IFERROR(HOUR(Table2[[#This Row],[End Time Elec]])+MINUTE(Table2[[#This Row],[End Time Elec]])/60,"err")</f>
        <v>1.25</v>
      </c>
      <c r="G625" s="26">
        <f>IFERROR(IF(Table2[[#This Row],[End time Hour elec]]&lt;Table2[[#This Row],[Start Time hour elec]],Table2[[#This Row],[End time Hour elec]]+24,Table2[[#This Row],[End time Hour elec]]),"err")</f>
        <v>25.25</v>
      </c>
      <c r="H625" s="26">
        <f>IFERROR((Table2[[#This Row],[End Time Elec]]-Table2[[#This Row],[Start time Elec]])*24,"err")</f>
        <v>19.750000000116415</v>
      </c>
      <c r="I625" s="28">
        <f>Table1[[#This Row],[Start Time Steam]]</f>
        <v>41338.239583333336</v>
      </c>
      <c r="J625" s="28">
        <f>Table1[[#This Row],[Stop Time Steam]]</f>
        <v>41338.75</v>
      </c>
      <c r="K625" s="26">
        <f>IFERROR(HOUR(Table2[[#This Row],[Start Time Steam]])+MINUTE(Table2[[#This Row],[Start Time Steam]])/60,"err")</f>
        <v>5.75</v>
      </c>
      <c r="L625" s="26">
        <f>IFERROR(HOUR(Table2[[#This Row],[End Time Steam]])+MINUTE(Table2[[#This Row],[End Time Steam]])/60,"err")</f>
        <v>18</v>
      </c>
      <c r="M625" s="26">
        <f>IFERROR(IF(Table2[[#This Row],[End time Hour Steam]]&lt;Table2[[#This Row],[Start Time hour Steam]],Table2[[#This Row],[End time Hour Steam]]+24,Table2[[#This Row],[End time Hour Steam]]),"err")</f>
        <v>18</v>
      </c>
      <c r="N625" s="26">
        <f>IFERROR((Table2[[#This Row],[End Time Steam]]-Table2[[#This Row],[Start Time Steam]])*24,"err")</f>
        <v>12.249999999941792</v>
      </c>
    </row>
    <row r="626" spans="1:14">
      <c r="A626" s="27">
        <f>Table1[[#This Row],[Day]]</f>
        <v>41339</v>
      </c>
      <c r="B626" s="29">
        <f>WEEKDAY(Table2[[#This Row],[Day]])</f>
        <v>4</v>
      </c>
      <c r="C626" s="28">
        <f>Table1[[#This Row],[Start Time Elec]]</f>
        <v>41339.229166666664</v>
      </c>
      <c r="D626" s="28">
        <f>Table1[[#This Row],[Stop Time Elec]]</f>
        <v>41340.0625</v>
      </c>
      <c r="E626" s="26">
        <f>IFERROR(HOUR(Table2[[#This Row],[Start time Elec]])+MINUTE(Table2[[#This Row],[Start time Elec]])/60,"err")</f>
        <v>5.5</v>
      </c>
      <c r="F626" s="26">
        <f>IFERROR(HOUR(Table2[[#This Row],[End Time Elec]])+MINUTE(Table2[[#This Row],[End Time Elec]])/60,"err")</f>
        <v>1.5</v>
      </c>
      <c r="G626" s="26">
        <f>IFERROR(IF(Table2[[#This Row],[End time Hour elec]]&lt;Table2[[#This Row],[Start Time hour elec]],Table2[[#This Row],[End time Hour elec]]+24,Table2[[#This Row],[End time Hour elec]]),"err")</f>
        <v>25.5</v>
      </c>
      <c r="H626" s="26">
        <f>IFERROR((Table2[[#This Row],[End Time Elec]]-Table2[[#This Row],[Start time Elec]])*24,"err")</f>
        <v>20.000000000058208</v>
      </c>
      <c r="I626" s="28">
        <f>Table1[[#This Row],[Start Time Steam]]</f>
        <v>41339.239583333336</v>
      </c>
      <c r="J626" s="28">
        <f>Table1[[#This Row],[Stop Time Steam]]</f>
        <v>41339.9375</v>
      </c>
      <c r="K626" s="26">
        <f>IFERROR(HOUR(Table2[[#This Row],[Start Time Steam]])+MINUTE(Table2[[#This Row],[Start Time Steam]])/60,"err")</f>
        <v>5.75</v>
      </c>
      <c r="L626" s="26">
        <f>IFERROR(HOUR(Table2[[#This Row],[End Time Steam]])+MINUTE(Table2[[#This Row],[End Time Steam]])/60,"err")</f>
        <v>22.5</v>
      </c>
      <c r="M626" s="26">
        <f>IFERROR(IF(Table2[[#This Row],[End time Hour Steam]]&lt;Table2[[#This Row],[Start Time hour Steam]],Table2[[#This Row],[End time Hour Steam]]+24,Table2[[#This Row],[End time Hour Steam]]),"err")</f>
        <v>22.5</v>
      </c>
      <c r="N626" s="26">
        <f>IFERROR((Table2[[#This Row],[End Time Steam]]-Table2[[#This Row],[Start Time Steam]])*24,"err")</f>
        <v>16.749999999941792</v>
      </c>
    </row>
    <row r="627" spans="1:14">
      <c r="A627" s="27">
        <f>Table1[[#This Row],[Day]]</f>
        <v>41340</v>
      </c>
      <c r="B627" s="29">
        <f>WEEKDAY(Table2[[#This Row],[Day]])</f>
        <v>5</v>
      </c>
      <c r="C627" s="28">
        <f>Table1[[#This Row],[Start Time Elec]]</f>
        <v>41340.229166666664</v>
      </c>
      <c r="D627" s="28">
        <f>Table1[[#This Row],[Stop Time Elec]]</f>
        <v>41341.052083333336</v>
      </c>
      <c r="E627" s="26">
        <f>IFERROR(HOUR(Table2[[#This Row],[Start time Elec]])+MINUTE(Table2[[#This Row],[Start time Elec]])/60,"err")</f>
        <v>5.5</v>
      </c>
      <c r="F627" s="26">
        <f>IFERROR(HOUR(Table2[[#This Row],[End Time Elec]])+MINUTE(Table2[[#This Row],[End Time Elec]])/60,"err")</f>
        <v>1.25</v>
      </c>
      <c r="G627" s="26">
        <f>IFERROR(IF(Table2[[#This Row],[End time Hour elec]]&lt;Table2[[#This Row],[Start Time hour elec]],Table2[[#This Row],[End time Hour elec]]+24,Table2[[#This Row],[End time Hour elec]]),"err")</f>
        <v>25.25</v>
      </c>
      <c r="H627" s="26">
        <f>IFERROR((Table2[[#This Row],[End Time Elec]]-Table2[[#This Row],[Start time Elec]])*24,"err")</f>
        <v>19.750000000116415</v>
      </c>
      <c r="I627" s="28">
        <f>Table1[[#This Row],[Start Time Steam]]</f>
        <v>41340.239583333336</v>
      </c>
      <c r="J627" s="28">
        <f>Table1[[#This Row],[Stop Time Steam]]</f>
        <v>41341</v>
      </c>
      <c r="K627" s="26">
        <f>IFERROR(HOUR(Table2[[#This Row],[Start Time Steam]])+MINUTE(Table2[[#This Row],[Start Time Steam]])/60,"err")</f>
        <v>5.75</v>
      </c>
      <c r="L627" s="26">
        <f>IFERROR(HOUR(Table2[[#This Row],[End Time Steam]])+MINUTE(Table2[[#This Row],[End Time Steam]])/60,"err")</f>
        <v>0</v>
      </c>
      <c r="M627" s="26">
        <f>IFERROR(IF(Table2[[#This Row],[End time Hour Steam]]&lt;Table2[[#This Row],[Start Time hour Steam]],Table2[[#This Row],[End time Hour Steam]]+24,Table2[[#This Row],[End time Hour Steam]]),"err")</f>
        <v>24</v>
      </c>
      <c r="N627" s="26">
        <f>IFERROR((Table2[[#This Row],[End Time Steam]]-Table2[[#This Row],[Start Time Steam]])*24,"err")</f>
        <v>18.249999999941792</v>
      </c>
    </row>
    <row r="628" spans="1:14">
      <c r="A628" s="27">
        <f>Table1[[#This Row],[Day]]</f>
        <v>41341</v>
      </c>
      <c r="B628" s="29">
        <f>WEEKDAY(Table2[[#This Row],[Day]])</f>
        <v>6</v>
      </c>
      <c r="C628" s="28">
        <f>Table1[[#This Row],[Start Time Elec]]</f>
        <v>41341.229166666664</v>
      </c>
      <c r="D628" s="28">
        <f>Table1[[#This Row],[Stop Time Elec]]</f>
        <v>41342.09375</v>
      </c>
      <c r="E628" s="26">
        <f>IFERROR(HOUR(Table2[[#This Row],[Start time Elec]])+MINUTE(Table2[[#This Row],[Start time Elec]])/60,"err")</f>
        <v>5.5</v>
      </c>
      <c r="F628" s="26">
        <f>IFERROR(HOUR(Table2[[#This Row],[End Time Elec]])+MINUTE(Table2[[#This Row],[End Time Elec]])/60,"err")</f>
        <v>2.25</v>
      </c>
      <c r="G628" s="26">
        <f>IFERROR(IF(Table2[[#This Row],[End time Hour elec]]&lt;Table2[[#This Row],[Start Time hour elec]],Table2[[#This Row],[End time Hour elec]]+24,Table2[[#This Row],[End time Hour elec]]),"err")</f>
        <v>26.25</v>
      </c>
      <c r="H628" s="26">
        <f>IFERROR((Table2[[#This Row],[End Time Elec]]-Table2[[#This Row],[Start time Elec]])*24,"err")</f>
        <v>20.750000000058208</v>
      </c>
      <c r="I628" s="28">
        <f>Table1[[#This Row],[Start Time Steam]]</f>
        <v>41341.21875</v>
      </c>
      <c r="J628" s="28">
        <f>Table1[[#This Row],[Stop Time Steam]]</f>
        <v>41341.760416666664</v>
      </c>
      <c r="K628" s="26">
        <f>IFERROR(HOUR(Table2[[#This Row],[Start Time Steam]])+MINUTE(Table2[[#This Row],[Start Time Steam]])/60,"err")</f>
        <v>5.25</v>
      </c>
      <c r="L628" s="26">
        <f>IFERROR(HOUR(Table2[[#This Row],[End Time Steam]])+MINUTE(Table2[[#This Row],[End Time Steam]])/60,"err")</f>
        <v>18.25</v>
      </c>
      <c r="M628" s="26">
        <f>IFERROR(IF(Table2[[#This Row],[End time Hour Steam]]&lt;Table2[[#This Row],[Start Time hour Steam]],Table2[[#This Row],[End time Hour Steam]]+24,Table2[[#This Row],[End time Hour Steam]]),"err")</f>
        <v>18.25</v>
      </c>
      <c r="N628" s="26">
        <f>IFERROR((Table2[[#This Row],[End Time Steam]]-Table2[[#This Row],[Start Time Steam]])*24,"err")</f>
        <v>12.999999999941792</v>
      </c>
    </row>
    <row r="629" spans="1:14" hidden="1">
      <c r="A629" s="27">
        <f>Table1[[#This Row],[Day]]</f>
        <v>41342</v>
      </c>
      <c r="B629" s="29">
        <f>WEEKDAY(Table2[[#This Row],[Day]])</f>
        <v>7</v>
      </c>
      <c r="C629" s="28">
        <f>Table1[[#This Row],[Start Time Elec]]</f>
        <v>41342.989583333336</v>
      </c>
      <c r="D629" s="28">
        <f>Table1[[#This Row],[Stop Time Elec]]</f>
        <v>41343</v>
      </c>
      <c r="E629" s="26">
        <f>IFERROR(HOUR(Table2[[#This Row],[Start time Elec]])+MINUTE(Table2[[#This Row],[Start time Elec]])/60,"err")</f>
        <v>23.75</v>
      </c>
      <c r="F629" s="26">
        <f>IFERROR(HOUR(Table2[[#This Row],[End Time Elec]])+MINUTE(Table2[[#This Row],[End Time Elec]])/60,"err")</f>
        <v>0</v>
      </c>
      <c r="G629" s="26">
        <f>IFERROR(IF(Table2[[#This Row],[End time Hour elec]]&lt;Table2[[#This Row],[Start Time hour elec]],Table2[[#This Row],[End time Hour elec]]+24,Table2[[#This Row],[End time Hour elec]]),"err")</f>
        <v>24</v>
      </c>
      <c r="H629" s="26">
        <f>IFERROR((Table2[[#This Row],[End Time Elec]]-Table2[[#This Row],[Start time Elec]])*24,"err")</f>
        <v>0.24999999994179234</v>
      </c>
      <c r="I629" s="28" t="str">
        <f>Table1[[#This Row],[Start Time Steam]]</f>
        <v>N/A</v>
      </c>
      <c r="J629" s="28" t="str">
        <f>Table1[[#This Row],[Stop Time Steam]]</f>
        <v>default val</v>
      </c>
      <c r="K629" s="26" t="str">
        <f>IFERROR(HOUR(Table2[[#This Row],[Start Time Steam]])+MINUTE(Table2[[#This Row],[Start Time Steam]])/60,"err")</f>
        <v>err</v>
      </c>
      <c r="L629" s="26" t="str">
        <f>IFERROR(HOUR(Table2[[#This Row],[End Time Steam]])+MINUTE(Table2[[#This Row],[End Time Steam]])/60,"err")</f>
        <v>err</v>
      </c>
      <c r="M629" s="26" t="str">
        <f>IFERROR(IF(Table2[[#This Row],[End time Hour Steam]]&lt;Table2[[#This Row],[Start Time hour Steam]],Table2[[#This Row],[End time Hour Steam]]+24,Table2[[#This Row],[End time Hour Steam]]),"err")</f>
        <v>err</v>
      </c>
      <c r="N629" s="26" t="str">
        <f>IFERROR((Table2[[#This Row],[End Time Steam]]-Table2[[#This Row],[Start Time Steam]])*24,"err")</f>
        <v>err</v>
      </c>
    </row>
    <row r="630" spans="1:14" hidden="1">
      <c r="A630" s="27">
        <f>Table1[[#This Row],[Day]]</f>
        <v>41343</v>
      </c>
      <c r="B630" s="29">
        <f>WEEKDAY(Table2[[#This Row],[Day]])</f>
        <v>1</v>
      </c>
      <c r="C630" s="28">
        <f>Table1[[#This Row],[Start Time Elec]]</f>
        <v>41343.375</v>
      </c>
      <c r="D630" s="28">
        <f>Table1[[#This Row],[Stop Time Elec]]</f>
        <v>41343.864583333336</v>
      </c>
      <c r="E630" s="26">
        <f>IFERROR(HOUR(Table2[[#This Row],[Start time Elec]])+MINUTE(Table2[[#This Row],[Start time Elec]])/60,"err")</f>
        <v>9</v>
      </c>
      <c r="F630" s="26">
        <f>IFERROR(HOUR(Table2[[#This Row],[End Time Elec]])+MINUTE(Table2[[#This Row],[End Time Elec]])/60,"err")</f>
        <v>20.75</v>
      </c>
      <c r="G630" s="26">
        <f>IFERROR(IF(Table2[[#This Row],[End time Hour elec]]&lt;Table2[[#This Row],[Start Time hour elec]],Table2[[#This Row],[End time Hour elec]]+24,Table2[[#This Row],[End time Hour elec]]),"err")</f>
        <v>20.75</v>
      </c>
      <c r="H630" s="26">
        <f>IFERROR((Table2[[#This Row],[End Time Elec]]-Table2[[#This Row],[Start time Elec]])*24,"err")</f>
        <v>11.750000000058208</v>
      </c>
      <c r="I630" s="28">
        <f>Table1[[#This Row],[Start Time Steam]]</f>
        <v>41343.46875</v>
      </c>
      <c r="J630" s="28">
        <f>Table1[[#This Row],[Stop Time Steam]]</f>
        <v>41344.020833333336</v>
      </c>
      <c r="K630" s="26">
        <f>IFERROR(HOUR(Table2[[#This Row],[Start Time Steam]])+MINUTE(Table2[[#This Row],[Start Time Steam]])/60,"err")</f>
        <v>11.25</v>
      </c>
      <c r="L630" s="26">
        <f>IFERROR(HOUR(Table2[[#This Row],[End Time Steam]])+MINUTE(Table2[[#This Row],[End Time Steam]])/60,"err")</f>
        <v>0.5</v>
      </c>
      <c r="M630" s="26">
        <f>IFERROR(IF(Table2[[#This Row],[End time Hour Steam]]&lt;Table2[[#This Row],[Start Time hour Steam]],Table2[[#This Row],[End time Hour Steam]]+24,Table2[[#This Row],[End time Hour Steam]]),"err")</f>
        <v>24.5</v>
      </c>
      <c r="N630" s="26">
        <f>IFERROR((Table2[[#This Row],[End Time Steam]]-Table2[[#This Row],[Start Time Steam]])*24,"err")</f>
        <v>13.250000000058208</v>
      </c>
    </row>
    <row r="631" spans="1:14">
      <c r="A631" s="27">
        <f>Table1[[#This Row],[Day]]</f>
        <v>41344</v>
      </c>
      <c r="B631" s="29">
        <f>WEEKDAY(Table2[[#This Row],[Day]])</f>
        <v>2</v>
      </c>
      <c r="C631" s="28">
        <f>Table1[[#This Row],[Start Time Elec]]</f>
        <v>41344.208333333336</v>
      </c>
      <c r="D631" s="28">
        <f>Table1[[#This Row],[Stop Time Elec]]</f>
        <v>41345.0625</v>
      </c>
      <c r="E631" s="26">
        <f>IFERROR(HOUR(Table2[[#This Row],[Start time Elec]])+MINUTE(Table2[[#This Row],[Start time Elec]])/60,"err")</f>
        <v>5</v>
      </c>
      <c r="F631" s="26">
        <f>IFERROR(HOUR(Table2[[#This Row],[End Time Elec]])+MINUTE(Table2[[#This Row],[End Time Elec]])/60,"err")</f>
        <v>1.5</v>
      </c>
      <c r="G631" s="26">
        <f>IFERROR(IF(Table2[[#This Row],[End time Hour elec]]&lt;Table2[[#This Row],[Start Time hour elec]],Table2[[#This Row],[End time Hour elec]]+24,Table2[[#This Row],[End time Hour elec]]),"err")</f>
        <v>25.5</v>
      </c>
      <c r="H631" s="26">
        <f>IFERROR((Table2[[#This Row],[End Time Elec]]-Table2[[#This Row],[Start time Elec]])*24,"err")</f>
        <v>20.499999999941792</v>
      </c>
      <c r="I631" s="28">
        <f>Table1[[#This Row],[Start Time Steam]]</f>
        <v>41344.197916666664</v>
      </c>
      <c r="J631" s="28">
        <f>Table1[[#This Row],[Stop Time Steam]]</f>
        <v>41344.75</v>
      </c>
      <c r="K631" s="26">
        <f>IFERROR(HOUR(Table2[[#This Row],[Start Time Steam]])+MINUTE(Table2[[#This Row],[Start Time Steam]])/60,"err")</f>
        <v>4.75</v>
      </c>
      <c r="L631" s="26">
        <f>IFERROR(HOUR(Table2[[#This Row],[End Time Steam]])+MINUTE(Table2[[#This Row],[End Time Steam]])/60,"err")</f>
        <v>18</v>
      </c>
      <c r="M631" s="26">
        <f>IFERROR(IF(Table2[[#This Row],[End time Hour Steam]]&lt;Table2[[#This Row],[Start Time hour Steam]],Table2[[#This Row],[End time Hour Steam]]+24,Table2[[#This Row],[End time Hour Steam]]),"err")</f>
        <v>18</v>
      </c>
      <c r="N631" s="26">
        <f>IFERROR((Table2[[#This Row],[End Time Steam]]-Table2[[#This Row],[Start Time Steam]])*24,"err")</f>
        <v>13.250000000058208</v>
      </c>
    </row>
    <row r="632" spans="1:14">
      <c r="A632" s="27">
        <f>Table1[[#This Row],[Day]]</f>
        <v>41345</v>
      </c>
      <c r="B632" s="29">
        <f>WEEKDAY(Table2[[#This Row],[Day]])</f>
        <v>3</v>
      </c>
      <c r="C632" s="28">
        <f>Table1[[#This Row],[Start Time Elec]]</f>
        <v>41345.239583333336</v>
      </c>
      <c r="D632" s="28">
        <f>Table1[[#This Row],[Stop Time Elec]]</f>
        <v>41346.052083333336</v>
      </c>
      <c r="E632" s="26">
        <f>IFERROR(HOUR(Table2[[#This Row],[Start time Elec]])+MINUTE(Table2[[#This Row],[Start time Elec]])/60,"err")</f>
        <v>5.75</v>
      </c>
      <c r="F632" s="26">
        <f>IFERROR(HOUR(Table2[[#This Row],[End Time Elec]])+MINUTE(Table2[[#This Row],[End Time Elec]])/60,"err")</f>
        <v>1.25</v>
      </c>
      <c r="G632" s="26">
        <f>IFERROR(IF(Table2[[#This Row],[End time Hour elec]]&lt;Table2[[#This Row],[Start Time hour elec]],Table2[[#This Row],[End time Hour elec]]+24,Table2[[#This Row],[End time Hour elec]]),"err")</f>
        <v>25.25</v>
      </c>
      <c r="H632" s="26">
        <f>IFERROR((Table2[[#This Row],[End Time Elec]]-Table2[[#This Row],[Start time Elec]])*24,"err")</f>
        <v>19.5</v>
      </c>
      <c r="I632" s="28">
        <f>Table1[[#This Row],[Start Time Steam]]</f>
        <v>41345.21875</v>
      </c>
      <c r="J632" s="28">
        <f>Table1[[#This Row],[Stop Time Steam]]</f>
        <v>41345.739583333336</v>
      </c>
      <c r="K632" s="26">
        <f>IFERROR(HOUR(Table2[[#This Row],[Start Time Steam]])+MINUTE(Table2[[#This Row],[Start Time Steam]])/60,"err")</f>
        <v>5.25</v>
      </c>
      <c r="L632" s="26">
        <f>IFERROR(HOUR(Table2[[#This Row],[End Time Steam]])+MINUTE(Table2[[#This Row],[End Time Steam]])/60,"err")</f>
        <v>17.75</v>
      </c>
      <c r="M632" s="26">
        <f>IFERROR(IF(Table2[[#This Row],[End time Hour Steam]]&lt;Table2[[#This Row],[Start Time hour Steam]],Table2[[#This Row],[End time Hour Steam]]+24,Table2[[#This Row],[End time Hour Steam]]),"err")</f>
        <v>17.75</v>
      </c>
      <c r="N632" s="26">
        <f>IFERROR((Table2[[#This Row],[End Time Steam]]-Table2[[#This Row],[Start Time Steam]])*24,"err")</f>
        <v>12.500000000058208</v>
      </c>
    </row>
    <row r="633" spans="1:14">
      <c r="A633" s="27">
        <f>Table1[[#This Row],[Day]]</f>
        <v>41346</v>
      </c>
      <c r="B633" s="29">
        <f>WEEKDAY(Table2[[#This Row],[Day]])</f>
        <v>4</v>
      </c>
      <c r="C633" s="28">
        <f>Table1[[#This Row],[Start Time Elec]]</f>
        <v>41346.229166666664</v>
      </c>
      <c r="D633" s="28">
        <f>Table1[[#This Row],[Stop Time Elec]]</f>
        <v>41347.052083333336</v>
      </c>
      <c r="E633" s="26">
        <f>IFERROR(HOUR(Table2[[#This Row],[Start time Elec]])+MINUTE(Table2[[#This Row],[Start time Elec]])/60,"err")</f>
        <v>5.5</v>
      </c>
      <c r="F633" s="26">
        <f>IFERROR(HOUR(Table2[[#This Row],[End Time Elec]])+MINUTE(Table2[[#This Row],[End Time Elec]])/60,"err")</f>
        <v>1.25</v>
      </c>
      <c r="G633" s="26">
        <f>IFERROR(IF(Table2[[#This Row],[End time Hour elec]]&lt;Table2[[#This Row],[Start Time hour elec]],Table2[[#This Row],[End time Hour elec]]+24,Table2[[#This Row],[End time Hour elec]]),"err")</f>
        <v>25.25</v>
      </c>
      <c r="H633" s="26">
        <f>IFERROR((Table2[[#This Row],[End Time Elec]]-Table2[[#This Row],[Start time Elec]])*24,"err")</f>
        <v>19.750000000116415</v>
      </c>
      <c r="I633" s="28">
        <f>Table1[[#This Row],[Start Time Steam]]</f>
        <v>41346.197916666664</v>
      </c>
      <c r="J633" s="28">
        <f>Table1[[#This Row],[Stop Time Steam]]</f>
        <v>41346.9375</v>
      </c>
      <c r="K633" s="26">
        <f>IFERROR(HOUR(Table2[[#This Row],[Start Time Steam]])+MINUTE(Table2[[#This Row],[Start Time Steam]])/60,"err")</f>
        <v>4.75</v>
      </c>
      <c r="L633" s="26">
        <f>IFERROR(HOUR(Table2[[#This Row],[End Time Steam]])+MINUTE(Table2[[#This Row],[End Time Steam]])/60,"err")</f>
        <v>22.5</v>
      </c>
      <c r="M633" s="26">
        <f>IFERROR(IF(Table2[[#This Row],[End time Hour Steam]]&lt;Table2[[#This Row],[Start Time hour Steam]],Table2[[#This Row],[End time Hour Steam]]+24,Table2[[#This Row],[End time Hour Steam]]),"err")</f>
        <v>22.5</v>
      </c>
      <c r="N633" s="26">
        <f>IFERROR((Table2[[#This Row],[End Time Steam]]-Table2[[#This Row],[Start Time Steam]])*24,"err")</f>
        <v>17.750000000058208</v>
      </c>
    </row>
    <row r="634" spans="1:14">
      <c r="A634" s="27">
        <f>Table1[[#This Row],[Day]]</f>
        <v>41347</v>
      </c>
      <c r="B634" s="29">
        <f>WEEKDAY(Table2[[#This Row],[Day]])</f>
        <v>5</v>
      </c>
      <c r="C634" s="28">
        <f>Table1[[#This Row],[Start Time Elec]]</f>
        <v>41347.239583333336</v>
      </c>
      <c r="D634" s="28">
        <f>Table1[[#This Row],[Stop Time Elec]]</f>
        <v>41348.072916666664</v>
      </c>
      <c r="E634" s="26">
        <f>IFERROR(HOUR(Table2[[#This Row],[Start time Elec]])+MINUTE(Table2[[#This Row],[Start time Elec]])/60,"err")</f>
        <v>5.75</v>
      </c>
      <c r="F634" s="26">
        <f>IFERROR(HOUR(Table2[[#This Row],[End Time Elec]])+MINUTE(Table2[[#This Row],[End Time Elec]])/60,"err")</f>
        <v>1.75</v>
      </c>
      <c r="G634" s="26">
        <f>IFERROR(IF(Table2[[#This Row],[End time Hour elec]]&lt;Table2[[#This Row],[Start Time hour elec]],Table2[[#This Row],[End time Hour elec]]+24,Table2[[#This Row],[End time Hour elec]]),"err")</f>
        <v>25.75</v>
      </c>
      <c r="H634" s="26">
        <f>IFERROR((Table2[[#This Row],[End Time Elec]]-Table2[[#This Row],[Start time Elec]])*24,"err")</f>
        <v>19.999999999883585</v>
      </c>
      <c r="I634" s="28">
        <f>Table1[[#This Row],[Start Time Steam]]</f>
        <v>41347.197916666664</v>
      </c>
      <c r="J634" s="28">
        <f>Table1[[#This Row],[Stop Time Steam]]</f>
        <v>41348.041666666664</v>
      </c>
      <c r="K634" s="26">
        <f>IFERROR(HOUR(Table2[[#This Row],[Start Time Steam]])+MINUTE(Table2[[#This Row],[Start Time Steam]])/60,"err")</f>
        <v>4.75</v>
      </c>
      <c r="L634" s="26">
        <f>IFERROR(HOUR(Table2[[#This Row],[End Time Steam]])+MINUTE(Table2[[#This Row],[End Time Steam]])/60,"err")</f>
        <v>1</v>
      </c>
      <c r="M634" s="26">
        <f>IFERROR(IF(Table2[[#This Row],[End time Hour Steam]]&lt;Table2[[#This Row],[Start Time hour Steam]],Table2[[#This Row],[End time Hour Steam]]+24,Table2[[#This Row],[End time Hour Steam]]),"err")</f>
        <v>25</v>
      </c>
      <c r="N634" s="26">
        <f>IFERROR((Table2[[#This Row],[End Time Steam]]-Table2[[#This Row],[Start Time Steam]])*24,"err")</f>
        <v>20.25</v>
      </c>
    </row>
    <row r="635" spans="1:14">
      <c r="A635" s="27">
        <f>Table1[[#This Row],[Day]]</f>
        <v>41348</v>
      </c>
      <c r="B635" s="29">
        <f>WEEKDAY(Table2[[#This Row],[Day]])</f>
        <v>6</v>
      </c>
      <c r="C635" s="28">
        <f>Table1[[#This Row],[Start Time Elec]]</f>
        <v>41348.229166666664</v>
      </c>
      <c r="D635" s="28">
        <f>Table1[[#This Row],[Stop Time Elec]]</f>
        <v>41349.09375</v>
      </c>
      <c r="E635" s="26">
        <f>IFERROR(HOUR(Table2[[#This Row],[Start time Elec]])+MINUTE(Table2[[#This Row],[Start time Elec]])/60,"err")</f>
        <v>5.5</v>
      </c>
      <c r="F635" s="26">
        <f>IFERROR(HOUR(Table2[[#This Row],[End Time Elec]])+MINUTE(Table2[[#This Row],[End Time Elec]])/60,"err")</f>
        <v>2.25</v>
      </c>
      <c r="G635" s="26">
        <f>IFERROR(IF(Table2[[#This Row],[End time Hour elec]]&lt;Table2[[#This Row],[Start Time hour elec]],Table2[[#This Row],[End time Hour elec]]+24,Table2[[#This Row],[End time Hour elec]]),"err")</f>
        <v>26.25</v>
      </c>
      <c r="H635" s="26">
        <f>IFERROR((Table2[[#This Row],[End Time Elec]]-Table2[[#This Row],[Start time Elec]])*24,"err")</f>
        <v>20.750000000058208</v>
      </c>
      <c r="I635" s="28">
        <f>Table1[[#This Row],[Start Time Steam]]</f>
        <v>41348.21875</v>
      </c>
      <c r="J635" s="28">
        <f>Table1[[#This Row],[Stop Time Steam]]</f>
        <v>41348.71875</v>
      </c>
      <c r="K635" s="26">
        <f>IFERROR(HOUR(Table2[[#This Row],[Start Time Steam]])+MINUTE(Table2[[#This Row],[Start Time Steam]])/60,"err")</f>
        <v>5.25</v>
      </c>
      <c r="L635" s="26">
        <f>IFERROR(HOUR(Table2[[#This Row],[End Time Steam]])+MINUTE(Table2[[#This Row],[End Time Steam]])/60,"err")</f>
        <v>17.25</v>
      </c>
      <c r="M635" s="26">
        <f>IFERROR(IF(Table2[[#This Row],[End time Hour Steam]]&lt;Table2[[#This Row],[Start Time hour Steam]],Table2[[#This Row],[End time Hour Steam]]+24,Table2[[#This Row],[End time Hour Steam]]),"err")</f>
        <v>17.25</v>
      </c>
      <c r="N635" s="26">
        <f>IFERROR((Table2[[#This Row],[End Time Steam]]-Table2[[#This Row],[Start Time Steam]])*24,"err")</f>
        <v>12</v>
      </c>
    </row>
    <row r="636" spans="1:14" hidden="1">
      <c r="A636" s="27">
        <f>Table1[[#This Row],[Day]]</f>
        <v>41349</v>
      </c>
      <c r="B636" s="29">
        <f>WEEKDAY(Table2[[#This Row],[Day]])</f>
        <v>7</v>
      </c>
      <c r="C636" s="28">
        <f>Table1[[#This Row],[Start Time Elec]]</f>
        <v>41349.989583333336</v>
      </c>
      <c r="D636" s="28">
        <f>Table1[[#This Row],[Stop Time Elec]]</f>
        <v>41350.041666666664</v>
      </c>
      <c r="E636" s="26">
        <f>IFERROR(HOUR(Table2[[#This Row],[Start time Elec]])+MINUTE(Table2[[#This Row],[Start time Elec]])/60,"err")</f>
        <v>23.75</v>
      </c>
      <c r="F636" s="26">
        <f>IFERROR(HOUR(Table2[[#This Row],[End Time Elec]])+MINUTE(Table2[[#This Row],[End Time Elec]])/60,"err")</f>
        <v>1</v>
      </c>
      <c r="G636" s="26">
        <f>IFERROR(IF(Table2[[#This Row],[End time Hour elec]]&lt;Table2[[#This Row],[Start Time hour elec]],Table2[[#This Row],[End time Hour elec]]+24,Table2[[#This Row],[End time Hour elec]]),"err")</f>
        <v>25</v>
      </c>
      <c r="H636" s="26">
        <f>IFERROR((Table2[[#This Row],[End Time Elec]]-Table2[[#This Row],[Start time Elec]])*24,"err")</f>
        <v>1.2499999998835847</v>
      </c>
      <c r="I636" s="28">
        <f>Table1[[#This Row],[Start Time Steam]]</f>
        <v>41349.197916666664</v>
      </c>
      <c r="J636" s="28">
        <f>Table1[[#This Row],[Stop Time Steam]]</f>
        <v>41349.958333333336</v>
      </c>
      <c r="K636" s="26">
        <f>IFERROR(HOUR(Table2[[#This Row],[Start Time Steam]])+MINUTE(Table2[[#This Row],[Start Time Steam]])/60,"err")</f>
        <v>4.75</v>
      </c>
      <c r="L636" s="26">
        <f>IFERROR(HOUR(Table2[[#This Row],[End Time Steam]])+MINUTE(Table2[[#This Row],[End Time Steam]])/60,"err")</f>
        <v>23</v>
      </c>
      <c r="M636" s="26">
        <f>IFERROR(IF(Table2[[#This Row],[End time Hour Steam]]&lt;Table2[[#This Row],[Start Time hour Steam]],Table2[[#This Row],[End time Hour Steam]]+24,Table2[[#This Row],[End time Hour Steam]]),"err")</f>
        <v>23</v>
      </c>
      <c r="N636" s="26">
        <f>IFERROR((Table2[[#This Row],[End Time Steam]]-Table2[[#This Row],[Start Time Steam]])*24,"err")</f>
        <v>18.250000000116415</v>
      </c>
    </row>
    <row r="637" spans="1:14" hidden="1">
      <c r="A637" s="27">
        <f>Table1[[#This Row],[Day]]</f>
        <v>41350</v>
      </c>
      <c r="B637" s="29">
        <f>WEEKDAY(Table2[[#This Row],[Day]])</f>
        <v>1</v>
      </c>
      <c r="C637" s="28">
        <f>Table1[[#This Row],[Start Time Elec]]</f>
        <v>41350.302083333336</v>
      </c>
      <c r="D637" s="28">
        <f>Table1[[#This Row],[Stop Time Elec]]</f>
        <v>41350.895833333336</v>
      </c>
      <c r="E637" s="26">
        <f>IFERROR(HOUR(Table2[[#This Row],[Start time Elec]])+MINUTE(Table2[[#This Row],[Start time Elec]])/60,"err")</f>
        <v>7.25</v>
      </c>
      <c r="F637" s="26">
        <f>IFERROR(HOUR(Table2[[#This Row],[End Time Elec]])+MINUTE(Table2[[#This Row],[End Time Elec]])/60,"err")</f>
        <v>21.5</v>
      </c>
      <c r="G637" s="26">
        <f>IFERROR(IF(Table2[[#This Row],[End time Hour elec]]&lt;Table2[[#This Row],[Start Time hour elec]],Table2[[#This Row],[End time Hour elec]]+24,Table2[[#This Row],[End time Hour elec]]),"err")</f>
        <v>21.5</v>
      </c>
      <c r="H637" s="26">
        <f>IFERROR((Table2[[#This Row],[End Time Elec]]-Table2[[#This Row],[Start time Elec]])*24,"err")</f>
        <v>14.25</v>
      </c>
      <c r="I637" s="28">
        <f>Table1[[#This Row],[Start Time Steam]]</f>
        <v>41350.46875</v>
      </c>
      <c r="J637" s="28">
        <f>Table1[[#This Row],[Stop Time Steam]]</f>
        <v>41350.552083333336</v>
      </c>
      <c r="K637" s="26">
        <f>IFERROR(HOUR(Table2[[#This Row],[Start Time Steam]])+MINUTE(Table2[[#This Row],[Start Time Steam]])/60,"err")</f>
        <v>11.25</v>
      </c>
      <c r="L637" s="26">
        <f>IFERROR(HOUR(Table2[[#This Row],[End Time Steam]])+MINUTE(Table2[[#This Row],[End Time Steam]])/60,"err")</f>
        <v>13.25</v>
      </c>
      <c r="M637" s="26">
        <f>IFERROR(IF(Table2[[#This Row],[End time Hour Steam]]&lt;Table2[[#This Row],[Start Time hour Steam]],Table2[[#This Row],[End time Hour Steam]]+24,Table2[[#This Row],[End time Hour Steam]]),"err")</f>
        <v>13.25</v>
      </c>
      <c r="N637" s="26">
        <f>IFERROR((Table2[[#This Row],[End Time Steam]]-Table2[[#This Row],[Start Time Steam]])*24,"err")</f>
        <v>2.0000000000582077</v>
      </c>
    </row>
    <row r="638" spans="1:14">
      <c r="A638" s="27">
        <f>Table1[[#This Row],[Day]]</f>
        <v>41351</v>
      </c>
      <c r="B638" s="29">
        <f>WEEKDAY(Table2[[#This Row],[Day]])</f>
        <v>2</v>
      </c>
      <c r="C638" s="28">
        <f>Table1[[#This Row],[Start Time Elec]]</f>
        <v>41351.208333333336</v>
      </c>
      <c r="D638" s="28">
        <f>Table1[[#This Row],[Stop Time Elec]]</f>
        <v>41352.052083333336</v>
      </c>
      <c r="E638" s="26">
        <f>IFERROR(HOUR(Table2[[#This Row],[Start time Elec]])+MINUTE(Table2[[#This Row],[Start time Elec]])/60,"err")</f>
        <v>5</v>
      </c>
      <c r="F638" s="26">
        <f>IFERROR(HOUR(Table2[[#This Row],[End Time Elec]])+MINUTE(Table2[[#This Row],[End Time Elec]])/60,"err")</f>
        <v>1.25</v>
      </c>
      <c r="G638" s="26">
        <f>IFERROR(IF(Table2[[#This Row],[End time Hour elec]]&lt;Table2[[#This Row],[Start Time hour elec]],Table2[[#This Row],[End time Hour elec]]+24,Table2[[#This Row],[End time Hour elec]]),"err")</f>
        <v>25.25</v>
      </c>
      <c r="H638" s="26">
        <f>IFERROR((Table2[[#This Row],[End Time Elec]]-Table2[[#This Row],[Start time Elec]])*24,"err")</f>
        <v>20.25</v>
      </c>
      <c r="I638" s="28">
        <f>Table1[[#This Row],[Start Time Steam]]</f>
        <v>41351.197916666664</v>
      </c>
      <c r="J638" s="28">
        <f>Table1[[#This Row],[Stop Time Steam]]</f>
        <v>41351.802083333336</v>
      </c>
      <c r="K638" s="26">
        <f>IFERROR(HOUR(Table2[[#This Row],[Start Time Steam]])+MINUTE(Table2[[#This Row],[Start Time Steam]])/60,"err")</f>
        <v>4.75</v>
      </c>
      <c r="L638" s="26">
        <f>IFERROR(HOUR(Table2[[#This Row],[End Time Steam]])+MINUTE(Table2[[#This Row],[End Time Steam]])/60,"err")</f>
        <v>19.25</v>
      </c>
      <c r="M638" s="26">
        <f>IFERROR(IF(Table2[[#This Row],[End time Hour Steam]]&lt;Table2[[#This Row],[Start Time hour Steam]],Table2[[#This Row],[End time Hour Steam]]+24,Table2[[#This Row],[End time Hour Steam]]),"err")</f>
        <v>19.25</v>
      </c>
      <c r="N638" s="26">
        <f>IFERROR((Table2[[#This Row],[End Time Steam]]-Table2[[#This Row],[Start Time Steam]])*24,"err")</f>
        <v>14.500000000116415</v>
      </c>
    </row>
    <row r="639" spans="1:14">
      <c r="A639" s="27">
        <f>Table1[[#This Row],[Day]]</f>
        <v>41352</v>
      </c>
      <c r="B639" s="29">
        <f>WEEKDAY(Table2[[#This Row],[Day]])</f>
        <v>3</v>
      </c>
      <c r="C639" s="28">
        <f>Table1[[#This Row],[Start Time Elec]]</f>
        <v>41352.229166666664</v>
      </c>
      <c r="D639" s="28">
        <f>Table1[[#This Row],[Stop Time Elec]]</f>
        <v>41353.072916666664</v>
      </c>
      <c r="E639" s="26">
        <f>IFERROR(HOUR(Table2[[#This Row],[Start time Elec]])+MINUTE(Table2[[#This Row],[Start time Elec]])/60,"err")</f>
        <v>5.5</v>
      </c>
      <c r="F639" s="26">
        <f>IFERROR(HOUR(Table2[[#This Row],[End Time Elec]])+MINUTE(Table2[[#This Row],[End Time Elec]])/60,"err")</f>
        <v>1.75</v>
      </c>
      <c r="G639" s="26">
        <f>IFERROR(IF(Table2[[#This Row],[End time Hour elec]]&lt;Table2[[#This Row],[Start Time hour elec]],Table2[[#This Row],[End time Hour elec]]+24,Table2[[#This Row],[End time Hour elec]]),"err")</f>
        <v>25.75</v>
      </c>
      <c r="H639" s="26">
        <f>IFERROR((Table2[[#This Row],[End Time Elec]]-Table2[[#This Row],[Start time Elec]])*24,"err")</f>
        <v>20.25</v>
      </c>
      <c r="I639" s="28">
        <f>Table1[[#This Row],[Start Time Steam]]</f>
        <v>41352.197916666664</v>
      </c>
      <c r="J639" s="28">
        <f>Table1[[#This Row],[Stop Time Steam]]</f>
        <v>41352.71875</v>
      </c>
      <c r="K639" s="26">
        <f>IFERROR(HOUR(Table2[[#This Row],[Start Time Steam]])+MINUTE(Table2[[#This Row],[Start Time Steam]])/60,"err")</f>
        <v>4.75</v>
      </c>
      <c r="L639" s="26">
        <f>IFERROR(HOUR(Table2[[#This Row],[End Time Steam]])+MINUTE(Table2[[#This Row],[End Time Steam]])/60,"err")</f>
        <v>17.25</v>
      </c>
      <c r="M639" s="26">
        <f>IFERROR(IF(Table2[[#This Row],[End time Hour Steam]]&lt;Table2[[#This Row],[Start Time hour Steam]],Table2[[#This Row],[End time Hour Steam]]+24,Table2[[#This Row],[End time Hour Steam]]),"err")</f>
        <v>17.25</v>
      </c>
      <c r="N639" s="26">
        <f>IFERROR((Table2[[#This Row],[End Time Steam]]-Table2[[#This Row],[Start Time Steam]])*24,"err")</f>
        <v>12.500000000058208</v>
      </c>
    </row>
    <row r="640" spans="1:14">
      <c r="A640" s="27">
        <f>Table1[[#This Row],[Day]]</f>
        <v>41353</v>
      </c>
      <c r="B640" s="29">
        <f>WEEKDAY(Table2[[#This Row],[Day]])</f>
        <v>4</v>
      </c>
      <c r="C640" s="28">
        <f>Table1[[#This Row],[Start Time Elec]]</f>
        <v>41353.208333333336</v>
      </c>
      <c r="D640" s="28">
        <f>Table1[[#This Row],[Stop Time Elec]]</f>
        <v>41354.072916666664</v>
      </c>
      <c r="E640" s="26">
        <f>IFERROR(HOUR(Table2[[#This Row],[Start time Elec]])+MINUTE(Table2[[#This Row],[Start time Elec]])/60,"err")</f>
        <v>5</v>
      </c>
      <c r="F640" s="26">
        <f>IFERROR(HOUR(Table2[[#This Row],[End Time Elec]])+MINUTE(Table2[[#This Row],[End Time Elec]])/60,"err")</f>
        <v>1.75</v>
      </c>
      <c r="G640" s="26">
        <f>IFERROR(IF(Table2[[#This Row],[End time Hour elec]]&lt;Table2[[#This Row],[Start Time hour elec]],Table2[[#This Row],[End time Hour elec]]+24,Table2[[#This Row],[End time Hour elec]]),"err")</f>
        <v>25.75</v>
      </c>
      <c r="H640" s="26">
        <f>IFERROR((Table2[[#This Row],[End Time Elec]]-Table2[[#This Row],[Start time Elec]])*24,"err")</f>
        <v>20.749999999883585</v>
      </c>
      <c r="I640" s="28">
        <f>Table1[[#This Row],[Start Time Steam]]</f>
        <v>41353.229166666664</v>
      </c>
      <c r="J640" s="28">
        <f>Table1[[#This Row],[Stop Time Steam]]</f>
        <v>41353.802083333336</v>
      </c>
      <c r="K640" s="26">
        <f>IFERROR(HOUR(Table2[[#This Row],[Start Time Steam]])+MINUTE(Table2[[#This Row],[Start Time Steam]])/60,"err")</f>
        <v>5.5</v>
      </c>
      <c r="L640" s="26">
        <f>IFERROR(HOUR(Table2[[#This Row],[End Time Steam]])+MINUTE(Table2[[#This Row],[End Time Steam]])/60,"err")</f>
        <v>19.25</v>
      </c>
      <c r="M640" s="26">
        <f>IFERROR(IF(Table2[[#This Row],[End time Hour Steam]]&lt;Table2[[#This Row],[Start Time hour Steam]],Table2[[#This Row],[End time Hour Steam]]+24,Table2[[#This Row],[End time Hour Steam]]),"err")</f>
        <v>19.25</v>
      </c>
      <c r="N640" s="26">
        <f>IFERROR((Table2[[#This Row],[End Time Steam]]-Table2[[#This Row],[Start Time Steam]])*24,"err")</f>
        <v>13.750000000116415</v>
      </c>
    </row>
    <row r="641" spans="1:14">
      <c r="A641" s="27">
        <f>Table1[[#This Row],[Day]]</f>
        <v>41354</v>
      </c>
      <c r="B641" s="29">
        <f>WEEKDAY(Table2[[#This Row],[Day]])</f>
        <v>5</v>
      </c>
      <c r="C641" s="28">
        <f>Table1[[#This Row],[Start Time Elec]]</f>
        <v>41354.229166666664</v>
      </c>
      <c r="D641" s="28">
        <f>Table1[[#This Row],[Stop Time Elec]]</f>
        <v>41355.0625</v>
      </c>
      <c r="E641" s="26">
        <f>IFERROR(HOUR(Table2[[#This Row],[Start time Elec]])+MINUTE(Table2[[#This Row],[Start time Elec]])/60,"err")</f>
        <v>5.5</v>
      </c>
      <c r="F641" s="26">
        <f>IFERROR(HOUR(Table2[[#This Row],[End Time Elec]])+MINUTE(Table2[[#This Row],[End Time Elec]])/60,"err")</f>
        <v>1.5</v>
      </c>
      <c r="G641" s="26">
        <f>IFERROR(IF(Table2[[#This Row],[End time Hour elec]]&lt;Table2[[#This Row],[Start Time hour elec]],Table2[[#This Row],[End time Hour elec]]+24,Table2[[#This Row],[End time Hour elec]]),"err")</f>
        <v>25.5</v>
      </c>
      <c r="H641" s="26">
        <f>IFERROR((Table2[[#This Row],[End Time Elec]]-Table2[[#This Row],[Start time Elec]])*24,"err")</f>
        <v>20.000000000058208</v>
      </c>
      <c r="I641" s="28">
        <f>Table1[[#This Row],[Start Time Steam]]</f>
        <v>41354.197916666664</v>
      </c>
      <c r="J641" s="28">
        <f>Table1[[#This Row],[Stop Time Steam]]</f>
        <v>41354.958333333336</v>
      </c>
      <c r="K641" s="26">
        <f>IFERROR(HOUR(Table2[[#This Row],[Start Time Steam]])+MINUTE(Table2[[#This Row],[Start Time Steam]])/60,"err")</f>
        <v>4.75</v>
      </c>
      <c r="L641" s="26">
        <f>IFERROR(HOUR(Table2[[#This Row],[End Time Steam]])+MINUTE(Table2[[#This Row],[End Time Steam]])/60,"err")</f>
        <v>23</v>
      </c>
      <c r="M641" s="26">
        <f>IFERROR(IF(Table2[[#This Row],[End time Hour Steam]]&lt;Table2[[#This Row],[Start Time hour Steam]],Table2[[#This Row],[End time Hour Steam]]+24,Table2[[#This Row],[End time Hour Steam]]),"err")</f>
        <v>23</v>
      </c>
      <c r="N641" s="26">
        <f>IFERROR((Table2[[#This Row],[End Time Steam]]-Table2[[#This Row],[Start Time Steam]])*24,"err")</f>
        <v>18.250000000116415</v>
      </c>
    </row>
    <row r="642" spans="1:14">
      <c r="A642" s="27">
        <f>Table1[[#This Row],[Day]]</f>
        <v>41355</v>
      </c>
      <c r="B642" s="29">
        <f>WEEKDAY(Table2[[#This Row],[Day]])</f>
        <v>6</v>
      </c>
      <c r="C642" s="28">
        <f>Table1[[#This Row],[Start Time Elec]]</f>
        <v>41355.21875</v>
      </c>
      <c r="D642" s="28">
        <f>Table1[[#This Row],[Stop Time Elec]]</f>
        <v>41356.09375</v>
      </c>
      <c r="E642" s="26">
        <f>IFERROR(HOUR(Table2[[#This Row],[Start time Elec]])+MINUTE(Table2[[#This Row],[Start time Elec]])/60,"err")</f>
        <v>5.25</v>
      </c>
      <c r="F642" s="26">
        <f>IFERROR(HOUR(Table2[[#This Row],[End Time Elec]])+MINUTE(Table2[[#This Row],[End Time Elec]])/60,"err")</f>
        <v>2.25</v>
      </c>
      <c r="G642" s="26">
        <f>IFERROR(IF(Table2[[#This Row],[End time Hour elec]]&lt;Table2[[#This Row],[Start Time hour elec]],Table2[[#This Row],[End time Hour elec]]+24,Table2[[#This Row],[End time Hour elec]]),"err")</f>
        <v>26.25</v>
      </c>
      <c r="H642" s="26">
        <f>IFERROR((Table2[[#This Row],[End Time Elec]]-Table2[[#This Row],[Start time Elec]])*24,"err")</f>
        <v>21</v>
      </c>
      <c r="I642" s="28">
        <f>Table1[[#This Row],[Start Time Steam]]</f>
        <v>41355.989583333336</v>
      </c>
      <c r="J642" s="28">
        <f>Table1[[#This Row],[Stop Time Steam]]</f>
        <v>41356</v>
      </c>
      <c r="K642" s="26">
        <f>IFERROR(HOUR(Table2[[#This Row],[Start Time Steam]])+MINUTE(Table2[[#This Row],[Start Time Steam]])/60,"err")</f>
        <v>23.75</v>
      </c>
      <c r="L642" s="26">
        <f>IFERROR(HOUR(Table2[[#This Row],[End Time Steam]])+MINUTE(Table2[[#This Row],[End Time Steam]])/60,"err")</f>
        <v>0</v>
      </c>
      <c r="M642" s="26">
        <f>IFERROR(IF(Table2[[#This Row],[End time Hour Steam]]&lt;Table2[[#This Row],[Start Time hour Steam]],Table2[[#This Row],[End time Hour Steam]]+24,Table2[[#This Row],[End time Hour Steam]]),"err")</f>
        <v>24</v>
      </c>
      <c r="N642" s="26">
        <f>IFERROR((Table2[[#This Row],[End Time Steam]]-Table2[[#This Row],[Start Time Steam]])*24,"err")</f>
        <v>0.24999999994179234</v>
      </c>
    </row>
    <row r="643" spans="1:14" hidden="1">
      <c r="A643" s="27">
        <f>Table1[[#This Row],[Day]]</f>
        <v>41356</v>
      </c>
      <c r="B643" s="29">
        <f>WEEKDAY(Table2[[#This Row],[Day]])</f>
        <v>7</v>
      </c>
      <c r="C643" s="28">
        <f>Table1[[#This Row],[Start Time Elec]]</f>
        <v>41356.989583333336</v>
      </c>
      <c r="D643" s="28">
        <f>Table1[[#This Row],[Stop Time Elec]]</f>
        <v>41357</v>
      </c>
      <c r="E643" s="26">
        <f>IFERROR(HOUR(Table2[[#This Row],[Start time Elec]])+MINUTE(Table2[[#This Row],[Start time Elec]])/60,"err")</f>
        <v>23.75</v>
      </c>
      <c r="F643" s="26">
        <f>IFERROR(HOUR(Table2[[#This Row],[End Time Elec]])+MINUTE(Table2[[#This Row],[End Time Elec]])/60,"err")</f>
        <v>0</v>
      </c>
      <c r="G643" s="26">
        <f>IFERROR(IF(Table2[[#This Row],[End time Hour elec]]&lt;Table2[[#This Row],[Start Time hour elec]],Table2[[#This Row],[End time Hour elec]]+24,Table2[[#This Row],[End time Hour elec]]),"err")</f>
        <v>24</v>
      </c>
      <c r="H643" s="26">
        <f>IFERROR((Table2[[#This Row],[End Time Elec]]-Table2[[#This Row],[Start time Elec]])*24,"err")</f>
        <v>0.24999999994179234</v>
      </c>
      <c r="I643" s="28">
        <f>Table1[[#This Row],[Start Time Steam]]</f>
        <v>41356.21875</v>
      </c>
      <c r="J643" s="28">
        <f>Table1[[#This Row],[Stop Time Steam]]</f>
        <v>41356.729166666664</v>
      </c>
      <c r="K643" s="26">
        <f>IFERROR(HOUR(Table2[[#This Row],[Start Time Steam]])+MINUTE(Table2[[#This Row],[Start Time Steam]])/60,"err")</f>
        <v>5.25</v>
      </c>
      <c r="L643" s="26">
        <f>IFERROR(HOUR(Table2[[#This Row],[End Time Steam]])+MINUTE(Table2[[#This Row],[End Time Steam]])/60,"err")</f>
        <v>17.5</v>
      </c>
      <c r="M643" s="26">
        <f>IFERROR(IF(Table2[[#This Row],[End time Hour Steam]]&lt;Table2[[#This Row],[Start Time hour Steam]],Table2[[#This Row],[End time Hour Steam]]+24,Table2[[#This Row],[End time Hour Steam]]),"err")</f>
        <v>17.5</v>
      </c>
      <c r="N643" s="26">
        <f>IFERROR((Table2[[#This Row],[End Time Steam]]-Table2[[#This Row],[Start Time Steam]])*24,"err")</f>
        <v>12.249999999941792</v>
      </c>
    </row>
    <row r="644" spans="1:14" hidden="1">
      <c r="A644" s="27">
        <f>Table1[[#This Row],[Day]]</f>
        <v>41357</v>
      </c>
      <c r="B644" s="29">
        <f>WEEKDAY(Table2[[#This Row],[Day]])</f>
        <v>1</v>
      </c>
      <c r="C644" s="28">
        <f>Table1[[#This Row],[Start Time Elec]]</f>
        <v>41357.333333333336</v>
      </c>
      <c r="D644" s="28">
        <f>Table1[[#This Row],[Stop Time Elec]]</f>
        <v>41358</v>
      </c>
      <c r="E644" s="26">
        <f>IFERROR(HOUR(Table2[[#This Row],[Start time Elec]])+MINUTE(Table2[[#This Row],[Start time Elec]])/60,"err")</f>
        <v>8</v>
      </c>
      <c r="F644" s="26">
        <f>IFERROR(HOUR(Table2[[#This Row],[End Time Elec]])+MINUTE(Table2[[#This Row],[End Time Elec]])/60,"err")</f>
        <v>0</v>
      </c>
      <c r="G644" s="26">
        <f>IFERROR(IF(Table2[[#This Row],[End time Hour elec]]&lt;Table2[[#This Row],[Start Time hour elec]],Table2[[#This Row],[End time Hour elec]]+24,Table2[[#This Row],[End time Hour elec]]),"err")</f>
        <v>24</v>
      </c>
      <c r="H644" s="26">
        <f>IFERROR((Table2[[#This Row],[End Time Elec]]-Table2[[#This Row],[Start time Elec]])*24,"err")</f>
        <v>15.999999999941792</v>
      </c>
      <c r="I644" s="28">
        <f>Table1[[#This Row],[Start Time Steam]]</f>
        <v>41357.489583333336</v>
      </c>
      <c r="J644" s="28">
        <f>Table1[[#This Row],[Stop Time Steam]]</f>
        <v>41357.697916666664</v>
      </c>
      <c r="K644" s="26">
        <f>IFERROR(HOUR(Table2[[#This Row],[Start Time Steam]])+MINUTE(Table2[[#This Row],[Start Time Steam]])/60,"err")</f>
        <v>11.75</v>
      </c>
      <c r="L644" s="26">
        <f>IFERROR(HOUR(Table2[[#This Row],[End Time Steam]])+MINUTE(Table2[[#This Row],[End Time Steam]])/60,"err")</f>
        <v>16.75</v>
      </c>
      <c r="M644" s="26">
        <f>IFERROR(IF(Table2[[#This Row],[End time Hour Steam]]&lt;Table2[[#This Row],[Start Time hour Steam]],Table2[[#This Row],[End time Hour Steam]]+24,Table2[[#This Row],[End time Hour Steam]]),"err")</f>
        <v>16.75</v>
      </c>
      <c r="N644" s="26">
        <f>IFERROR((Table2[[#This Row],[End Time Steam]]-Table2[[#This Row],[Start Time Steam]])*24,"err")</f>
        <v>4.9999999998835847</v>
      </c>
    </row>
    <row r="645" spans="1:14">
      <c r="A645" s="27">
        <f>Table1[[#This Row],[Day]]</f>
        <v>41358</v>
      </c>
      <c r="B645" s="29">
        <f>WEEKDAY(Table2[[#This Row],[Day]])</f>
        <v>2</v>
      </c>
      <c r="C645" s="28">
        <f>Table1[[#This Row],[Start Time Elec]]</f>
        <v>41358.208333333336</v>
      </c>
      <c r="D645" s="28">
        <f>Table1[[#This Row],[Stop Time Elec]]</f>
        <v>41359.052083333336</v>
      </c>
      <c r="E645" s="26">
        <f>IFERROR(HOUR(Table2[[#This Row],[Start time Elec]])+MINUTE(Table2[[#This Row],[Start time Elec]])/60,"err")</f>
        <v>5</v>
      </c>
      <c r="F645" s="26">
        <f>IFERROR(HOUR(Table2[[#This Row],[End Time Elec]])+MINUTE(Table2[[#This Row],[End Time Elec]])/60,"err")</f>
        <v>1.25</v>
      </c>
      <c r="G645" s="26">
        <f>IFERROR(IF(Table2[[#This Row],[End time Hour elec]]&lt;Table2[[#This Row],[Start Time hour elec]],Table2[[#This Row],[End time Hour elec]]+24,Table2[[#This Row],[End time Hour elec]]),"err")</f>
        <v>25.25</v>
      </c>
      <c r="H645" s="26">
        <f>IFERROR((Table2[[#This Row],[End Time Elec]]-Table2[[#This Row],[Start time Elec]])*24,"err")</f>
        <v>20.25</v>
      </c>
      <c r="I645" s="28">
        <f>Table1[[#This Row],[Start Time Steam]]</f>
        <v>41358.989583333336</v>
      </c>
      <c r="J645" s="28">
        <f>Table1[[#This Row],[Stop Time Steam]]</f>
        <v>41359.09375</v>
      </c>
      <c r="K645" s="26">
        <f>IFERROR(HOUR(Table2[[#This Row],[Start Time Steam]])+MINUTE(Table2[[#This Row],[Start Time Steam]])/60,"err")</f>
        <v>23.75</v>
      </c>
      <c r="L645" s="26">
        <f>IFERROR(HOUR(Table2[[#This Row],[End Time Steam]])+MINUTE(Table2[[#This Row],[End Time Steam]])/60,"err")</f>
        <v>2.25</v>
      </c>
      <c r="M645" s="26">
        <f>IFERROR(IF(Table2[[#This Row],[End time Hour Steam]]&lt;Table2[[#This Row],[Start Time hour Steam]],Table2[[#This Row],[End time Hour Steam]]+24,Table2[[#This Row],[End time Hour Steam]]),"err")</f>
        <v>26.25</v>
      </c>
      <c r="N645" s="26">
        <f>IFERROR((Table2[[#This Row],[End Time Steam]]-Table2[[#This Row],[Start Time Steam]])*24,"err")</f>
        <v>2.4999999999417923</v>
      </c>
    </row>
    <row r="646" spans="1:14">
      <c r="A646" s="27">
        <f>Table1[[#This Row],[Day]]</f>
        <v>41359</v>
      </c>
      <c r="B646" s="29">
        <f>WEEKDAY(Table2[[#This Row],[Day]])</f>
        <v>3</v>
      </c>
      <c r="C646" s="28">
        <f>Table1[[#This Row],[Start Time Elec]]</f>
        <v>41359.21875</v>
      </c>
      <c r="D646" s="28">
        <f>Table1[[#This Row],[Stop Time Elec]]</f>
        <v>41360.052083333336</v>
      </c>
      <c r="E646" s="26">
        <f>IFERROR(HOUR(Table2[[#This Row],[Start time Elec]])+MINUTE(Table2[[#This Row],[Start time Elec]])/60,"err")</f>
        <v>5.25</v>
      </c>
      <c r="F646" s="26">
        <f>IFERROR(HOUR(Table2[[#This Row],[End Time Elec]])+MINUTE(Table2[[#This Row],[End Time Elec]])/60,"err")</f>
        <v>1.25</v>
      </c>
      <c r="G646" s="26">
        <f>IFERROR(IF(Table2[[#This Row],[End time Hour elec]]&lt;Table2[[#This Row],[Start Time hour elec]],Table2[[#This Row],[End time Hour elec]]+24,Table2[[#This Row],[End time Hour elec]]),"err")</f>
        <v>25.25</v>
      </c>
      <c r="H646" s="26">
        <f>IFERROR((Table2[[#This Row],[End Time Elec]]-Table2[[#This Row],[Start time Elec]])*24,"err")</f>
        <v>20.000000000058208</v>
      </c>
      <c r="I646" s="28">
        <f>Table1[[#This Row],[Start Time Steam]]</f>
        <v>41359.989583333336</v>
      </c>
      <c r="J646" s="28">
        <f>Table1[[#This Row],[Stop Time Steam]]</f>
        <v>41360</v>
      </c>
      <c r="K646" s="26">
        <f>IFERROR(HOUR(Table2[[#This Row],[Start Time Steam]])+MINUTE(Table2[[#This Row],[Start Time Steam]])/60,"err")</f>
        <v>23.75</v>
      </c>
      <c r="L646" s="26">
        <f>IFERROR(HOUR(Table2[[#This Row],[End Time Steam]])+MINUTE(Table2[[#This Row],[End Time Steam]])/60,"err")</f>
        <v>0</v>
      </c>
      <c r="M646" s="26">
        <f>IFERROR(IF(Table2[[#This Row],[End time Hour Steam]]&lt;Table2[[#This Row],[Start Time hour Steam]],Table2[[#This Row],[End time Hour Steam]]+24,Table2[[#This Row],[End time Hour Steam]]),"err")</f>
        <v>24</v>
      </c>
      <c r="N646" s="26">
        <f>IFERROR((Table2[[#This Row],[End Time Steam]]-Table2[[#This Row],[Start Time Steam]])*24,"err")</f>
        <v>0.24999999994179234</v>
      </c>
    </row>
    <row r="647" spans="1:14">
      <c r="A647" s="27">
        <f>Table1[[#This Row],[Day]]</f>
        <v>41360</v>
      </c>
      <c r="B647" s="29">
        <f>WEEKDAY(Table2[[#This Row],[Day]])</f>
        <v>4</v>
      </c>
      <c r="C647" s="28">
        <f>Table1[[#This Row],[Start Time Elec]]</f>
        <v>41360.21875</v>
      </c>
      <c r="D647" s="28">
        <f>Table1[[#This Row],[Stop Time Elec]]</f>
        <v>41361.052083333336</v>
      </c>
      <c r="E647" s="26">
        <f>IFERROR(HOUR(Table2[[#This Row],[Start time Elec]])+MINUTE(Table2[[#This Row],[Start time Elec]])/60,"err")</f>
        <v>5.25</v>
      </c>
      <c r="F647" s="26">
        <f>IFERROR(HOUR(Table2[[#This Row],[End Time Elec]])+MINUTE(Table2[[#This Row],[End Time Elec]])/60,"err")</f>
        <v>1.25</v>
      </c>
      <c r="G647" s="26">
        <f>IFERROR(IF(Table2[[#This Row],[End time Hour elec]]&lt;Table2[[#This Row],[Start Time hour elec]],Table2[[#This Row],[End time Hour elec]]+24,Table2[[#This Row],[End time Hour elec]]),"err")</f>
        <v>25.25</v>
      </c>
      <c r="H647" s="26">
        <f>IFERROR((Table2[[#This Row],[End Time Elec]]-Table2[[#This Row],[Start time Elec]])*24,"err")</f>
        <v>20.000000000058208</v>
      </c>
      <c r="I647" s="28">
        <f>Table1[[#This Row],[Start Time Steam]]</f>
        <v>41360.197916666664</v>
      </c>
      <c r="J647" s="28">
        <f>Table1[[#This Row],[Stop Time Steam]]</f>
        <v>41360.729166666664</v>
      </c>
      <c r="K647" s="26">
        <f>IFERROR(HOUR(Table2[[#This Row],[Start Time Steam]])+MINUTE(Table2[[#This Row],[Start Time Steam]])/60,"err")</f>
        <v>4.75</v>
      </c>
      <c r="L647" s="26">
        <f>IFERROR(HOUR(Table2[[#This Row],[End Time Steam]])+MINUTE(Table2[[#This Row],[End Time Steam]])/60,"err")</f>
        <v>17.5</v>
      </c>
      <c r="M647" s="26">
        <f>IFERROR(IF(Table2[[#This Row],[End time Hour Steam]]&lt;Table2[[#This Row],[Start Time hour Steam]],Table2[[#This Row],[End time Hour Steam]]+24,Table2[[#This Row],[End time Hour Steam]]),"err")</f>
        <v>17.5</v>
      </c>
      <c r="N647" s="26">
        <f>IFERROR((Table2[[#This Row],[End Time Steam]]-Table2[[#This Row],[Start Time Steam]])*24,"err")</f>
        <v>12.75</v>
      </c>
    </row>
    <row r="648" spans="1:14">
      <c r="A648" s="27">
        <f>Table1[[#This Row],[Day]]</f>
        <v>41361</v>
      </c>
      <c r="B648" s="29">
        <f>WEEKDAY(Table2[[#This Row],[Day]])</f>
        <v>5</v>
      </c>
      <c r="C648" s="28">
        <f>Table1[[#This Row],[Start Time Elec]]</f>
        <v>41361.239583333336</v>
      </c>
      <c r="D648" s="28">
        <f>Table1[[#This Row],[Stop Time Elec]]</f>
        <v>41362.052083333336</v>
      </c>
      <c r="E648" s="26">
        <f>IFERROR(HOUR(Table2[[#This Row],[Start time Elec]])+MINUTE(Table2[[#This Row],[Start time Elec]])/60,"err")</f>
        <v>5.75</v>
      </c>
      <c r="F648" s="26">
        <f>IFERROR(HOUR(Table2[[#This Row],[End Time Elec]])+MINUTE(Table2[[#This Row],[End Time Elec]])/60,"err")</f>
        <v>1.25</v>
      </c>
      <c r="G648" s="26">
        <f>IFERROR(IF(Table2[[#This Row],[End time Hour elec]]&lt;Table2[[#This Row],[Start Time hour elec]],Table2[[#This Row],[End time Hour elec]]+24,Table2[[#This Row],[End time Hour elec]]),"err")</f>
        <v>25.25</v>
      </c>
      <c r="H648" s="26">
        <f>IFERROR((Table2[[#This Row],[End Time Elec]]-Table2[[#This Row],[Start time Elec]])*24,"err")</f>
        <v>19.5</v>
      </c>
      <c r="I648" s="28">
        <f>Table1[[#This Row],[Start Time Steam]]</f>
        <v>41361.197916666664</v>
      </c>
      <c r="J648" s="28">
        <f>Table1[[#This Row],[Stop Time Steam]]</f>
        <v>41362</v>
      </c>
      <c r="K648" s="26">
        <f>IFERROR(HOUR(Table2[[#This Row],[Start Time Steam]])+MINUTE(Table2[[#This Row],[Start Time Steam]])/60,"err")</f>
        <v>4.75</v>
      </c>
      <c r="L648" s="26">
        <f>IFERROR(HOUR(Table2[[#This Row],[End Time Steam]])+MINUTE(Table2[[#This Row],[End Time Steam]])/60,"err")</f>
        <v>0</v>
      </c>
      <c r="M648" s="26">
        <f>IFERROR(IF(Table2[[#This Row],[End time Hour Steam]]&lt;Table2[[#This Row],[Start Time hour Steam]],Table2[[#This Row],[End time Hour Steam]]+24,Table2[[#This Row],[End time Hour Steam]]),"err")</f>
        <v>24</v>
      </c>
      <c r="N648" s="26">
        <f>IFERROR((Table2[[#This Row],[End Time Steam]]-Table2[[#This Row],[Start Time Steam]])*24,"err")</f>
        <v>19.250000000058208</v>
      </c>
    </row>
    <row r="649" spans="1:14">
      <c r="A649" s="27">
        <f>Table1[[#This Row],[Day]]</f>
        <v>41362</v>
      </c>
      <c r="B649" s="29">
        <f>WEEKDAY(Table2[[#This Row],[Day]])</f>
        <v>6</v>
      </c>
      <c r="C649" s="28">
        <f>Table1[[#This Row],[Start Time Elec]]</f>
        <v>41362.21875</v>
      </c>
      <c r="D649" s="28">
        <f>Table1[[#This Row],[Stop Time Elec]]</f>
        <v>41362.916666666664</v>
      </c>
      <c r="E649" s="26">
        <f>IFERROR(HOUR(Table2[[#This Row],[Start time Elec]])+MINUTE(Table2[[#This Row],[Start time Elec]])/60,"err")</f>
        <v>5.25</v>
      </c>
      <c r="F649" s="26">
        <f>IFERROR(HOUR(Table2[[#This Row],[End Time Elec]])+MINUTE(Table2[[#This Row],[End Time Elec]])/60,"err")</f>
        <v>22</v>
      </c>
      <c r="G649" s="26">
        <f>IFERROR(IF(Table2[[#This Row],[End time Hour elec]]&lt;Table2[[#This Row],[Start Time hour elec]],Table2[[#This Row],[End time Hour elec]]+24,Table2[[#This Row],[End time Hour elec]]),"err")</f>
        <v>22</v>
      </c>
      <c r="H649" s="26">
        <f>IFERROR((Table2[[#This Row],[End Time Elec]]-Table2[[#This Row],[Start time Elec]])*24,"err")</f>
        <v>16.749999999941792</v>
      </c>
      <c r="I649" s="28">
        <f>Table1[[#This Row],[Start Time Steam]]</f>
        <v>41362.21875</v>
      </c>
      <c r="J649" s="28">
        <f>Table1[[#This Row],[Stop Time Steam]]</f>
        <v>41362.9375</v>
      </c>
      <c r="K649" s="26">
        <f>IFERROR(HOUR(Table2[[#This Row],[Start Time Steam]])+MINUTE(Table2[[#This Row],[Start Time Steam]])/60,"err")</f>
        <v>5.25</v>
      </c>
      <c r="L649" s="26">
        <f>IFERROR(HOUR(Table2[[#This Row],[End Time Steam]])+MINUTE(Table2[[#This Row],[End Time Steam]])/60,"err")</f>
        <v>22.5</v>
      </c>
      <c r="M649" s="26">
        <f>IFERROR(IF(Table2[[#This Row],[End time Hour Steam]]&lt;Table2[[#This Row],[Start Time hour Steam]],Table2[[#This Row],[End time Hour Steam]]+24,Table2[[#This Row],[End time Hour Steam]]),"err")</f>
        <v>22.5</v>
      </c>
      <c r="N649" s="26">
        <f>IFERROR((Table2[[#This Row],[End Time Steam]]-Table2[[#This Row],[Start Time Steam]])*24,"err")</f>
        <v>17.25</v>
      </c>
    </row>
    <row r="650" spans="1:14" hidden="1">
      <c r="A650" s="27">
        <f>Table1[[#This Row],[Day]]</f>
        <v>41363</v>
      </c>
      <c r="B650" s="29">
        <f>WEEKDAY(Table2[[#This Row],[Day]])</f>
        <v>7</v>
      </c>
      <c r="C650" s="28">
        <f>Table1[[#This Row],[Start Time Elec]]</f>
        <v>41363.270833333336</v>
      </c>
      <c r="D650" s="28">
        <f>Table1[[#This Row],[Stop Time Elec]]</f>
        <v>41363.927083333336</v>
      </c>
      <c r="E650" s="26">
        <f>IFERROR(HOUR(Table2[[#This Row],[Start time Elec]])+MINUTE(Table2[[#This Row],[Start time Elec]])/60,"err")</f>
        <v>6.5</v>
      </c>
      <c r="F650" s="26">
        <f>IFERROR(HOUR(Table2[[#This Row],[End Time Elec]])+MINUTE(Table2[[#This Row],[End Time Elec]])/60,"err")</f>
        <v>22.25</v>
      </c>
      <c r="G650" s="26">
        <f>IFERROR(IF(Table2[[#This Row],[End time Hour elec]]&lt;Table2[[#This Row],[Start Time hour elec]],Table2[[#This Row],[End time Hour elec]]+24,Table2[[#This Row],[End time Hour elec]]),"err")</f>
        <v>22.25</v>
      </c>
      <c r="H650" s="26">
        <f>IFERROR((Table2[[#This Row],[End Time Elec]]-Table2[[#This Row],[Start time Elec]])*24,"err")</f>
        <v>15.75</v>
      </c>
      <c r="I650" s="28">
        <f>Table1[[#This Row],[Start Time Steam]]</f>
        <v>41363.21875</v>
      </c>
      <c r="J650" s="28">
        <f>Table1[[#This Row],[Stop Time Steam]]</f>
        <v>41363.708333333336</v>
      </c>
      <c r="K650" s="26">
        <f>IFERROR(HOUR(Table2[[#This Row],[Start Time Steam]])+MINUTE(Table2[[#This Row],[Start Time Steam]])/60,"err")</f>
        <v>5.25</v>
      </c>
      <c r="L650" s="26">
        <f>IFERROR(HOUR(Table2[[#This Row],[End Time Steam]])+MINUTE(Table2[[#This Row],[End Time Steam]])/60,"err")</f>
        <v>17</v>
      </c>
      <c r="M650" s="26">
        <f>IFERROR(IF(Table2[[#This Row],[End time Hour Steam]]&lt;Table2[[#This Row],[Start Time hour Steam]],Table2[[#This Row],[End time Hour Steam]]+24,Table2[[#This Row],[End time Hour Steam]]),"err")</f>
        <v>17</v>
      </c>
      <c r="N650" s="26">
        <f>IFERROR((Table2[[#This Row],[End Time Steam]]-Table2[[#This Row],[Start Time Steam]])*24,"err")</f>
        <v>11.750000000058208</v>
      </c>
    </row>
    <row r="651" spans="1:14" hidden="1">
      <c r="A651" s="27">
        <f>Table1[[#This Row],[Day]]</f>
        <v>41364</v>
      </c>
      <c r="B651" s="29">
        <f>WEEKDAY(Table2[[#This Row],[Day]])</f>
        <v>1</v>
      </c>
      <c r="C651" s="28">
        <f>Table1[[#This Row],[Start Time Elec]]</f>
        <v>41364.385416666664</v>
      </c>
      <c r="D651" s="28">
        <f>Table1[[#This Row],[Stop Time Elec]]</f>
        <v>41364.916666666664</v>
      </c>
      <c r="E651" s="26">
        <f>IFERROR(HOUR(Table2[[#This Row],[Start time Elec]])+MINUTE(Table2[[#This Row],[Start time Elec]])/60,"err")</f>
        <v>9.25</v>
      </c>
      <c r="F651" s="26">
        <f>IFERROR(HOUR(Table2[[#This Row],[End Time Elec]])+MINUTE(Table2[[#This Row],[End Time Elec]])/60,"err")</f>
        <v>22</v>
      </c>
      <c r="G651" s="26">
        <f>IFERROR(IF(Table2[[#This Row],[End time Hour elec]]&lt;Table2[[#This Row],[Start Time hour elec]],Table2[[#This Row],[End time Hour elec]]+24,Table2[[#This Row],[End time Hour elec]]),"err")</f>
        <v>22</v>
      </c>
      <c r="H651" s="26">
        <f>IFERROR((Table2[[#This Row],[End Time Elec]]-Table2[[#This Row],[Start time Elec]])*24,"err")</f>
        <v>12.75</v>
      </c>
      <c r="I651" s="28">
        <f>Table1[[#This Row],[Start Time Steam]]</f>
        <v>41364.09375</v>
      </c>
      <c r="J651" s="28">
        <f>Table1[[#This Row],[Stop Time Steam]]</f>
        <v>41364.1875</v>
      </c>
      <c r="K651" s="26">
        <f>IFERROR(HOUR(Table2[[#This Row],[Start Time Steam]])+MINUTE(Table2[[#This Row],[Start Time Steam]])/60,"err")</f>
        <v>2.25</v>
      </c>
      <c r="L651" s="26">
        <f>IFERROR(HOUR(Table2[[#This Row],[End Time Steam]])+MINUTE(Table2[[#This Row],[End Time Steam]])/60,"err")</f>
        <v>4.5</v>
      </c>
      <c r="M651" s="26">
        <f>IFERROR(IF(Table2[[#This Row],[End time Hour Steam]]&lt;Table2[[#This Row],[Start Time hour Steam]],Table2[[#This Row],[End time Hour Steam]]+24,Table2[[#This Row],[End time Hour Steam]]),"err")</f>
        <v>4.5</v>
      </c>
      <c r="N651" s="26">
        <f>IFERROR((Table2[[#This Row],[End Time Steam]]-Table2[[#This Row],[Start Time Steam]])*24,"err")</f>
        <v>2.25</v>
      </c>
    </row>
    <row r="652" spans="1:14">
      <c r="A652" s="27">
        <f>Table1[[#This Row],[Day]]</f>
        <v>41365</v>
      </c>
      <c r="B652" s="29">
        <f>WEEKDAY(Table2[[#This Row],[Day]])</f>
        <v>2</v>
      </c>
      <c r="C652" s="28">
        <f>Table1[[#This Row],[Start Time Elec]]</f>
        <v>41365.21875</v>
      </c>
      <c r="D652" s="28">
        <f>Table1[[#This Row],[Stop Time Elec]]</f>
        <v>41366.052083333336</v>
      </c>
      <c r="E652" s="26">
        <f>IFERROR(HOUR(Table2[[#This Row],[Start time Elec]])+MINUTE(Table2[[#This Row],[Start time Elec]])/60,"err")</f>
        <v>5.25</v>
      </c>
      <c r="F652" s="26">
        <f>IFERROR(HOUR(Table2[[#This Row],[End Time Elec]])+MINUTE(Table2[[#This Row],[End Time Elec]])/60,"err")</f>
        <v>1.25</v>
      </c>
      <c r="G652" s="26">
        <f>IFERROR(IF(Table2[[#This Row],[End time Hour elec]]&lt;Table2[[#This Row],[Start Time hour elec]],Table2[[#This Row],[End time Hour elec]]+24,Table2[[#This Row],[End time Hour elec]]),"err")</f>
        <v>25.25</v>
      </c>
      <c r="H652" s="26">
        <f>IFERROR((Table2[[#This Row],[End Time Elec]]-Table2[[#This Row],[Start time Elec]])*24,"err")</f>
        <v>20.000000000058208</v>
      </c>
      <c r="I652" s="28">
        <f>Table1[[#This Row],[Start Time Steam]]</f>
        <v>41365.989583333336</v>
      </c>
      <c r="J652" s="28">
        <f>Table1[[#This Row],[Stop Time Steam]]</f>
        <v>41366.010416666664</v>
      </c>
      <c r="K652" s="26">
        <f>IFERROR(HOUR(Table2[[#This Row],[Start Time Steam]])+MINUTE(Table2[[#This Row],[Start Time Steam]])/60,"err")</f>
        <v>23.75</v>
      </c>
      <c r="L652" s="26">
        <f>IFERROR(HOUR(Table2[[#This Row],[End Time Steam]])+MINUTE(Table2[[#This Row],[End Time Steam]])/60,"err")</f>
        <v>0.25</v>
      </c>
      <c r="M652" s="26">
        <f>IFERROR(IF(Table2[[#This Row],[End time Hour Steam]]&lt;Table2[[#This Row],[Start Time hour Steam]],Table2[[#This Row],[End time Hour Steam]]+24,Table2[[#This Row],[End time Hour Steam]]),"err")</f>
        <v>24.25</v>
      </c>
      <c r="N652" s="26">
        <f>IFERROR((Table2[[#This Row],[End Time Steam]]-Table2[[#This Row],[Start Time Steam]])*24,"err")</f>
        <v>0.49999999988358468</v>
      </c>
    </row>
    <row r="653" spans="1:14">
      <c r="A653" s="27">
        <f>Table1[[#This Row],[Day]]</f>
        <v>41366</v>
      </c>
      <c r="B653" s="29">
        <f>WEEKDAY(Table2[[#This Row],[Day]])</f>
        <v>3</v>
      </c>
      <c r="C653" s="28">
        <f>Table1[[#This Row],[Start Time Elec]]</f>
        <v>41366.229166666664</v>
      </c>
      <c r="D653" s="28">
        <f>Table1[[#This Row],[Stop Time Elec]]</f>
        <v>41367.052083333336</v>
      </c>
      <c r="E653" s="26">
        <f>IFERROR(HOUR(Table2[[#This Row],[Start time Elec]])+MINUTE(Table2[[#This Row],[Start time Elec]])/60,"err")</f>
        <v>5.5</v>
      </c>
      <c r="F653" s="26">
        <f>IFERROR(HOUR(Table2[[#This Row],[End Time Elec]])+MINUTE(Table2[[#This Row],[End Time Elec]])/60,"err")</f>
        <v>1.25</v>
      </c>
      <c r="G653" s="26">
        <f>IFERROR(IF(Table2[[#This Row],[End time Hour elec]]&lt;Table2[[#This Row],[Start Time hour elec]],Table2[[#This Row],[End time Hour elec]]+24,Table2[[#This Row],[End time Hour elec]]),"err")</f>
        <v>25.25</v>
      </c>
      <c r="H653" s="26">
        <f>IFERROR((Table2[[#This Row],[End Time Elec]]-Table2[[#This Row],[Start time Elec]])*24,"err")</f>
        <v>19.750000000116415</v>
      </c>
      <c r="I653" s="28">
        <f>Table1[[#This Row],[Start Time Steam]]</f>
        <v>41366.1875</v>
      </c>
      <c r="J653" s="28">
        <f>Table1[[#This Row],[Stop Time Steam]]</f>
        <v>41366.802083333336</v>
      </c>
      <c r="K653" s="26">
        <f>IFERROR(HOUR(Table2[[#This Row],[Start Time Steam]])+MINUTE(Table2[[#This Row],[Start Time Steam]])/60,"err")</f>
        <v>4.5</v>
      </c>
      <c r="L653" s="26">
        <f>IFERROR(HOUR(Table2[[#This Row],[End Time Steam]])+MINUTE(Table2[[#This Row],[End Time Steam]])/60,"err")</f>
        <v>19.25</v>
      </c>
      <c r="M653" s="26">
        <f>IFERROR(IF(Table2[[#This Row],[End time Hour Steam]]&lt;Table2[[#This Row],[Start Time hour Steam]],Table2[[#This Row],[End time Hour Steam]]+24,Table2[[#This Row],[End time Hour Steam]]),"err")</f>
        <v>19.25</v>
      </c>
      <c r="N653" s="26">
        <f>IFERROR((Table2[[#This Row],[End Time Steam]]-Table2[[#This Row],[Start Time Steam]])*24,"err")</f>
        <v>14.750000000058208</v>
      </c>
    </row>
    <row r="654" spans="1:14">
      <c r="A654" s="27">
        <f>Table1[[#This Row],[Day]]</f>
        <v>41367</v>
      </c>
      <c r="B654" s="29">
        <f>WEEKDAY(Table2[[#This Row],[Day]])</f>
        <v>4</v>
      </c>
      <c r="C654" s="28">
        <f>Table1[[#This Row],[Start Time Elec]]</f>
        <v>41367.239583333336</v>
      </c>
      <c r="D654" s="28">
        <f>Table1[[#This Row],[Stop Time Elec]]</f>
        <v>41368.052083333336</v>
      </c>
      <c r="E654" s="26">
        <f>IFERROR(HOUR(Table2[[#This Row],[Start time Elec]])+MINUTE(Table2[[#This Row],[Start time Elec]])/60,"err")</f>
        <v>5.75</v>
      </c>
      <c r="F654" s="26">
        <f>IFERROR(HOUR(Table2[[#This Row],[End Time Elec]])+MINUTE(Table2[[#This Row],[End Time Elec]])/60,"err")</f>
        <v>1.25</v>
      </c>
      <c r="G654" s="26">
        <f>IFERROR(IF(Table2[[#This Row],[End time Hour elec]]&lt;Table2[[#This Row],[Start Time hour elec]],Table2[[#This Row],[End time Hour elec]]+24,Table2[[#This Row],[End time Hour elec]]),"err")</f>
        <v>25.25</v>
      </c>
      <c r="H654" s="26">
        <f>IFERROR((Table2[[#This Row],[End Time Elec]]-Table2[[#This Row],[Start time Elec]])*24,"err")</f>
        <v>19.5</v>
      </c>
      <c r="I654" s="28">
        <f>Table1[[#This Row],[Start Time Steam]]</f>
        <v>41367.21875</v>
      </c>
      <c r="J654" s="28">
        <f>Table1[[#This Row],[Stop Time Steam]]</f>
        <v>41368</v>
      </c>
      <c r="K654" s="26">
        <f>IFERROR(HOUR(Table2[[#This Row],[Start Time Steam]])+MINUTE(Table2[[#This Row],[Start Time Steam]])/60,"err")</f>
        <v>5.25</v>
      </c>
      <c r="L654" s="26">
        <f>IFERROR(HOUR(Table2[[#This Row],[End Time Steam]])+MINUTE(Table2[[#This Row],[End Time Steam]])/60,"err")</f>
        <v>0</v>
      </c>
      <c r="M654" s="26">
        <f>IFERROR(IF(Table2[[#This Row],[End time Hour Steam]]&lt;Table2[[#This Row],[Start Time hour Steam]],Table2[[#This Row],[End time Hour Steam]]+24,Table2[[#This Row],[End time Hour Steam]]),"err")</f>
        <v>24</v>
      </c>
      <c r="N654" s="26">
        <f>IFERROR((Table2[[#This Row],[End Time Steam]]-Table2[[#This Row],[Start Time Steam]])*24,"err")</f>
        <v>18.75</v>
      </c>
    </row>
    <row r="655" spans="1:14">
      <c r="A655" s="27">
        <f>Table1[[#This Row],[Day]]</f>
        <v>41368</v>
      </c>
      <c r="B655" s="29">
        <f>WEEKDAY(Table2[[#This Row],[Day]])</f>
        <v>5</v>
      </c>
      <c r="C655" s="28">
        <f>Table1[[#This Row],[Start Time Elec]]</f>
        <v>41368.21875</v>
      </c>
      <c r="D655" s="28">
        <f>Table1[[#This Row],[Stop Time Elec]]</f>
        <v>41369.052083333336</v>
      </c>
      <c r="E655" s="26">
        <f>IFERROR(HOUR(Table2[[#This Row],[Start time Elec]])+MINUTE(Table2[[#This Row],[Start time Elec]])/60,"err")</f>
        <v>5.25</v>
      </c>
      <c r="F655" s="26">
        <f>IFERROR(HOUR(Table2[[#This Row],[End Time Elec]])+MINUTE(Table2[[#This Row],[End Time Elec]])/60,"err")</f>
        <v>1.25</v>
      </c>
      <c r="G655" s="26">
        <f>IFERROR(IF(Table2[[#This Row],[End time Hour elec]]&lt;Table2[[#This Row],[Start Time hour elec]],Table2[[#This Row],[End time Hour elec]]+24,Table2[[#This Row],[End time Hour elec]]),"err")</f>
        <v>25.25</v>
      </c>
      <c r="H655" s="26">
        <f>IFERROR((Table2[[#This Row],[End Time Elec]]-Table2[[#This Row],[Start time Elec]])*24,"err")</f>
        <v>20.000000000058208</v>
      </c>
      <c r="I655" s="28">
        <f>Table1[[#This Row],[Start Time Steam]]</f>
        <v>41368.197916666664</v>
      </c>
      <c r="J655" s="28">
        <f>Table1[[#This Row],[Stop Time Steam]]</f>
        <v>41368.875</v>
      </c>
      <c r="K655" s="26">
        <f>IFERROR(HOUR(Table2[[#This Row],[Start Time Steam]])+MINUTE(Table2[[#This Row],[Start Time Steam]])/60,"err")</f>
        <v>4.75</v>
      </c>
      <c r="L655" s="26">
        <f>IFERROR(HOUR(Table2[[#This Row],[End Time Steam]])+MINUTE(Table2[[#This Row],[End Time Steam]])/60,"err")</f>
        <v>21</v>
      </c>
      <c r="M655" s="26">
        <f>IFERROR(IF(Table2[[#This Row],[End time Hour Steam]]&lt;Table2[[#This Row],[Start Time hour Steam]],Table2[[#This Row],[End time Hour Steam]]+24,Table2[[#This Row],[End time Hour Steam]]),"err")</f>
        <v>21</v>
      </c>
      <c r="N655" s="26">
        <f>IFERROR((Table2[[#This Row],[End Time Steam]]-Table2[[#This Row],[Start Time Steam]])*24,"err")</f>
        <v>16.250000000058208</v>
      </c>
    </row>
    <row r="656" spans="1:14">
      <c r="A656" s="27">
        <f>Table1[[#This Row],[Day]]</f>
        <v>41369</v>
      </c>
      <c r="B656" s="29">
        <f>WEEKDAY(Table2[[#This Row],[Day]])</f>
        <v>6</v>
      </c>
      <c r="C656" s="28">
        <f>Table1[[#This Row],[Start Time Elec]]</f>
        <v>41369.21875</v>
      </c>
      <c r="D656" s="28">
        <f>Table1[[#This Row],[Stop Time Elec]]</f>
        <v>41370.09375</v>
      </c>
      <c r="E656" s="26">
        <f>IFERROR(HOUR(Table2[[#This Row],[Start time Elec]])+MINUTE(Table2[[#This Row],[Start time Elec]])/60,"err")</f>
        <v>5.25</v>
      </c>
      <c r="F656" s="26">
        <f>IFERROR(HOUR(Table2[[#This Row],[End Time Elec]])+MINUTE(Table2[[#This Row],[End Time Elec]])/60,"err")</f>
        <v>2.25</v>
      </c>
      <c r="G656" s="26">
        <f>IFERROR(IF(Table2[[#This Row],[End time Hour elec]]&lt;Table2[[#This Row],[Start Time hour elec]],Table2[[#This Row],[End time Hour elec]]+24,Table2[[#This Row],[End time Hour elec]]),"err")</f>
        <v>26.25</v>
      </c>
      <c r="H656" s="26">
        <f>IFERROR((Table2[[#This Row],[End Time Elec]]-Table2[[#This Row],[Start time Elec]])*24,"err")</f>
        <v>21</v>
      </c>
      <c r="I656" s="28">
        <f>Table1[[#This Row],[Start Time Steam]]</f>
        <v>41369.197916666664</v>
      </c>
      <c r="J656" s="28">
        <f>Table1[[#This Row],[Stop Time Steam]]</f>
        <v>41369.708333333336</v>
      </c>
      <c r="K656" s="26">
        <f>IFERROR(HOUR(Table2[[#This Row],[Start Time Steam]])+MINUTE(Table2[[#This Row],[Start Time Steam]])/60,"err")</f>
        <v>4.75</v>
      </c>
      <c r="L656" s="26">
        <f>IFERROR(HOUR(Table2[[#This Row],[End Time Steam]])+MINUTE(Table2[[#This Row],[End Time Steam]])/60,"err")</f>
        <v>17</v>
      </c>
      <c r="M656" s="26">
        <f>IFERROR(IF(Table2[[#This Row],[End time Hour Steam]]&lt;Table2[[#This Row],[Start Time hour Steam]],Table2[[#This Row],[End time Hour Steam]]+24,Table2[[#This Row],[End time Hour Steam]]),"err")</f>
        <v>17</v>
      </c>
      <c r="N656" s="26">
        <f>IFERROR((Table2[[#This Row],[End Time Steam]]-Table2[[#This Row],[Start Time Steam]])*24,"err")</f>
        <v>12.250000000116415</v>
      </c>
    </row>
    <row r="657" spans="1:14" hidden="1">
      <c r="A657" s="27">
        <f>Table1[[#This Row],[Day]]</f>
        <v>41370</v>
      </c>
      <c r="B657" s="29">
        <f>WEEKDAY(Table2[[#This Row],[Day]])</f>
        <v>7</v>
      </c>
      <c r="C657" s="28">
        <f>Table1[[#This Row],[Start Time Elec]]</f>
        <v>41370.989583333336</v>
      </c>
      <c r="D657" s="28">
        <f>Table1[[#This Row],[Stop Time Elec]]</f>
        <v>41371.020833333336</v>
      </c>
      <c r="E657" s="26">
        <f>IFERROR(HOUR(Table2[[#This Row],[Start time Elec]])+MINUTE(Table2[[#This Row],[Start time Elec]])/60,"err")</f>
        <v>23.75</v>
      </c>
      <c r="F657" s="26">
        <f>IFERROR(HOUR(Table2[[#This Row],[End Time Elec]])+MINUTE(Table2[[#This Row],[End Time Elec]])/60,"err")</f>
        <v>0.5</v>
      </c>
      <c r="G657" s="26">
        <f>IFERROR(IF(Table2[[#This Row],[End time Hour elec]]&lt;Table2[[#This Row],[Start Time hour elec]],Table2[[#This Row],[End time Hour elec]]+24,Table2[[#This Row],[End time Hour elec]]),"err")</f>
        <v>24.5</v>
      </c>
      <c r="H657" s="26">
        <f>IFERROR((Table2[[#This Row],[End Time Elec]]-Table2[[#This Row],[Start time Elec]])*24,"err")</f>
        <v>0.75</v>
      </c>
      <c r="I657" s="28">
        <f>Table1[[#This Row],[Start Time Steam]]</f>
        <v>41370.21875</v>
      </c>
      <c r="J657" s="28">
        <f>Table1[[#This Row],[Stop Time Steam]]</f>
        <v>41370.46875</v>
      </c>
      <c r="K657" s="26">
        <f>IFERROR(HOUR(Table2[[#This Row],[Start Time Steam]])+MINUTE(Table2[[#This Row],[Start Time Steam]])/60,"err")</f>
        <v>5.25</v>
      </c>
      <c r="L657" s="26">
        <f>IFERROR(HOUR(Table2[[#This Row],[End Time Steam]])+MINUTE(Table2[[#This Row],[End Time Steam]])/60,"err")</f>
        <v>11.25</v>
      </c>
      <c r="M657" s="26">
        <f>IFERROR(IF(Table2[[#This Row],[End time Hour Steam]]&lt;Table2[[#This Row],[Start Time hour Steam]],Table2[[#This Row],[End time Hour Steam]]+24,Table2[[#This Row],[End time Hour Steam]]),"err")</f>
        <v>11.25</v>
      </c>
      <c r="N657" s="26">
        <f>IFERROR((Table2[[#This Row],[End Time Steam]]-Table2[[#This Row],[Start Time Steam]])*24,"err")</f>
        <v>6</v>
      </c>
    </row>
    <row r="658" spans="1:14" hidden="1">
      <c r="A658" s="27">
        <f>Table1[[#This Row],[Day]]</f>
        <v>41371</v>
      </c>
      <c r="B658" s="29">
        <f>WEEKDAY(Table2[[#This Row],[Day]])</f>
        <v>1</v>
      </c>
      <c r="C658" s="28">
        <f>Table1[[#This Row],[Start Time Elec]]</f>
        <v>41371.364583333336</v>
      </c>
      <c r="D658" s="28">
        <f>Table1[[#This Row],[Stop Time Elec]]</f>
        <v>41371.9375</v>
      </c>
      <c r="E658" s="26">
        <f>IFERROR(HOUR(Table2[[#This Row],[Start time Elec]])+MINUTE(Table2[[#This Row],[Start time Elec]])/60,"err")</f>
        <v>8.75</v>
      </c>
      <c r="F658" s="26">
        <f>IFERROR(HOUR(Table2[[#This Row],[End Time Elec]])+MINUTE(Table2[[#This Row],[End Time Elec]])/60,"err")</f>
        <v>22.5</v>
      </c>
      <c r="G658" s="26">
        <f>IFERROR(IF(Table2[[#This Row],[End time Hour elec]]&lt;Table2[[#This Row],[Start Time hour elec]],Table2[[#This Row],[End time Hour elec]]+24,Table2[[#This Row],[End time Hour elec]]),"err")</f>
        <v>22.5</v>
      </c>
      <c r="H658" s="26">
        <f>IFERROR((Table2[[#This Row],[End Time Elec]]-Table2[[#This Row],[Start time Elec]])*24,"err")</f>
        <v>13.749999999941792</v>
      </c>
      <c r="I658" s="28" t="str">
        <f>Table1[[#This Row],[Start Time Steam]]</f>
        <v>N/A</v>
      </c>
      <c r="J658" s="28">
        <f>Table1[[#This Row],[Stop Time Steam]]</f>
        <v>41371.4375</v>
      </c>
      <c r="K658" s="26" t="str">
        <f>IFERROR(HOUR(Table2[[#This Row],[Start Time Steam]])+MINUTE(Table2[[#This Row],[Start Time Steam]])/60,"err")</f>
        <v>err</v>
      </c>
      <c r="L658" s="26">
        <f>IFERROR(HOUR(Table2[[#This Row],[End Time Steam]])+MINUTE(Table2[[#This Row],[End Time Steam]])/60,"err")</f>
        <v>10.5</v>
      </c>
      <c r="M658" s="26">
        <f>IFERROR(IF(Table2[[#This Row],[End time Hour Steam]]&lt;Table2[[#This Row],[Start Time hour Steam]],Table2[[#This Row],[End time Hour Steam]]+24,Table2[[#This Row],[End time Hour Steam]]),"err")</f>
        <v>34.5</v>
      </c>
      <c r="N658" s="26" t="str">
        <f>IFERROR((Table2[[#This Row],[End Time Steam]]-Table2[[#This Row],[Start Time Steam]])*24,"err")</f>
        <v>err</v>
      </c>
    </row>
    <row r="659" spans="1:14">
      <c r="A659" s="27">
        <f>Table1[[#This Row],[Day]]</f>
        <v>41372</v>
      </c>
      <c r="B659" s="29">
        <f>WEEKDAY(Table2[[#This Row],[Day]])</f>
        <v>2</v>
      </c>
      <c r="C659" s="28">
        <f>Table1[[#This Row],[Start Time Elec]]</f>
        <v>41372.208333333336</v>
      </c>
      <c r="D659" s="28">
        <f>Table1[[#This Row],[Stop Time Elec]]</f>
        <v>41373.052083333336</v>
      </c>
      <c r="E659" s="26">
        <f>IFERROR(HOUR(Table2[[#This Row],[Start time Elec]])+MINUTE(Table2[[#This Row],[Start time Elec]])/60,"err")</f>
        <v>5</v>
      </c>
      <c r="F659" s="26">
        <f>IFERROR(HOUR(Table2[[#This Row],[End Time Elec]])+MINUTE(Table2[[#This Row],[End Time Elec]])/60,"err")</f>
        <v>1.25</v>
      </c>
      <c r="G659" s="26">
        <f>IFERROR(IF(Table2[[#This Row],[End time Hour elec]]&lt;Table2[[#This Row],[Start Time hour elec]],Table2[[#This Row],[End time Hour elec]]+24,Table2[[#This Row],[End time Hour elec]]),"err")</f>
        <v>25.25</v>
      </c>
      <c r="H659" s="26">
        <f>IFERROR((Table2[[#This Row],[End Time Elec]]-Table2[[#This Row],[Start time Elec]])*24,"err")</f>
        <v>20.25</v>
      </c>
      <c r="I659" s="28">
        <f>Table1[[#This Row],[Start Time Steam]]</f>
        <v>41372.208333333336</v>
      </c>
      <c r="J659" s="28">
        <f>Table1[[#This Row],[Stop Time Steam]]</f>
        <v>41372.302083333336</v>
      </c>
      <c r="K659" s="26">
        <f>IFERROR(HOUR(Table2[[#This Row],[Start Time Steam]])+MINUTE(Table2[[#This Row],[Start Time Steam]])/60,"err")</f>
        <v>5</v>
      </c>
      <c r="L659" s="26">
        <f>IFERROR(HOUR(Table2[[#This Row],[End Time Steam]])+MINUTE(Table2[[#This Row],[End Time Steam]])/60,"err")</f>
        <v>7.25</v>
      </c>
      <c r="M659" s="26">
        <f>IFERROR(IF(Table2[[#This Row],[End time Hour Steam]]&lt;Table2[[#This Row],[Start Time hour Steam]],Table2[[#This Row],[End time Hour Steam]]+24,Table2[[#This Row],[End time Hour Steam]]),"err")</f>
        <v>7.25</v>
      </c>
      <c r="N659" s="26">
        <f>IFERROR((Table2[[#This Row],[End Time Steam]]-Table2[[#This Row],[Start Time Steam]])*24,"err")</f>
        <v>2.25</v>
      </c>
    </row>
    <row r="660" spans="1:14">
      <c r="A660" s="27">
        <f>Table1[[#This Row],[Day]]</f>
        <v>41373</v>
      </c>
      <c r="B660" s="29">
        <f>WEEKDAY(Table2[[#This Row],[Day]])</f>
        <v>3</v>
      </c>
      <c r="C660" s="28">
        <f>Table1[[#This Row],[Start Time Elec]]</f>
        <v>41373.229166666664</v>
      </c>
      <c r="D660" s="28">
        <f>Table1[[#This Row],[Stop Time Elec]]</f>
        <v>41374.03125</v>
      </c>
      <c r="E660" s="26">
        <f>IFERROR(HOUR(Table2[[#This Row],[Start time Elec]])+MINUTE(Table2[[#This Row],[Start time Elec]])/60,"err")</f>
        <v>5.5</v>
      </c>
      <c r="F660" s="26">
        <f>IFERROR(HOUR(Table2[[#This Row],[End Time Elec]])+MINUTE(Table2[[#This Row],[End Time Elec]])/60,"err")</f>
        <v>0.75</v>
      </c>
      <c r="G660" s="26">
        <f>IFERROR(IF(Table2[[#This Row],[End time Hour elec]]&lt;Table2[[#This Row],[Start Time hour elec]],Table2[[#This Row],[End time Hour elec]]+24,Table2[[#This Row],[End time Hour elec]]),"err")</f>
        <v>24.75</v>
      </c>
      <c r="H660" s="26">
        <f>IFERROR((Table2[[#This Row],[End Time Elec]]-Table2[[#This Row],[Start time Elec]])*24,"err")</f>
        <v>19.250000000058208</v>
      </c>
      <c r="I660" s="28">
        <f>Table1[[#This Row],[Start Time Steam]]</f>
        <v>41373.041666666664</v>
      </c>
      <c r="J660" s="28">
        <f>Table1[[#This Row],[Stop Time Steam]]</f>
        <v>41373.125</v>
      </c>
      <c r="K660" s="26">
        <f>IFERROR(HOUR(Table2[[#This Row],[Start Time Steam]])+MINUTE(Table2[[#This Row],[Start Time Steam]])/60,"err")</f>
        <v>1</v>
      </c>
      <c r="L660" s="26">
        <f>IFERROR(HOUR(Table2[[#This Row],[End Time Steam]])+MINUTE(Table2[[#This Row],[End Time Steam]])/60,"err")</f>
        <v>3</v>
      </c>
      <c r="M660" s="26">
        <f>IFERROR(IF(Table2[[#This Row],[End time Hour Steam]]&lt;Table2[[#This Row],[Start Time hour Steam]],Table2[[#This Row],[End time Hour Steam]]+24,Table2[[#This Row],[End time Hour Steam]]),"err")</f>
        <v>3</v>
      </c>
      <c r="N660" s="26">
        <f>IFERROR((Table2[[#This Row],[End Time Steam]]-Table2[[#This Row],[Start Time Steam]])*24,"err")</f>
        <v>2.0000000000582077</v>
      </c>
    </row>
    <row r="661" spans="1:14">
      <c r="A661" s="27">
        <f>Table1[[#This Row],[Day]]</f>
        <v>41374</v>
      </c>
      <c r="B661" s="29">
        <f>WEEKDAY(Table2[[#This Row],[Day]])</f>
        <v>4</v>
      </c>
      <c r="C661" s="28">
        <f>Table1[[#This Row],[Start Time Elec]]</f>
        <v>41374.229166666664</v>
      </c>
      <c r="D661" s="28">
        <f>Table1[[#This Row],[Stop Time Elec]]</f>
        <v>41375.03125</v>
      </c>
      <c r="E661" s="26">
        <f>IFERROR(HOUR(Table2[[#This Row],[Start time Elec]])+MINUTE(Table2[[#This Row],[Start time Elec]])/60,"err")</f>
        <v>5.5</v>
      </c>
      <c r="F661" s="26">
        <f>IFERROR(HOUR(Table2[[#This Row],[End Time Elec]])+MINUTE(Table2[[#This Row],[End Time Elec]])/60,"err")</f>
        <v>0.75</v>
      </c>
      <c r="G661" s="26">
        <f>IFERROR(IF(Table2[[#This Row],[End time Hour elec]]&lt;Table2[[#This Row],[Start Time hour elec]],Table2[[#This Row],[End time Hour elec]]+24,Table2[[#This Row],[End time Hour elec]]),"err")</f>
        <v>24.75</v>
      </c>
      <c r="H661" s="26">
        <f>IFERROR((Table2[[#This Row],[End Time Elec]]-Table2[[#This Row],[Start time Elec]])*24,"err")</f>
        <v>19.250000000058208</v>
      </c>
      <c r="I661" s="28">
        <f>Table1[[#This Row],[Start Time Steam]]</f>
        <v>41374.260416666664</v>
      </c>
      <c r="J661" s="28">
        <f>Table1[[#This Row],[Stop Time Steam]]</f>
        <v>41374.697916666664</v>
      </c>
      <c r="K661" s="26">
        <f>IFERROR(HOUR(Table2[[#This Row],[Start Time Steam]])+MINUTE(Table2[[#This Row],[Start Time Steam]])/60,"err")</f>
        <v>6.25</v>
      </c>
      <c r="L661" s="26">
        <f>IFERROR(HOUR(Table2[[#This Row],[End Time Steam]])+MINUTE(Table2[[#This Row],[End Time Steam]])/60,"err")</f>
        <v>16.75</v>
      </c>
      <c r="M661" s="26">
        <f>IFERROR(IF(Table2[[#This Row],[End time Hour Steam]]&lt;Table2[[#This Row],[Start Time hour Steam]],Table2[[#This Row],[End time Hour Steam]]+24,Table2[[#This Row],[End time Hour Steam]]),"err")</f>
        <v>16.75</v>
      </c>
      <c r="N661" s="26">
        <f>IFERROR((Table2[[#This Row],[End Time Steam]]-Table2[[#This Row],[Start Time Steam]])*24,"err")</f>
        <v>10.5</v>
      </c>
    </row>
    <row r="662" spans="1:14">
      <c r="A662" s="27">
        <f>Table1[[#This Row],[Day]]</f>
        <v>41375</v>
      </c>
      <c r="B662" s="29">
        <f>WEEKDAY(Table2[[#This Row],[Day]])</f>
        <v>5</v>
      </c>
      <c r="C662" s="28">
        <f>Table1[[#This Row],[Start Time Elec]]</f>
        <v>41375.229166666664</v>
      </c>
      <c r="D662" s="28">
        <f>Table1[[#This Row],[Stop Time Elec]]</f>
        <v>41376.052083333336</v>
      </c>
      <c r="E662" s="26">
        <f>IFERROR(HOUR(Table2[[#This Row],[Start time Elec]])+MINUTE(Table2[[#This Row],[Start time Elec]])/60,"err")</f>
        <v>5.5</v>
      </c>
      <c r="F662" s="26">
        <f>IFERROR(HOUR(Table2[[#This Row],[End Time Elec]])+MINUTE(Table2[[#This Row],[End Time Elec]])/60,"err")</f>
        <v>1.25</v>
      </c>
      <c r="G662" s="26">
        <f>IFERROR(IF(Table2[[#This Row],[End time Hour elec]]&lt;Table2[[#This Row],[Start Time hour elec]],Table2[[#This Row],[End time Hour elec]]+24,Table2[[#This Row],[End time Hour elec]]),"err")</f>
        <v>25.25</v>
      </c>
      <c r="H662" s="26">
        <f>IFERROR((Table2[[#This Row],[End Time Elec]]-Table2[[#This Row],[Start time Elec]])*24,"err")</f>
        <v>19.750000000116415</v>
      </c>
      <c r="I662" s="28">
        <f>Table1[[#This Row],[Start Time Steam]]</f>
        <v>41375.270833333336</v>
      </c>
      <c r="J662" s="28">
        <f>Table1[[#This Row],[Stop Time Steam]]</f>
        <v>41375.375</v>
      </c>
      <c r="K662" s="26">
        <f>IFERROR(HOUR(Table2[[#This Row],[Start Time Steam]])+MINUTE(Table2[[#This Row],[Start Time Steam]])/60,"err")</f>
        <v>6.5</v>
      </c>
      <c r="L662" s="26">
        <f>IFERROR(HOUR(Table2[[#This Row],[End Time Steam]])+MINUTE(Table2[[#This Row],[End Time Steam]])/60,"err")</f>
        <v>9</v>
      </c>
      <c r="M662" s="26">
        <f>IFERROR(IF(Table2[[#This Row],[End time Hour Steam]]&lt;Table2[[#This Row],[Start Time hour Steam]],Table2[[#This Row],[End time Hour Steam]]+24,Table2[[#This Row],[End time Hour Steam]]),"err")</f>
        <v>9</v>
      </c>
      <c r="N662" s="26">
        <f>IFERROR((Table2[[#This Row],[End Time Steam]]-Table2[[#This Row],[Start Time Steam]])*24,"err")</f>
        <v>2.4999999999417923</v>
      </c>
    </row>
    <row r="663" spans="1:14">
      <c r="A663" s="27">
        <f>Table1[[#This Row],[Day]]</f>
        <v>41376</v>
      </c>
      <c r="B663" s="29">
        <f>WEEKDAY(Table2[[#This Row],[Day]])</f>
        <v>6</v>
      </c>
      <c r="C663" s="28">
        <f>Table1[[#This Row],[Start Time Elec]]</f>
        <v>41376.239583333336</v>
      </c>
      <c r="D663" s="28">
        <f>Table1[[#This Row],[Stop Time Elec]]</f>
        <v>41377.0625</v>
      </c>
      <c r="E663" s="26">
        <f>IFERROR(HOUR(Table2[[#This Row],[Start time Elec]])+MINUTE(Table2[[#This Row],[Start time Elec]])/60,"err")</f>
        <v>5.75</v>
      </c>
      <c r="F663" s="26">
        <f>IFERROR(HOUR(Table2[[#This Row],[End Time Elec]])+MINUTE(Table2[[#This Row],[End Time Elec]])/60,"err")</f>
        <v>1.5</v>
      </c>
      <c r="G663" s="26">
        <f>IFERROR(IF(Table2[[#This Row],[End time Hour elec]]&lt;Table2[[#This Row],[Start Time hour elec]],Table2[[#This Row],[End time Hour elec]]+24,Table2[[#This Row],[End time Hour elec]]),"err")</f>
        <v>25.5</v>
      </c>
      <c r="H663" s="26">
        <f>IFERROR((Table2[[#This Row],[End Time Elec]]-Table2[[#This Row],[Start time Elec]])*24,"err")</f>
        <v>19.749999999941792</v>
      </c>
      <c r="I663" s="28">
        <f>Table1[[#This Row],[Start Time Steam]]</f>
        <v>41376.989583333336</v>
      </c>
      <c r="J663" s="28">
        <f>Table1[[#This Row],[Stop Time Steam]]</f>
        <v>41377.052083333336</v>
      </c>
      <c r="K663" s="26">
        <f>IFERROR(HOUR(Table2[[#This Row],[Start Time Steam]])+MINUTE(Table2[[#This Row],[Start Time Steam]])/60,"err")</f>
        <v>23.75</v>
      </c>
      <c r="L663" s="26">
        <f>IFERROR(HOUR(Table2[[#This Row],[End Time Steam]])+MINUTE(Table2[[#This Row],[End Time Steam]])/60,"err")</f>
        <v>1.25</v>
      </c>
      <c r="M663" s="26">
        <f>IFERROR(IF(Table2[[#This Row],[End time Hour Steam]]&lt;Table2[[#This Row],[Start Time hour Steam]],Table2[[#This Row],[End time Hour Steam]]+24,Table2[[#This Row],[End time Hour Steam]]),"err")</f>
        <v>25.25</v>
      </c>
      <c r="N663" s="26">
        <f>IFERROR((Table2[[#This Row],[End Time Steam]]-Table2[[#This Row],[Start Time Steam]])*24,"err")</f>
        <v>1.5</v>
      </c>
    </row>
    <row r="664" spans="1:14" hidden="1">
      <c r="A664" s="27">
        <f>Table1[[#This Row],[Day]]</f>
        <v>41377</v>
      </c>
      <c r="B664" s="29">
        <f>WEEKDAY(Table2[[#This Row],[Day]])</f>
        <v>7</v>
      </c>
      <c r="C664" s="28">
        <f>Table1[[#This Row],[Start Time Elec]]</f>
        <v>41377.260416666664</v>
      </c>
      <c r="D664" s="28">
        <f>Table1[[#This Row],[Stop Time Elec]]</f>
        <v>41377.75</v>
      </c>
      <c r="E664" s="26">
        <f>IFERROR(HOUR(Table2[[#This Row],[Start time Elec]])+MINUTE(Table2[[#This Row],[Start time Elec]])/60,"err")</f>
        <v>6.25</v>
      </c>
      <c r="F664" s="26">
        <f>IFERROR(HOUR(Table2[[#This Row],[End Time Elec]])+MINUTE(Table2[[#This Row],[End Time Elec]])/60,"err")</f>
        <v>18</v>
      </c>
      <c r="G664" s="26">
        <f>IFERROR(IF(Table2[[#This Row],[End time Hour elec]]&lt;Table2[[#This Row],[Start Time hour elec]],Table2[[#This Row],[End time Hour elec]]+24,Table2[[#This Row],[End time Hour elec]]),"err")</f>
        <v>18</v>
      </c>
      <c r="H664" s="26">
        <f>IFERROR((Table2[[#This Row],[End Time Elec]]-Table2[[#This Row],[Start time Elec]])*24,"err")</f>
        <v>11.750000000058208</v>
      </c>
      <c r="I664" s="28">
        <f>Table1[[#This Row],[Start Time Steam]]</f>
        <v>41377.21875</v>
      </c>
      <c r="J664" s="28">
        <f>Table1[[#This Row],[Stop Time Steam]]</f>
        <v>41377.510416666664</v>
      </c>
      <c r="K664" s="26">
        <f>IFERROR(HOUR(Table2[[#This Row],[Start Time Steam]])+MINUTE(Table2[[#This Row],[Start Time Steam]])/60,"err")</f>
        <v>5.25</v>
      </c>
      <c r="L664" s="26">
        <f>IFERROR(HOUR(Table2[[#This Row],[End Time Steam]])+MINUTE(Table2[[#This Row],[End Time Steam]])/60,"err")</f>
        <v>12.25</v>
      </c>
      <c r="M664" s="26">
        <f>IFERROR(IF(Table2[[#This Row],[End time Hour Steam]]&lt;Table2[[#This Row],[Start Time hour Steam]],Table2[[#This Row],[End time Hour Steam]]+24,Table2[[#This Row],[End time Hour Steam]]),"err")</f>
        <v>12.25</v>
      </c>
      <c r="N664" s="26">
        <f>IFERROR((Table2[[#This Row],[End Time Steam]]-Table2[[#This Row],[Start Time Steam]])*24,"err")</f>
        <v>6.9999999999417923</v>
      </c>
    </row>
    <row r="665" spans="1:14" hidden="1">
      <c r="A665" s="27">
        <f>Table1[[#This Row],[Day]]</f>
        <v>41378</v>
      </c>
      <c r="B665" s="29">
        <f>WEEKDAY(Table2[[#This Row],[Day]])</f>
        <v>1</v>
      </c>
      <c r="C665" s="28">
        <f>Table1[[#This Row],[Start Time Elec]]</f>
        <v>41378.40625</v>
      </c>
      <c r="D665" s="28">
        <f>Table1[[#This Row],[Stop Time Elec]]</f>
        <v>41378.927083333336</v>
      </c>
      <c r="E665" s="26">
        <f>IFERROR(HOUR(Table2[[#This Row],[Start time Elec]])+MINUTE(Table2[[#This Row],[Start time Elec]])/60,"err")</f>
        <v>9.75</v>
      </c>
      <c r="F665" s="26">
        <f>IFERROR(HOUR(Table2[[#This Row],[End Time Elec]])+MINUTE(Table2[[#This Row],[End Time Elec]])/60,"err")</f>
        <v>22.25</v>
      </c>
      <c r="G665" s="26">
        <f>IFERROR(IF(Table2[[#This Row],[End time Hour elec]]&lt;Table2[[#This Row],[Start Time hour elec]],Table2[[#This Row],[End time Hour elec]]+24,Table2[[#This Row],[End time Hour elec]]),"err")</f>
        <v>22.25</v>
      </c>
      <c r="H665" s="26">
        <f>IFERROR((Table2[[#This Row],[End Time Elec]]-Table2[[#This Row],[Start time Elec]])*24,"err")</f>
        <v>12.500000000058208</v>
      </c>
      <c r="I665" s="28">
        <f>Table1[[#This Row],[Start Time Steam]]</f>
        <v>41378.989583333336</v>
      </c>
      <c r="J665" s="28">
        <f>Table1[[#This Row],[Stop Time Steam]]</f>
        <v>41379.052083333336</v>
      </c>
      <c r="K665" s="26">
        <f>IFERROR(HOUR(Table2[[#This Row],[Start Time Steam]])+MINUTE(Table2[[#This Row],[Start Time Steam]])/60,"err")</f>
        <v>23.75</v>
      </c>
      <c r="L665" s="26">
        <f>IFERROR(HOUR(Table2[[#This Row],[End Time Steam]])+MINUTE(Table2[[#This Row],[End Time Steam]])/60,"err")</f>
        <v>1.25</v>
      </c>
      <c r="M665" s="26">
        <f>IFERROR(IF(Table2[[#This Row],[End time Hour Steam]]&lt;Table2[[#This Row],[Start Time hour Steam]],Table2[[#This Row],[End time Hour Steam]]+24,Table2[[#This Row],[End time Hour Steam]]),"err")</f>
        <v>25.25</v>
      </c>
      <c r="N665" s="26">
        <f>IFERROR((Table2[[#This Row],[End Time Steam]]-Table2[[#This Row],[Start Time Steam]])*24,"err")</f>
        <v>1.5</v>
      </c>
    </row>
    <row r="666" spans="1:14">
      <c r="A666" s="27">
        <f>Table1[[#This Row],[Day]]</f>
        <v>41379</v>
      </c>
      <c r="B666" s="29">
        <f>WEEKDAY(Table2[[#This Row],[Day]])</f>
        <v>2</v>
      </c>
      <c r="C666" s="28">
        <f>Table1[[#This Row],[Start Time Elec]]</f>
        <v>41379.208333333336</v>
      </c>
      <c r="D666" s="28">
        <f>Table1[[#This Row],[Stop Time Elec]]</f>
        <v>41380.052083333336</v>
      </c>
      <c r="E666" s="26">
        <f>IFERROR(HOUR(Table2[[#This Row],[Start time Elec]])+MINUTE(Table2[[#This Row],[Start time Elec]])/60,"err")</f>
        <v>5</v>
      </c>
      <c r="F666" s="26">
        <f>IFERROR(HOUR(Table2[[#This Row],[End Time Elec]])+MINUTE(Table2[[#This Row],[End Time Elec]])/60,"err")</f>
        <v>1.25</v>
      </c>
      <c r="G666" s="26">
        <f>IFERROR(IF(Table2[[#This Row],[End time Hour elec]]&lt;Table2[[#This Row],[Start Time hour elec]],Table2[[#This Row],[End time Hour elec]]+24,Table2[[#This Row],[End time Hour elec]]),"err")</f>
        <v>25.25</v>
      </c>
      <c r="H666" s="26">
        <f>IFERROR((Table2[[#This Row],[End Time Elec]]-Table2[[#This Row],[Start time Elec]])*24,"err")</f>
        <v>20.25</v>
      </c>
      <c r="I666" s="28">
        <f>Table1[[#This Row],[Start Time Steam]]</f>
        <v>41379.208333333336</v>
      </c>
      <c r="J666" s="28">
        <f>Table1[[#This Row],[Stop Time Steam]]</f>
        <v>41379.65625</v>
      </c>
      <c r="K666" s="26">
        <f>IFERROR(HOUR(Table2[[#This Row],[Start Time Steam]])+MINUTE(Table2[[#This Row],[Start Time Steam]])/60,"err")</f>
        <v>5</v>
      </c>
      <c r="L666" s="26">
        <f>IFERROR(HOUR(Table2[[#This Row],[End Time Steam]])+MINUTE(Table2[[#This Row],[End Time Steam]])/60,"err")</f>
        <v>15.75</v>
      </c>
      <c r="M666" s="26">
        <f>IFERROR(IF(Table2[[#This Row],[End time Hour Steam]]&lt;Table2[[#This Row],[Start Time hour Steam]],Table2[[#This Row],[End time Hour Steam]]+24,Table2[[#This Row],[End time Hour Steam]]),"err")</f>
        <v>15.75</v>
      </c>
      <c r="N666" s="26">
        <f>IFERROR((Table2[[#This Row],[End Time Steam]]-Table2[[#This Row],[Start Time Steam]])*24,"err")</f>
        <v>10.749999999941792</v>
      </c>
    </row>
    <row r="667" spans="1:14">
      <c r="A667" s="27">
        <f>Table1[[#This Row],[Day]]</f>
        <v>41380</v>
      </c>
      <c r="B667" s="29">
        <f>WEEKDAY(Table2[[#This Row],[Day]])</f>
        <v>3</v>
      </c>
      <c r="C667" s="28">
        <f>Table1[[#This Row],[Start Time Elec]]</f>
        <v>41380.21875</v>
      </c>
      <c r="D667" s="28">
        <f>Table1[[#This Row],[Stop Time Elec]]</f>
        <v>41381.03125</v>
      </c>
      <c r="E667" s="26">
        <f>IFERROR(HOUR(Table2[[#This Row],[Start time Elec]])+MINUTE(Table2[[#This Row],[Start time Elec]])/60,"err")</f>
        <v>5.25</v>
      </c>
      <c r="F667" s="26">
        <f>IFERROR(HOUR(Table2[[#This Row],[End Time Elec]])+MINUTE(Table2[[#This Row],[End Time Elec]])/60,"err")</f>
        <v>0.75</v>
      </c>
      <c r="G667" s="26">
        <f>IFERROR(IF(Table2[[#This Row],[End time Hour elec]]&lt;Table2[[#This Row],[Start Time hour elec]],Table2[[#This Row],[End time Hour elec]]+24,Table2[[#This Row],[End time Hour elec]]),"err")</f>
        <v>24.75</v>
      </c>
      <c r="H667" s="26">
        <f>IFERROR((Table2[[#This Row],[End Time Elec]]-Table2[[#This Row],[Start time Elec]])*24,"err")</f>
        <v>19.5</v>
      </c>
      <c r="I667" s="28">
        <f>Table1[[#This Row],[Start Time Steam]]</f>
        <v>41380.989583333336</v>
      </c>
      <c r="J667" s="28">
        <f>Table1[[#This Row],[Stop Time Steam]]</f>
        <v>41381</v>
      </c>
      <c r="K667" s="26">
        <f>IFERROR(HOUR(Table2[[#This Row],[Start Time Steam]])+MINUTE(Table2[[#This Row],[Start Time Steam]])/60,"err")</f>
        <v>23.75</v>
      </c>
      <c r="L667" s="26">
        <f>IFERROR(HOUR(Table2[[#This Row],[End Time Steam]])+MINUTE(Table2[[#This Row],[End Time Steam]])/60,"err")</f>
        <v>0</v>
      </c>
      <c r="M667" s="26">
        <f>IFERROR(IF(Table2[[#This Row],[End time Hour Steam]]&lt;Table2[[#This Row],[Start Time hour Steam]],Table2[[#This Row],[End time Hour Steam]]+24,Table2[[#This Row],[End time Hour Steam]]),"err")</f>
        <v>24</v>
      </c>
      <c r="N667" s="26">
        <f>IFERROR((Table2[[#This Row],[End Time Steam]]-Table2[[#This Row],[Start Time Steam]])*24,"err")</f>
        <v>0.24999999994179234</v>
      </c>
    </row>
    <row r="668" spans="1:14">
      <c r="A668" s="27">
        <f>Table1[[#This Row],[Day]]</f>
        <v>41381</v>
      </c>
      <c r="B668" s="29">
        <f>WEEKDAY(Table2[[#This Row],[Day]])</f>
        <v>4</v>
      </c>
      <c r="C668" s="28">
        <f>Table1[[#This Row],[Start Time Elec]]</f>
        <v>41381.229166666664</v>
      </c>
      <c r="D668" s="28">
        <f>Table1[[#This Row],[Stop Time Elec]]</f>
        <v>41382.052083333336</v>
      </c>
      <c r="E668" s="26">
        <f>IFERROR(HOUR(Table2[[#This Row],[Start time Elec]])+MINUTE(Table2[[#This Row],[Start time Elec]])/60,"err")</f>
        <v>5.5</v>
      </c>
      <c r="F668" s="26">
        <f>IFERROR(HOUR(Table2[[#This Row],[End Time Elec]])+MINUTE(Table2[[#This Row],[End Time Elec]])/60,"err")</f>
        <v>1.25</v>
      </c>
      <c r="G668" s="26">
        <f>IFERROR(IF(Table2[[#This Row],[End time Hour elec]]&lt;Table2[[#This Row],[Start Time hour elec]],Table2[[#This Row],[End time Hour elec]]+24,Table2[[#This Row],[End time Hour elec]]),"err")</f>
        <v>25.25</v>
      </c>
      <c r="H668" s="26">
        <f>IFERROR((Table2[[#This Row],[End Time Elec]]-Table2[[#This Row],[Start time Elec]])*24,"err")</f>
        <v>19.750000000116415</v>
      </c>
      <c r="I668" s="28">
        <f>Table1[[#This Row],[Start Time Steam]]</f>
        <v>41381.052083333336</v>
      </c>
      <c r="J668" s="28">
        <f>Table1[[#This Row],[Stop Time Steam]]</f>
        <v>41381.166666666664</v>
      </c>
      <c r="K668" s="26">
        <f>IFERROR(HOUR(Table2[[#This Row],[Start Time Steam]])+MINUTE(Table2[[#This Row],[Start Time Steam]])/60,"err")</f>
        <v>1.25</v>
      </c>
      <c r="L668" s="26">
        <f>IFERROR(HOUR(Table2[[#This Row],[End Time Steam]])+MINUTE(Table2[[#This Row],[End Time Steam]])/60,"err")</f>
        <v>4</v>
      </c>
      <c r="M668" s="26">
        <f>IFERROR(IF(Table2[[#This Row],[End time Hour Steam]]&lt;Table2[[#This Row],[Start Time hour Steam]],Table2[[#This Row],[End time Hour Steam]]+24,Table2[[#This Row],[End time Hour Steam]]),"err")</f>
        <v>4</v>
      </c>
      <c r="N668" s="26">
        <f>IFERROR((Table2[[#This Row],[End Time Steam]]-Table2[[#This Row],[Start Time Steam]])*24,"err")</f>
        <v>2.7499999998835847</v>
      </c>
    </row>
    <row r="669" spans="1:14">
      <c r="A669" s="27">
        <f>Table1[[#This Row],[Day]]</f>
        <v>41382</v>
      </c>
      <c r="B669" s="29">
        <f>WEEKDAY(Table2[[#This Row],[Day]])</f>
        <v>5</v>
      </c>
      <c r="C669" s="28">
        <f>Table1[[#This Row],[Start Time Elec]]</f>
        <v>41382.239583333336</v>
      </c>
      <c r="D669" s="28">
        <f>Table1[[#This Row],[Stop Time Elec]]</f>
        <v>41383.052083333336</v>
      </c>
      <c r="E669" s="26">
        <f>IFERROR(HOUR(Table2[[#This Row],[Start time Elec]])+MINUTE(Table2[[#This Row],[Start time Elec]])/60,"err")</f>
        <v>5.75</v>
      </c>
      <c r="F669" s="26">
        <f>IFERROR(HOUR(Table2[[#This Row],[End Time Elec]])+MINUTE(Table2[[#This Row],[End Time Elec]])/60,"err")</f>
        <v>1.25</v>
      </c>
      <c r="G669" s="26">
        <f>IFERROR(IF(Table2[[#This Row],[End time Hour elec]]&lt;Table2[[#This Row],[Start Time hour elec]],Table2[[#This Row],[End time Hour elec]]+24,Table2[[#This Row],[End time Hour elec]]),"err")</f>
        <v>25.25</v>
      </c>
      <c r="H669" s="26">
        <f>IFERROR((Table2[[#This Row],[End Time Elec]]-Table2[[#This Row],[Start time Elec]])*24,"err")</f>
        <v>19.5</v>
      </c>
      <c r="I669" s="28">
        <f>Table1[[#This Row],[Start Time Steam]]</f>
        <v>41382.989583333336</v>
      </c>
      <c r="J669" s="28">
        <f>Table1[[#This Row],[Stop Time Steam]]</f>
        <v>41383.104166666664</v>
      </c>
      <c r="K669" s="26">
        <f>IFERROR(HOUR(Table2[[#This Row],[Start Time Steam]])+MINUTE(Table2[[#This Row],[Start Time Steam]])/60,"err")</f>
        <v>23.75</v>
      </c>
      <c r="L669" s="26">
        <f>IFERROR(HOUR(Table2[[#This Row],[End Time Steam]])+MINUTE(Table2[[#This Row],[End Time Steam]])/60,"err")</f>
        <v>2.5</v>
      </c>
      <c r="M669" s="26">
        <f>IFERROR(IF(Table2[[#This Row],[End time Hour Steam]]&lt;Table2[[#This Row],[Start Time hour Steam]],Table2[[#This Row],[End time Hour Steam]]+24,Table2[[#This Row],[End time Hour Steam]]),"err")</f>
        <v>26.5</v>
      </c>
      <c r="N669" s="26">
        <f>IFERROR((Table2[[#This Row],[End Time Steam]]-Table2[[#This Row],[Start Time Steam]])*24,"err")</f>
        <v>2.7499999998835847</v>
      </c>
    </row>
    <row r="670" spans="1:14">
      <c r="A670" s="27">
        <f>Table1[[#This Row],[Day]]</f>
        <v>41383</v>
      </c>
      <c r="B670" s="29">
        <f>WEEKDAY(Table2[[#This Row],[Day]])</f>
        <v>6</v>
      </c>
      <c r="C670" s="28">
        <f>Table1[[#This Row],[Start Time Elec]]</f>
        <v>41383.229166666664</v>
      </c>
      <c r="D670" s="28">
        <f>Table1[[#This Row],[Stop Time Elec]]</f>
        <v>41384.09375</v>
      </c>
      <c r="E670" s="26">
        <f>IFERROR(HOUR(Table2[[#This Row],[Start time Elec]])+MINUTE(Table2[[#This Row],[Start time Elec]])/60,"err")</f>
        <v>5.5</v>
      </c>
      <c r="F670" s="26">
        <f>IFERROR(HOUR(Table2[[#This Row],[End Time Elec]])+MINUTE(Table2[[#This Row],[End Time Elec]])/60,"err")</f>
        <v>2.25</v>
      </c>
      <c r="G670" s="26">
        <f>IFERROR(IF(Table2[[#This Row],[End time Hour elec]]&lt;Table2[[#This Row],[Start Time hour elec]],Table2[[#This Row],[End time Hour elec]]+24,Table2[[#This Row],[End time Hour elec]]),"err")</f>
        <v>26.25</v>
      </c>
      <c r="H670" s="26">
        <f>IFERROR((Table2[[#This Row],[End Time Elec]]-Table2[[#This Row],[Start time Elec]])*24,"err")</f>
        <v>20.750000000058208</v>
      </c>
      <c r="I670" s="28">
        <f>Table1[[#This Row],[Start Time Steam]]</f>
        <v>41383.989583333336</v>
      </c>
      <c r="J670" s="28">
        <f>Table1[[#This Row],[Stop Time Steam]]</f>
        <v>41384.03125</v>
      </c>
      <c r="K670" s="26">
        <f>IFERROR(HOUR(Table2[[#This Row],[Start Time Steam]])+MINUTE(Table2[[#This Row],[Start Time Steam]])/60,"err")</f>
        <v>23.75</v>
      </c>
      <c r="L670" s="26">
        <f>IFERROR(HOUR(Table2[[#This Row],[End Time Steam]])+MINUTE(Table2[[#This Row],[End Time Steam]])/60,"err")</f>
        <v>0.75</v>
      </c>
      <c r="M670" s="26">
        <f>IFERROR(IF(Table2[[#This Row],[End time Hour Steam]]&lt;Table2[[#This Row],[Start Time hour Steam]],Table2[[#This Row],[End time Hour Steam]]+24,Table2[[#This Row],[End time Hour Steam]]),"err")</f>
        <v>24.75</v>
      </c>
      <c r="N670" s="26">
        <f>IFERROR((Table2[[#This Row],[End Time Steam]]-Table2[[#This Row],[Start Time Steam]])*24,"err")</f>
        <v>0.99999999994179234</v>
      </c>
    </row>
    <row r="671" spans="1:14" hidden="1">
      <c r="A671" s="27">
        <f>Table1[[#This Row],[Day]]</f>
        <v>41384</v>
      </c>
      <c r="B671" s="29">
        <f>WEEKDAY(Table2[[#This Row],[Day]])</f>
        <v>7</v>
      </c>
      <c r="C671" s="28">
        <f>Table1[[#This Row],[Start Time Elec]]</f>
        <v>41384.989583333336</v>
      </c>
      <c r="D671" s="28">
        <f>Table1[[#This Row],[Stop Time Elec]]</f>
        <v>41385.020833333336</v>
      </c>
      <c r="E671" s="26">
        <f>IFERROR(HOUR(Table2[[#This Row],[Start time Elec]])+MINUTE(Table2[[#This Row],[Start time Elec]])/60,"err")</f>
        <v>23.75</v>
      </c>
      <c r="F671" s="26">
        <f>IFERROR(HOUR(Table2[[#This Row],[End Time Elec]])+MINUTE(Table2[[#This Row],[End Time Elec]])/60,"err")</f>
        <v>0.5</v>
      </c>
      <c r="G671" s="26">
        <f>IFERROR(IF(Table2[[#This Row],[End time Hour elec]]&lt;Table2[[#This Row],[Start Time hour elec]],Table2[[#This Row],[End time Hour elec]]+24,Table2[[#This Row],[End time Hour elec]]),"err")</f>
        <v>24.5</v>
      </c>
      <c r="H671" s="26">
        <f>IFERROR((Table2[[#This Row],[End Time Elec]]-Table2[[#This Row],[Start time Elec]])*24,"err")</f>
        <v>0.75</v>
      </c>
      <c r="I671" s="28">
        <f>Table1[[#This Row],[Start Time Steam]]</f>
        <v>41384.270833333336</v>
      </c>
      <c r="J671" s="28">
        <f>Table1[[#This Row],[Stop Time Steam]]</f>
        <v>41384.354166666664</v>
      </c>
      <c r="K671" s="26">
        <f>IFERROR(HOUR(Table2[[#This Row],[Start Time Steam]])+MINUTE(Table2[[#This Row],[Start Time Steam]])/60,"err")</f>
        <v>6.5</v>
      </c>
      <c r="L671" s="26">
        <f>IFERROR(HOUR(Table2[[#This Row],[End Time Steam]])+MINUTE(Table2[[#This Row],[End Time Steam]])/60,"err")</f>
        <v>8.5</v>
      </c>
      <c r="M671" s="26">
        <f>IFERROR(IF(Table2[[#This Row],[End time Hour Steam]]&lt;Table2[[#This Row],[Start Time hour Steam]],Table2[[#This Row],[End time Hour Steam]]+24,Table2[[#This Row],[End time Hour Steam]]),"err")</f>
        <v>8.5</v>
      </c>
      <c r="N671" s="26">
        <f>IFERROR((Table2[[#This Row],[End Time Steam]]-Table2[[#This Row],[Start Time Steam]])*24,"err")</f>
        <v>1.9999999998835847</v>
      </c>
    </row>
    <row r="672" spans="1:14" hidden="1">
      <c r="A672" s="27">
        <f>Table1[[#This Row],[Day]]</f>
        <v>41385</v>
      </c>
      <c r="B672" s="29">
        <f>WEEKDAY(Table2[[#This Row],[Day]])</f>
        <v>1</v>
      </c>
      <c r="C672" s="28">
        <f>Table1[[#This Row],[Start Time Elec]]</f>
        <v>41385.385416666664</v>
      </c>
      <c r="D672" s="28">
        <f>Table1[[#This Row],[Stop Time Elec]]</f>
        <v>41385.770833333336</v>
      </c>
      <c r="E672" s="26">
        <f>IFERROR(HOUR(Table2[[#This Row],[Start time Elec]])+MINUTE(Table2[[#This Row],[Start time Elec]])/60,"err")</f>
        <v>9.25</v>
      </c>
      <c r="F672" s="26">
        <f>IFERROR(HOUR(Table2[[#This Row],[End Time Elec]])+MINUTE(Table2[[#This Row],[End Time Elec]])/60,"err")</f>
        <v>18.5</v>
      </c>
      <c r="G672" s="26">
        <f>IFERROR(IF(Table2[[#This Row],[End time Hour elec]]&lt;Table2[[#This Row],[Start Time hour elec]],Table2[[#This Row],[End time Hour elec]]+24,Table2[[#This Row],[End time Hour elec]]),"err")</f>
        <v>18.5</v>
      </c>
      <c r="H672" s="26">
        <f>IFERROR((Table2[[#This Row],[End Time Elec]]-Table2[[#This Row],[Start time Elec]])*24,"err")</f>
        <v>9.2500000001164153</v>
      </c>
      <c r="I672" s="28">
        <f>Table1[[#This Row],[Start Time Steam]]</f>
        <v>41385.041666666664</v>
      </c>
      <c r="J672" s="28">
        <f>Table1[[#This Row],[Stop Time Steam]]</f>
        <v>41385.135416666664</v>
      </c>
      <c r="K672" s="26">
        <f>IFERROR(HOUR(Table2[[#This Row],[Start Time Steam]])+MINUTE(Table2[[#This Row],[Start Time Steam]])/60,"err")</f>
        <v>1</v>
      </c>
      <c r="L672" s="26">
        <f>IFERROR(HOUR(Table2[[#This Row],[End Time Steam]])+MINUTE(Table2[[#This Row],[End Time Steam]])/60,"err")</f>
        <v>3.25</v>
      </c>
      <c r="M672" s="26">
        <f>IFERROR(IF(Table2[[#This Row],[End time Hour Steam]]&lt;Table2[[#This Row],[Start Time hour Steam]],Table2[[#This Row],[End time Hour Steam]]+24,Table2[[#This Row],[End time Hour Steam]]),"err")</f>
        <v>3.25</v>
      </c>
      <c r="N672" s="26">
        <f>IFERROR((Table2[[#This Row],[End Time Steam]]-Table2[[#This Row],[Start Time Steam]])*24,"err")</f>
        <v>2.25</v>
      </c>
    </row>
    <row r="673" spans="1:14">
      <c r="A673" s="27">
        <f>Table1[[#This Row],[Day]]</f>
        <v>41386</v>
      </c>
      <c r="B673" s="29">
        <f>WEEKDAY(Table2[[#This Row],[Day]])</f>
        <v>2</v>
      </c>
      <c r="C673" s="28">
        <f>Table1[[#This Row],[Start Time Elec]]</f>
        <v>41386.208333333336</v>
      </c>
      <c r="D673" s="28">
        <f>Table1[[#This Row],[Stop Time Elec]]</f>
        <v>41387.052083333336</v>
      </c>
      <c r="E673" s="26">
        <f>IFERROR(HOUR(Table2[[#This Row],[Start time Elec]])+MINUTE(Table2[[#This Row],[Start time Elec]])/60,"err")</f>
        <v>5</v>
      </c>
      <c r="F673" s="26">
        <f>IFERROR(HOUR(Table2[[#This Row],[End Time Elec]])+MINUTE(Table2[[#This Row],[End Time Elec]])/60,"err")</f>
        <v>1.25</v>
      </c>
      <c r="G673" s="26">
        <f>IFERROR(IF(Table2[[#This Row],[End time Hour elec]]&lt;Table2[[#This Row],[Start Time hour elec]],Table2[[#This Row],[End time Hour elec]]+24,Table2[[#This Row],[End time Hour elec]]),"err")</f>
        <v>25.25</v>
      </c>
      <c r="H673" s="26">
        <f>IFERROR((Table2[[#This Row],[End Time Elec]]-Table2[[#This Row],[Start time Elec]])*24,"err")</f>
        <v>20.25</v>
      </c>
      <c r="I673" s="28" t="str">
        <f>Table1[[#This Row],[Start Time Steam]]</f>
        <v>err</v>
      </c>
      <c r="J673" s="28">
        <f>Table1[[#This Row],[Stop Time Steam]]</f>
        <v>41387.03125</v>
      </c>
      <c r="K673" s="26" t="str">
        <f>IFERROR(HOUR(Table2[[#This Row],[Start Time Steam]])+MINUTE(Table2[[#This Row],[Start Time Steam]])/60,"err")</f>
        <v>err</v>
      </c>
      <c r="L673" s="26">
        <f>IFERROR(HOUR(Table2[[#This Row],[End Time Steam]])+MINUTE(Table2[[#This Row],[End Time Steam]])/60,"err")</f>
        <v>0.75</v>
      </c>
      <c r="M673" s="26">
        <f>IFERROR(IF(Table2[[#This Row],[End time Hour Steam]]&lt;Table2[[#This Row],[Start Time hour Steam]],Table2[[#This Row],[End time Hour Steam]]+24,Table2[[#This Row],[End time Hour Steam]]),"err")</f>
        <v>24.75</v>
      </c>
      <c r="N673" s="26" t="str">
        <f>IFERROR((Table2[[#This Row],[End Time Steam]]-Table2[[#This Row],[Start Time Steam]])*24,"err")</f>
        <v>err</v>
      </c>
    </row>
    <row r="674" spans="1:14">
      <c r="A674" s="27">
        <f>Table1[[#This Row],[Day]]</f>
        <v>41387</v>
      </c>
      <c r="B674" s="29">
        <f>WEEKDAY(Table2[[#This Row],[Day]])</f>
        <v>3</v>
      </c>
      <c r="C674" s="28">
        <f>Table1[[#This Row],[Start Time Elec]]</f>
        <v>41387.229166666664</v>
      </c>
      <c r="D674" s="28">
        <f>Table1[[#This Row],[Stop Time Elec]]</f>
        <v>41388.03125</v>
      </c>
      <c r="E674" s="26">
        <f>IFERROR(HOUR(Table2[[#This Row],[Start time Elec]])+MINUTE(Table2[[#This Row],[Start time Elec]])/60,"err")</f>
        <v>5.5</v>
      </c>
      <c r="F674" s="26">
        <f>IFERROR(HOUR(Table2[[#This Row],[End Time Elec]])+MINUTE(Table2[[#This Row],[End Time Elec]])/60,"err")</f>
        <v>0.75</v>
      </c>
      <c r="G674" s="26">
        <f>IFERROR(IF(Table2[[#This Row],[End time Hour elec]]&lt;Table2[[#This Row],[Start Time hour elec]],Table2[[#This Row],[End time Hour elec]]+24,Table2[[#This Row],[End time Hour elec]]),"err")</f>
        <v>24.75</v>
      </c>
      <c r="H674" s="26">
        <f>IFERROR((Table2[[#This Row],[End Time Elec]]-Table2[[#This Row],[Start time Elec]])*24,"err")</f>
        <v>19.250000000058208</v>
      </c>
      <c r="I674" s="28">
        <f>Table1[[#This Row],[Start Time Steam]]</f>
        <v>41387.197916666664</v>
      </c>
      <c r="J674" s="28">
        <f>Table1[[#This Row],[Stop Time Steam]]</f>
        <v>41388.125</v>
      </c>
      <c r="K674" s="26">
        <f>IFERROR(HOUR(Table2[[#This Row],[Start Time Steam]])+MINUTE(Table2[[#This Row],[Start Time Steam]])/60,"err")</f>
        <v>4.75</v>
      </c>
      <c r="L674" s="26">
        <f>IFERROR(HOUR(Table2[[#This Row],[End Time Steam]])+MINUTE(Table2[[#This Row],[End Time Steam]])/60,"err")</f>
        <v>3</v>
      </c>
      <c r="M674" s="26">
        <f>IFERROR(IF(Table2[[#This Row],[End time Hour Steam]]&lt;Table2[[#This Row],[Start Time hour Steam]],Table2[[#This Row],[End time Hour Steam]]+24,Table2[[#This Row],[End time Hour Steam]]),"err")</f>
        <v>27</v>
      </c>
      <c r="N674" s="26">
        <f>IFERROR((Table2[[#This Row],[End Time Steam]]-Table2[[#This Row],[Start Time Steam]])*24,"err")</f>
        <v>22.250000000058208</v>
      </c>
    </row>
    <row r="675" spans="1:14">
      <c r="A675" s="27">
        <f>Table1[[#This Row],[Day]]</f>
        <v>41388</v>
      </c>
      <c r="B675" s="29">
        <f>WEEKDAY(Table2[[#This Row],[Day]])</f>
        <v>4</v>
      </c>
      <c r="C675" s="28">
        <f>Table1[[#This Row],[Start Time Elec]]</f>
        <v>41388.229166666664</v>
      </c>
      <c r="D675" s="28">
        <f>Table1[[#This Row],[Stop Time Elec]]</f>
        <v>41389.052083333336</v>
      </c>
      <c r="E675" s="26">
        <f>IFERROR(HOUR(Table2[[#This Row],[Start time Elec]])+MINUTE(Table2[[#This Row],[Start time Elec]])/60,"err")</f>
        <v>5.5</v>
      </c>
      <c r="F675" s="26">
        <f>IFERROR(HOUR(Table2[[#This Row],[End Time Elec]])+MINUTE(Table2[[#This Row],[End Time Elec]])/60,"err")</f>
        <v>1.25</v>
      </c>
      <c r="G675" s="26">
        <f>IFERROR(IF(Table2[[#This Row],[End time Hour elec]]&lt;Table2[[#This Row],[Start Time hour elec]],Table2[[#This Row],[End time Hour elec]]+24,Table2[[#This Row],[End time Hour elec]]),"err")</f>
        <v>25.25</v>
      </c>
      <c r="H675" s="26">
        <f>IFERROR((Table2[[#This Row],[End Time Elec]]-Table2[[#This Row],[Start time Elec]])*24,"err")</f>
        <v>19.750000000116415</v>
      </c>
      <c r="I675" s="28">
        <f>Table1[[#This Row],[Start Time Steam]]</f>
        <v>41388.989583333336</v>
      </c>
      <c r="J675" s="28">
        <f>Table1[[#This Row],[Stop Time Steam]]</f>
        <v>41389.135416666664</v>
      </c>
      <c r="K675" s="26">
        <f>IFERROR(HOUR(Table2[[#This Row],[Start Time Steam]])+MINUTE(Table2[[#This Row],[Start Time Steam]])/60,"err")</f>
        <v>23.75</v>
      </c>
      <c r="L675" s="26">
        <f>IFERROR(HOUR(Table2[[#This Row],[End Time Steam]])+MINUTE(Table2[[#This Row],[End Time Steam]])/60,"err")</f>
        <v>3.25</v>
      </c>
      <c r="M675" s="26">
        <f>IFERROR(IF(Table2[[#This Row],[End time Hour Steam]]&lt;Table2[[#This Row],[Start Time hour Steam]],Table2[[#This Row],[End time Hour Steam]]+24,Table2[[#This Row],[End time Hour Steam]]),"err")</f>
        <v>27.25</v>
      </c>
      <c r="N675" s="26">
        <f>IFERROR((Table2[[#This Row],[End Time Steam]]-Table2[[#This Row],[Start Time Steam]])*24,"err")</f>
        <v>3.4999999998835847</v>
      </c>
    </row>
    <row r="676" spans="1:14">
      <c r="A676" s="27">
        <f>Table1[[#This Row],[Day]]</f>
        <v>41389</v>
      </c>
      <c r="B676" s="29">
        <f>WEEKDAY(Table2[[#This Row],[Day]])</f>
        <v>5</v>
      </c>
      <c r="C676" s="28">
        <f>Table1[[#This Row],[Start Time Elec]]</f>
        <v>41389.229166666664</v>
      </c>
      <c r="D676" s="28">
        <f>Table1[[#This Row],[Stop Time Elec]]</f>
        <v>41390.052083333336</v>
      </c>
      <c r="E676" s="26">
        <f>IFERROR(HOUR(Table2[[#This Row],[Start time Elec]])+MINUTE(Table2[[#This Row],[Start time Elec]])/60,"err")</f>
        <v>5.5</v>
      </c>
      <c r="F676" s="26">
        <f>IFERROR(HOUR(Table2[[#This Row],[End Time Elec]])+MINUTE(Table2[[#This Row],[End Time Elec]])/60,"err")</f>
        <v>1.25</v>
      </c>
      <c r="G676" s="26">
        <f>IFERROR(IF(Table2[[#This Row],[End time Hour elec]]&lt;Table2[[#This Row],[Start Time hour elec]],Table2[[#This Row],[End time Hour elec]]+24,Table2[[#This Row],[End time Hour elec]]),"err")</f>
        <v>25.25</v>
      </c>
      <c r="H676" s="26">
        <f>IFERROR((Table2[[#This Row],[End Time Elec]]-Table2[[#This Row],[Start time Elec]])*24,"err")</f>
        <v>19.750000000116415</v>
      </c>
      <c r="I676" s="28">
        <f>Table1[[#This Row],[Start Time Steam]]</f>
        <v>41389.989583333336</v>
      </c>
      <c r="J676" s="28">
        <f>Table1[[#This Row],[Stop Time Steam]]</f>
        <v>41390</v>
      </c>
      <c r="K676" s="26">
        <f>IFERROR(HOUR(Table2[[#This Row],[Start Time Steam]])+MINUTE(Table2[[#This Row],[Start Time Steam]])/60,"err")</f>
        <v>23.75</v>
      </c>
      <c r="L676" s="26">
        <f>IFERROR(HOUR(Table2[[#This Row],[End Time Steam]])+MINUTE(Table2[[#This Row],[End Time Steam]])/60,"err")</f>
        <v>0</v>
      </c>
      <c r="M676" s="26">
        <f>IFERROR(IF(Table2[[#This Row],[End time Hour Steam]]&lt;Table2[[#This Row],[Start Time hour Steam]],Table2[[#This Row],[End time Hour Steam]]+24,Table2[[#This Row],[End time Hour Steam]]),"err")</f>
        <v>24</v>
      </c>
      <c r="N676" s="26">
        <f>IFERROR((Table2[[#This Row],[End Time Steam]]-Table2[[#This Row],[Start Time Steam]])*24,"err")</f>
        <v>0.24999999994179234</v>
      </c>
    </row>
    <row r="677" spans="1:14">
      <c r="A677" s="27">
        <f>Table1[[#This Row],[Day]]</f>
        <v>41390</v>
      </c>
      <c r="B677" s="29">
        <f>WEEKDAY(Table2[[#This Row],[Day]])</f>
        <v>6</v>
      </c>
      <c r="C677" s="28">
        <f>Table1[[#This Row],[Start Time Elec]]</f>
        <v>41390.21875</v>
      </c>
      <c r="D677" s="28">
        <f>Table1[[#This Row],[Stop Time Elec]]</f>
        <v>41391.09375</v>
      </c>
      <c r="E677" s="26">
        <f>IFERROR(HOUR(Table2[[#This Row],[Start time Elec]])+MINUTE(Table2[[#This Row],[Start time Elec]])/60,"err")</f>
        <v>5.25</v>
      </c>
      <c r="F677" s="26">
        <f>IFERROR(HOUR(Table2[[#This Row],[End Time Elec]])+MINUTE(Table2[[#This Row],[End Time Elec]])/60,"err")</f>
        <v>2.25</v>
      </c>
      <c r="G677" s="26">
        <f>IFERROR(IF(Table2[[#This Row],[End time Hour elec]]&lt;Table2[[#This Row],[Start Time hour elec]],Table2[[#This Row],[End time Hour elec]]+24,Table2[[#This Row],[End time Hour elec]]),"err")</f>
        <v>26.25</v>
      </c>
      <c r="H677" s="26">
        <f>IFERROR((Table2[[#This Row],[End Time Elec]]-Table2[[#This Row],[Start time Elec]])*24,"err")</f>
        <v>21</v>
      </c>
      <c r="I677" s="28" t="str">
        <f>Table1[[#This Row],[Start Time Steam]]</f>
        <v>err</v>
      </c>
      <c r="J677" s="28">
        <f>Table1[[#This Row],[Stop Time Steam]]</f>
        <v>41390.854166666664</v>
      </c>
      <c r="K677" s="26" t="str">
        <f>IFERROR(HOUR(Table2[[#This Row],[Start Time Steam]])+MINUTE(Table2[[#This Row],[Start Time Steam]])/60,"err")</f>
        <v>err</v>
      </c>
      <c r="L677" s="26">
        <f>IFERROR(HOUR(Table2[[#This Row],[End Time Steam]])+MINUTE(Table2[[#This Row],[End Time Steam]])/60,"err")</f>
        <v>20.5</v>
      </c>
      <c r="M677" s="26">
        <f>IFERROR(IF(Table2[[#This Row],[End time Hour Steam]]&lt;Table2[[#This Row],[Start Time hour Steam]],Table2[[#This Row],[End time Hour Steam]]+24,Table2[[#This Row],[End time Hour Steam]]),"err")</f>
        <v>44.5</v>
      </c>
      <c r="N677" s="26" t="str">
        <f>IFERROR((Table2[[#This Row],[End Time Steam]]-Table2[[#This Row],[Start Time Steam]])*24,"err")</f>
        <v>err</v>
      </c>
    </row>
    <row r="678" spans="1:14" hidden="1">
      <c r="A678" s="27">
        <f>Table1[[#This Row],[Day]]</f>
        <v>41391</v>
      </c>
      <c r="B678" s="29">
        <f>WEEKDAY(Table2[[#This Row],[Day]])</f>
        <v>7</v>
      </c>
      <c r="C678" s="28">
        <f>Table1[[#This Row],[Start Time Elec]]</f>
        <v>41391.989583333336</v>
      </c>
      <c r="D678" s="28">
        <f>Table1[[#This Row],[Stop Time Elec]]</f>
        <v>41392.020833333336</v>
      </c>
      <c r="E678" s="26">
        <f>IFERROR(HOUR(Table2[[#This Row],[Start time Elec]])+MINUTE(Table2[[#This Row],[Start time Elec]])/60,"err")</f>
        <v>23.75</v>
      </c>
      <c r="F678" s="26">
        <f>IFERROR(HOUR(Table2[[#This Row],[End Time Elec]])+MINUTE(Table2[[#This Row],[End Time Elec]])/60,"err")</f>
        <v>0.5</v>
      </c>
      <c r="G678" s="26">
        <f>IFERROR(IF(Table2[[#This Row],[End time Hour elec]]&lt;Table2[[#This Row],[Start Time hour elec]],Table2[[#This Row],[End time Hour elec]]+24,Table2[[#This Row],[End time Hour elec]]),"err")</f>
        <v>24.5</v>
      </c>
      <c r="H678" s="26">
        <f>IFERROR((Table2[[#This Row],[End Time Elec]]-Table2[[#This Row],[Start time Elec]])*24,"err")</f>
        <v>0.75</v>
      </c>
      <c r="I678" s="28">
        <f>Table1[[#This Row],[Start Time Steam]]</f>
        <v>41391.270833333336</v>
      </c>
      <c r="J678" s="28">
        <f>Table1[[#This Row],[Stop Time Steam]]</f>
        <v>41391.375</v>
      </c>
      <c r="K678" s="26">
        <f>IFERROR(HOUR(Table2[[#This Row],[Start Time Steam]])+MINUTE(Table2[[#This Row],[Start Time Steam]])/60,"err")</f>
        <v>6.5</v>
      </c>
      <c r="L678" s="26">
        <f>IFERROR(HOUR(Table2[[#This Row],[End Time Steam]])+MINUTE(Table2[[#This Row],[End Time Steam]])/60,"err")</f>
        <v>9</v>
      </c>
      <c r="M678" s="26">
        <f>IFERROR(IF(Table2[[#This Row],[End time Hour Steam]]&lt;Table2[[#This Row],[Start Time hour Steam]],Table2[[#This Row],[End time Hour Steam]]+24,Table2[[#This Row],[End time Hour Steam]]),"err")</f>
        <v>9</v>
      </c>
      <c r="N678" s="26">
        <f>IFERROR((Table2[[#This Row],[End Time Steam]]-Table2[[#This Row],[Start Time Steam]])*24,"err")</f>
        <v>2.4999999999417923</v>
      </c>
    </row>
    <row r="679" spans="1:14" hidden="1">
      <c r="A679" s="27">
        <f>Table1[[#This Row],[Day]]</f>
        <v>41392</v>
      </c>
      <c r="B679" s="29">
        <f>WEEKDAY(Table2[[#This Row],[Day]])</f>
        <v>1</v>
      </c>
      <c r="C679" s="28">
        <f>Table1[[#This Row],[Start Time Elec]]</f>
        <v>41392.291666666664</v>
      </c>
      <c r="D679" s="28">
        <f>Table1[[#This Row],[Stop Time Elec]]</f>
        <v>41392.979166666664</v>
      </c>
      <c r="E679" s="26">
        <f>IFERROR(HOUR(Table2[[#This Row],[Start time Elec]])+MINUTE(Table2[[#This Row],[Start time Elec]])/60,"err")</f>
        <v>7</v>
      </c>
      <c r="F679" s="26">
        <f>IFERROR(HOUR(Table2[[#This Row],[End Time Elec]])+MINUTE(Table2[[#This Row],[End Time Elec]])/60,"err")</f>
        <v>23.5</v>
      </c>
      <c r="G679" s="26">
        <f>IFERROR(IF(Table2[[#This Row],[End time Hour elec]]&lt;Table2[[#This Row],[Start Time hour elec]],Table2[[#This Row],[End time Hour elec]]+24,Table2[[#This Row],[End time Hour elec]]),"err")</f>
        <v>23.5</v>
      </c>
      <c r="H679" s="26">
        <f>IFERROR((Table2[[#This Row],[End Time Elec]]-Table2[[#This Row],[Start time Elec]])*24,"err")</f>
        <v>16.5</v>
      </c>
      <c r="I679" s="28">
        <f>Table1[[#This Row],[Start Time Steam]]</f>
        <v>41392.052083333336</v>
      </c>
      <c r="J679" s="28">
        <f>Table1[[#This Row],[Stop Time Steam]]</f>
        <v>41392.166666666664</v>
      </c>
      <c r="K679" s="26">
        <f>IFERROR(HOUR(Table2[[#This Row],[Start Time Steam]])+MINUTE(Table2[[#This Row],[Start Time Steam]])/60,"err")</f>
        <v>1.25</v>
      </c>
      <c r="L679" s="26">
        <f>IFERROR(HOUR(Table2[[#This Row],[End Time Steam]])+MINUTE(Table2[[#This Row],[End Time Steam]])/60,"err")</f>
        <v>4</v>
      </c>
      <c r="M679" s="26">
        <f>IFERROR(IF(Table2[[#This Row],[End time Hour Steam]]&lt;Table2[[#This Row],[Start Time hour Steam]],Table2[[#This Row],[End time Hour Steam]]+24,Table2[[#This Row],[End time Hour Steam]]),"err")</f>
        <v>4</v>
      </c>
      <c r="N679" s="26">
        <f>IFERROR((Table2[[#This Row],[End Time Steam]]-Table2[[#This Row],[Start Time Steam]])*24,"err")</f>
        <v>2.7499999998835847</v>
      </c>
    </row>
    <row r="680" spans="1:14">
      <c r="A680" s="27">
        <f>Table1[[#This Row],[Day]]</f>
        <v>41393</v>
      </c>
      <c r="B680" s="29">
        <f>WEEKDAY(Table2[[#This Row],[Day]])</f>
        <v>2</v>
      </c>
      <c r="C680" s="28">
        <f>Table1[[#This Row],[Start Time Elec]]</f>
        <v>41393.208333333336</v>
      </c>
      <c r="D680" s="28">
        <f>Table1[[#This Row],[Stop Time Elec]]</f>
        <v>41394.052083333336</v>
      </c>
      <c r="E680" s="26">
        <f>IFERROR(HOUR(Table2[[#This Row],[Start time Elec]])+MINUTE(Table2[[#This Row],[Start time Elec]])/60,"err")</f>
        <v>5</v>
      </c>
      <c r="F680" s="26">
        <f>IFERROR(HOUR(Table2[[#This Row],[End Time Elec]])+MINUTE(Table2[[#This Row],[End Time Elec]])/60,"err")</f>
        <v>1.25</v>
      </c>
      <c r="G680" s="26">
        <f>IFERROR(IF(Table2[[#This Row],[End time Hour elec]]&lt;Table2[[#This Row],[Start Time hour elec]],Table2[[#This Row],[End time Hour elec]]+24,Table2[[#This Row],[End time Hour elec]]),"err")</f>
        <v>25.25</v>
      </c>
      <c r="H680" s="26">
        <f>IFERROR((Table2[[#This Row],[End Time Elec]]-Table2[[#This Row],[Start time Elec]])*24,"err")</f>
        <v>20.25</v>
      </c>
      <c r="I680" s="28">
        <f>Table1[[#This Row],[Start Time Steam]]</f>
        <v>41393.270833333336</v>
      </c>
      <c r="J680" s="28">
        <f>Table1[[#This Row],[Stop Time Steam]]</f>
        <v>41393.697916666664</v>
      </c>
      <c r="K680" s="26">
        <f>IFERROR(HOUR(Table2[[#This Row],[Start Time Steam]])+MINUTE(Table2[[#This Row],[Start Time Steam]])/60,"err")</f>
        <v>6.5</v>
      </c>
      <c r="L680" s="26">
        <f>IFERROR(HOUR(Table2[[#This Row],[End Time Steam]])+MINUTE(Table2[[#This Row],[End Time Steam]])/60,"err")</f>
        <v>16.75</v>
      </c>
      <c r="M680" s="26">
        <f>IFERROR(IF(Table2[[#This Row],[End time Hour Steam]]&lt;Table2[[#This Row],[Start Time hour Steam]],Table2[[#This Row],[End time Hour Steam]]+24,Table2[[#This Row],[End time Hour Steam]]),"err")</f>
        <v>16.75</v>
      </c>
      <c r="N680" s="26">
        <f>IFERROR((Table2[[#This Row],[End Time Steam]]-Table2[[#This Row],[Start Time Steam]])*24,"err")</f>
        <v>10.249999999883585</v>
      </c>
    </row>
    <row r="681" spans="1:14">
      <c r="A681" s="27">
        <f>Table1[[#This Row],[Day]]</f>
        <v>41394</v>
      </c>
      <c r="B681" s="29">
        <f>WEEKDAY(Table2[[#This Row],[Day]])</f>
        <v>3</v>
      </c>
      <c r="C681" s="28">
        <f>Table1[[#This Row],[Start Time Elec]]</f>
        <v>41394.239583333336</v>
      </c>
      <c r="D681" s="28">
        <f>Table1[[#This Row],[Stop Time Elec]]</f>
        <v>41395.052083333336</v>
      </c>
      <c r="E681" s="26">
        <f>IFERROR(HOUR(Table2[[#This Row],[Start time Elec]])+MINUTE(Table2[[#This Row],[Start time Elec]])/60,"err")</f>
        <v>5.75</v>
      </c>
      <c r="F681" s="26">
        <f>IFERROR(HOUR(Table2[[#This Row],[End Time Elec]])+MINUTE(Table2[[#This Row],[End Time Elec]])/60,"err")</f>
        <v>1.25</v>
      </c>
      <c r="G681" s="26">
        <f>IFERROR(IF(Table2[[#This Row],[End time Hour elec]]&lt;Table2[[#This Row],[Start Time hour elec]],Table2[[#This Row],[End time Hour elec]]+24,Table2[[#This Row],[End time Hour elec]]),"err")</f>
        <v>25.25</v>
      </c>
      <c r="H681" s="26">
        <f>IFERROR((Table2[[#This Row],[End Time Elec]]-Table2[[#This Row],[Start time Elec]])*24,"err")</f>
        <v>19.5</v>
      </c>
      <c r="I681" s="28">
        <f>Table1[[#This Row],[Start Time Steam]]</f>
        <v>41394.3125</v>
      </c>
      <c r="J681" s="28">
        <f>Table1[[#This Row],[Stop Time Steam]]</f>
        <v>41394.854166666664</v>
      </c>
      <c r="K681" s="26">
        <f>IFERROR(HOUR(Table2[[#This Row],[Start Time Steam]])+MINUTE(Table2[[#This Row],[Start Time Steam]])/60,"err")</f>
        <v>7.5</v>
      </c>
      <c r="L681" s="26">
        <f>IFERROR(HOUR(Table2[[#This Row],[End Time Steam]])+MINUTE(Table2[[#This Row],[End Time Steam]])/60,"err")</f>
        <v>20.5</v>
      </c>
      <c r="M681" s="26">
        <f>IFERROR(IF(Table2[[#This Row],[End time Hour Steam]]&lt;Table2[[#This Row],[Start Time hour Steam]],Table2[[#This Row],[End time Hour Steam]]+24,Table2[[#This Row],[End time Hour Steam]]),"err")</f>
        <v>20.5</v>
      </c>
      <c r="N681" s="26">
        <f>IFERROR((Table2[[#This Row],[End Time Steam]]-Table2[[#This Row],[Start Time Steam]])*24,"err")</f>
        <v>12.999999999941792</v>
      </c>
    </row>
    <row r="682" spans="1:14">
      <c r="A682" s="27">
        <f>Table1[[#This Row],[Day]]</f>
        <v>41395</v>
      </c>
      <c r="B682" s="29">
        <f>WEEKDAY(Table2[[#This Row],[Day]])</f>
        <v>4</v>
      </c>
      <c r="C682" s="28">
        <f>Table1[[#This Row],[Start Time Elec]]</f>
        <v>41395.21875</v>
      </c>
      <c r="D682" s="28">
        <f>Table1[[#This Row],[Stop Time Elec]]</f>
        <v>41396.03125</v>
      </c>
      <c r="E682" s="26">
        <f>IFERROR(HOUR(Table2[[#This Row],[Start time Elec]])+MINUTE(Table2[[#This Row],[Start time Elec]])/60,"err")</f>
        <v>5.25</v>
      </c>
      <c r="F682" s="26">
        <f>IFERROR(HOUR(Table2[[#This Row],[End Time Elec]])+MINUTE(Table2[[#This Row],[End Time Elec]])/60,"err")</f>
        <v>0.75</v>
      </c>
      <c r="G682" s="26">
        <f>IFERROR(IF(Table2[[#This Row],[End time Hour elec]]&lt;Table2[[#This Row],[Start Time hour elec]],Table2[[#This Row],[End time Hour elec]]+24,Table2[[#This Row],[End time Hour elec]]),"err")</f>
        <v>24.75</v>
      </c>
      <c r="H682" s="26">
        <f>IFERROR((Table2[[#This Row],[End Time Elec]]-Table2[[#This Row],[Start time Elec]])*24,"err")</f>
        <v>19.5</v>
      </c>
      <c r="I682" s="28">
        <f>Table1[[#This Row],[Start Time Steam]]</f>
        <v>41395.989583333336</v>
      </c>
      <c r="J682" s="28">
        <f>Table1[[#This Row],[Stop Time Steam]]</f>
        <v>41396.020833333336</v>
      </c>
      <c r="K682" s="26">
        <f>IFERROR(HOUR(Table2[[#This Row],[Start Time Steam]])+MINUTE(Table2[[#This Row],[Start Time Steam]])/60,"err")</f>
        <v>23.75</v>
      </c>
      <c r="L682" s="26">
        <f>IFERROR(HOUR(Table2[[#This Row],[End Time Steam]])+MINUTE(Table2[[#This Row],[End Time Steam]])/60,"err")</f>
        <v>0.5</v>
      </c>
      <c r="M682" s="26">
        <f>IFERROR(IF(Table2[[#This Row],[End time Hour Steam]]&lt;Table2[[#This Row],[Start Time hour Steam]],Table2[[#This Row],[End time Hour Steam]]+24,Table2[[#This Row],[End time Hour Steam]]),"err")</f>
        <v>24.5</v>
      </c>
      <c r="N682" s="26">
        <f>IFERROR((Table2[[#This Row],[End Time Steam]]-Table2[[#This Row],[Start Time Steam]])*24,"err")</f>
        <v>0.75</v>
      </c>
    </row>
    <row r="683" spans="1:14">
      <c r="A683" s="27">
        <f>Table1[[#This Row],[Day]]</f>
        <v>41396</v>
      </c>
      <c r="B683" s="29">
        <f>WEEKDAY(Table2[[#This Row],[Day]])</f>
        <v>5</v>
      </c>
      <c r="C683" s="28">
        <f>Table1[[#This Row],[Start Time Elec]]</f>
        <v>41396.229166666664</v>
      </c>
      <c r="D683" s="28">
        <f>Table1[[#This Row],[Stop Time Elec]]</f>
        <v>41397.052083333336</v>
      </c>
      <c r="E683" s="26">
        <f>IFERROR(HOUR(Table2[[#This Row],[Start time Elec]])+MINUTE(Table2[[#This Row],[Start time Elec]])/60,"err")</f>
        <v>5.5</v>
      </c>
      <c r="F683" s="26">
        <f>IFERROR(HOUR(Table2[[#This Row],[End Time Elec]])+MINUTE(Table2[[#This Row],[End Time Elec]])/60,"err")</f>
        <v>1.25</v>
      </c>
      <c r="G683" s="26">
        <f>IFERROR(IF(Table2[[#This Row],[End time Hour elec]]&lt;Table2[[#This Row],[Start Time hour elec]],Table2[[#This Row],[End time Hour elec]]+24,Table2[[#This Row],[End time Hour elec]]),"err")</f>
        <v>25.25</v>
      </c>
      <c r="H683" s="26">
        <f>IFERROR((Table2[[#This Row],[End Time Elec]]-Table2[[#This Row],[Start time Elec]])*24,"err")</f>
        <v>19.750000000116415</v>
      </c>
      <c r="I683" s="28">
        <f>Table1[[#This Row],[Start Time Steam]]</f>
        <v>41396.28125</v>
      </c>
      <c r="J683" s="28">
        <f>Table1[[#This Row],[Stop Time Steam]]</f>
        <v>41396.375</v>
      </c>
      <c r="K683" s="26">
        <f>IFERROR(HOUR(Table2[[#This Row],[Start Time Steam]])+MINUTE(Table2[[#This Row],[Start Time Steam]])/60,"err")</f>
        <v>6.75</v>
      </c>
      <c r="L683" s="26">
        <f>IFERROR(HOUR(Table2[[#This Row],[End Time Steam]])+MINUTE(Table2[[#This Row],[End Time Steam]])/60,"err")</f>
        <v>9</v>
      </c>
      <c r="M683" s="26">
        <f>IFERROR(IF(Table2[[#This Row],[End time Hour Steam]]&lt;Table2[[#This Row],[Start Time hour Steam]],Table2[[#This Row],[End time Hour Steam]]+24,Table2[[#This Row],[End time Hour Steam]]),"err")</f>
        <v>9</v>
      </c>
      <c r="N683" s="26">
        <f>IFERROR((Table2[[#This Row],[End Time Steam]]-Table2[[#This Row],[Start Time Steam]])*24,"err")</f>
        <v>2.25</v>
      </c>
    </row>
    <row r="684" spans="1:14">
      <c r="A684" s="27">
        <f>Table1[[#This Row],[Day]]</f>
        <v>41397</v>
      </c>
      <c r="B684" s="29">
        <f>WEEKDAY(Table2[[#This Row],[Day]])</f>
        <v>6</v>
      </c>
      <c r="C684" s="28">
        <f>Table1[[#This Row],[Start Time Elec]]</f>
        <v>41397.229166666664</v>
      </c>
      <c r="D684" s="28">
        <f>Table1[[#This Row],[Stop Time Elec]]</f>
        <v>41398.09375</v>
      </c>
      <c r="E684" s="26">
        <f>IFERROR(HOUR(Table2[[#This Row],[Start time Elec]])+MINUTE(Table2[[#This Row],[Start time Elec]])/60,"err")</f>
        <v>5.5</v>
      </c>
      <c r="F684" s="26">
        <f>IFERROR(HOUR(Table2[[#This Row],[End Time Elec]])+MINUTE(Table2[[#This Row],[End Time Elec]])/60,"err")</f>
        <v>2.25</v>
      </c>
      <c r="G684" s="26">
        <f>IFERROR(IF(Table2[[#This Row],[End time Hour elec]]&lt;Table2[[#This Row],[Start Time hour elec]],Table2[[#This Row],[End time Hour elec]]+24,Table2[[#This Row],[End time Hour elec]]),"err")</f>
        <v>26.25</v>
      </c>
      <c r="H684" s="26">
        <f>IFERROR((Table2[[#This Row],[End Time Elec]]-Table2[[#This Row],[Start time Elec]])*24,"err")</f>
        <v>20.750000000058208</v>
      </c>
      <c r="I684" s="28">
        <f>Table1[[#This Row],[Start Time Steam]]</f>
        <v>41397.989583333336</v>
      </c>
      <c r="J684" s="28">
        <f>Table1[[#This Row],[Stop Time Steam]]</f>
        <v>41398.020833333336</v>
      </c>
      <c r="K684" s="26">
        <f>IFERROR(HOUR(Table2[[#This Row],[Start Time Steam]])+MINUTE(Table2[[#This Row],[Start Time Steam]])/60,"err")</f>
        <v>23.75</v>
      </c>
      <c r="L684" s="26">
        <f>IFERROR(HOUR(Table2[[#This Row],[End Time Steam]])+MINUTE(Table2[[#This Row],[End Time Steam]])/60,"err")</f>
        <v>0.5</v>
      </c>
      <c r="M684" s="26">
        <f>IFERROR(IF(Table2[[#This Row],[End time Hour Steam]]&lt;Table2[[#This Row],[Start Time hour Steam]],Table2[[#This Row],[End time Hour Steam]]+24,Table2[[#This Row],[End time Hour Steam]]),"err")</f>
        <v>24.5</v>
      </c>
      <c r="N684" s="26">
        <f>IFERROR((Table2[[#This Row],[End Time Steam]]-Table2[[#This Row],[Start Time Steam]])*24,"err")</f>
        <v>0.75</v>
      </c>
    </row>
    <row r="685" spans="1:14" hidden="1">
      <c r="A685" s="27">
        <f>Table1[[#This Row],[Day]]</f>
        <v>41398</v>
      </c>
      <c r="B685" s="29">
        <f>WEEKDAY(Table2[[#This Row],[Day]])</f>
        <v>7</v>
      </c>
      <c r="C685" s="28">
        <f>Table1[[#This Row],[Start Time Elec]]</f>
        <v>41398.989583333336</v>
      </c>
      <c r="D685" s="28">
        <f>Table1[[#This Row],[Stop Time Elec]]</f>
        <v>41399.0625</v>
      </c>
      <c r="E685" s="26">
        <f>IFERROR(HOUR(Table2[[#This Row],[Start time Elec]])+MINUTE(Table2[[#This Row],[Start time Elec]])/60,"err")</f>
        <v>23.75</v>
      </c>
      <c r="F685" s="26">
        <f>IFERROR(HOUR(Table2[[#This Row],[End Time Elec]])+MINUTE(Table2[[#This Row],[End Time Elec]])/60,"err")</f>
        <v>1.5</v>
      </c>
      <c r="G685" s="26">
        <f>IFERROR(IF(Table2[[#This Row],[End time Hour elec]]&lt;Table2[[#This Row],[Start Time hour elec]],Table2[[#This Row],[End time Hour elec]]+24,Table2[[#This Row],[End time Hour elec]]),"err")</f>
        <v>25.5</v>
      </c>
      <c r="H685" s="26">
        <f>IFERROR((Table2[[#This Row],[End Time Elec]]-Table2[[#This Row],[Start time Elec]])*24,"err")</f>
        <v>1.7499999999417923</v>
      </c>
      <c r="I685" s="28">
        <f>Table1[[#This Row],[Start Time Steam]]</f>
        <v>41398.333333333336</v>
      </c>
      <c r="J685" s="28">
        <f>Table1[[#This Row],[Stop Time Steam]]</f>
        <v>41398.427083333336</v>
      </c>
      <c r="K685" s="26">
        <f>IFERROR(HOUR(Table2[[#This Row],[Start Time Steam]])+MINUTE(Table2[[#This Row],[Start Time Steam]])/60,"err")</f>
        <v>8</v>
      </c>
      <c r="L685" s="26">
        <f>IFERROR(HOUR(Table2[[#This Row],[End Time Steam]])+MINUTE(Table2[[#This Row],[End Time Steam]])/60,"err")</f>
        <v>10.25</v>
      </c>
      <c r="M685" s="26">
        <f>IFERROR(IF(Table2[[#This Row],[End time Hour Steam]]&lt;Table2[[#This Row],[Start Time hour Steam]],Table2[[#This Row],[End time Hour Steam]]+24,Table2[[#This Row],[End time Hour Steam]]),"err")</f>
        <v>10.25</v>
      </c>
      <c r="N685" s="26">
        <f>IFERROR((Table2[[#This Row],[End Time Steam]]-Table2[[#This Row],[Start Time Steam]])*24,"err")</f>
        <v>2.25</v>
      </c>
    </row>
    <row r="686" spans="1:14" hidden="1">
      <c r="A686" s="27">
        <f>Table1[[#This Row],[Day]]</f>
        <v>41399</v>
      </c>
      <c r="B686" s="29">
        <f>WEEKDAY(Table2[[#This Row],[Day]])</f>
        <v>1</v>
      </c>
      <c r="C686" s="28">
        <f>Table1[[#This Row],[Start Time Elec]]</f>
        <v>41399.385416666664</v>
      </c>
      <c r="D686" s="28">
        <f>Table1[[#This Row],[Stop Time Elec]]</f>
        <v>41399.96875</v>
      </c>
      <c r="E686" s="26">
        <f>IFERROR(HOUR(Table2[[#This Row],[Start time Elec]])+MINUTE(Table2[[#This Row],[Start time Elec]])/60,"err")</f>
        <v>9.25</v>
      </c>
      <c r="F686" s="26">
        <f>IFERROR(HOUR(Table2[[#This Row],[End Time Elec]])+MINUTE(Table2[[#This Row],[End Time Elec]])/60,"err")</f>
        <v>23.25</v>
      </c>
      <c r="G686" s="26">
        <f>IFERROR(IF(Table2[[#This Row],[End time Hour elec]]&lt;Table2[[#This Row],[Start Time hour elec]],Table2[[#This Row],[End time Hour elec]]+24,Table2[[#This Row],[End time Hour elec]]),"err")</f>
        <v>23.25</v>
      </c>
      <c r="H686" s="26">
        <f>IFERROR((Table2[[#This Row],[End Time Elec]]-Table2[[#This Row],[Start time Elec]])*24,"err")</f>
        <v>14.000000000058208</v>
      </c>
      <c r="I686" s="28">
        <f>Table1[[#This Row],[Start Time Steam]]</f>
        <v>41399.53125</v>
      </c>
      <c r="J686" s="28">
        <f>Table1[[#This Row],[Stop Time Steam]]</f>
        <v>41399.614583333336</v>
      </c>
      <c r="K686" s="26">
        <f>IFERROR(HOUR(Table2[[#This Row],[Start Time Steam]])+MINUTE(Table2[[#This Row],[Start Time Steam]])/60,"err")</f>
        <v>12.75</v>
      </c>
      <c r="L686" s="26">
        <f>IFERROR(HOUR(Table2[[#This Row],[End Time Steam]])+MINUTE(Table2[[#This Row],[End Time Steam]])/60,"err")</f>
        <v>14.75</v>
      </c>
      <c r="M686" s="26">
        <f>IFERROR(IF(Table2[[#This Row],[End time Hour Steam]]&lt;Table2[[#This Row],[Start Time hour Steam]],Table2[[#This Row],[End time Hour Steam]]+24,Table2[[#This Row],[End time Hour Steam]]),"err")</f>
        <v>14.75</v>
      </c>
      <c r="N686" s="26">
        <f>IFERROR((Table2[[#This Row],[End Time Steam]]-Table2[[#This Row],[Start Time Steam]])*24,"err")</f>
        <v>2.0000000000582077</v>
      </c>
    </row>
    <row r="687" spans="1:14">
      <c r="A687" s="27">
        <f>Table1[[#This Row],[Day]]</f>
        <v>41400</v>
      </c>
      <c r="B687" s="29">
        <f>WEEKDAY(Table2[[#This Row],[Day]])</f>
        <v>2</v>
      </c>
      <c r="C687" s="28">
        <f>Table1[[#This Row],[Start Time Elec]]</f>
        <v>41400.208333333336</v>
      </c>
      <c r="D687" s="28">
        <f>Table1[[#This Row],[Stop Time Elec]]</f>
        <v>41401.052083333336</v>
      </c>
      <c r="E687" s="26">
        <f>IFERROR(HOUR(Table2[[#This Row],[Start time Elec]])+MINUTE(Table2[[#This Row],[Start time Elec]])/60,"err")</f>
        <v>5</v>
      </c>
      <c r="F687" s="26">
        <f>IFERROR(HOUR(Table2[[#This Row],[End Time Elec]])+MINUTE(Table2[[#This Row],[End Time Elec]])/60,"err")</f>
        <v>1.25</v>
      </c>
      <c r="G687" s="26">
        <f>IFERROR(IF(Table2[[#This Row],[End time Hour elec]]&lt;Table2[[#This Row],[Start Time hour elec]],Table2[[#This Row],[End time Hour elec]]+24,Table2[[#This Row],[End time Hour elec]]),"err")</f>
        <v>25.25</v>
      </c>
      <c r="H687" s="26">
        <f>IFERROR((Table2[[#This Row],[End Time Elec]]-Table2[[#This Row],[Start time Elec]])*24,"err")</f>
        <v>20.25</v>
      </c>
      <c r="I687" s="28">
        <f>Table1[[#This Row],[Start Time Steam]]</f>
        <v>41400.041666666664</v>
      </c>
      <c r="J687" s="28">
        <f>Table1[[#This Row],[Stop Time Steam]]</f>
        <v>41400.135416666664</v>
      </c>
      <c r="K687" s="26">
        <f>IFERROR(HOUR(Table2[[#This Row],[Start Time Steam]])+MINUTE(Table2[[#This Row],[Start Time Steam]])/60,"err")</f>
        <v>1</v>
      </c>
      <c r="L687" s="26">
        <f>IFERROR(HOUR(Table2[[#This Row],[End Time Steam]])+MINUTE(Table2[[#This Row],[End Time Steam]])/60,"err")</f>
        <v>3.25</v>
      </c>
      <c r="M687" s="26">
        <f>IFERROR(IF(Table2[[#This Row],[End time Hour Steam]]&lt;Table2[[#This Row],[Start Time hour Steam]],Table2[[#This Row],[End time Hour Steam]]+24,Table2[[#This Row],[End time Hour Steam]]),"err")</f>
        <v>3.25</v>
      </c>
      <c r="N687" s="26">
        <f>IFERROR((Table2[[#This Row],[End Time Steam]]-Table2[[#This Row],[Start Time Steam]])*24,"err")</f>
        <v>2.25</v>
      </c>
    </row>
    <row r="688" spans="1:14">
      <c r="A688" s="27">
        <f>Table1[[#This Row],[Day]]</f>
        <v>41401</v>
      </c>
      <c r="B688" s="29">
        <f>WEEKDAY(Table2[[#This Row],[Day]])</f>
        <v>3</v>
      </c>
      <c r="C688" s="28">
        <f>Table1[[#This Row],[Start Time Elec]]</f>
        <v>41401.229166666664</v>
      </c>
      <c r="D688" s="28">
        <f>Table1[[#This Row],[Stop Time Elec]]</f>
        <v>41402.0625</v>
      </c>
      <c r="E688" s="26">
        <f>IFERROR(HOUR(Table2[[#This Row],[Start time Elec]])+MINUTE(Table2[[#This Row],[Start time Elec]])/60,"err")</f>
        <v>5.5</v>
      </c>
      <c r="F688" s="26">
        <f>IFERROR(HOUR(Table2[[#This Row],[End Time Elec]])+MINUTE(Table2[[#This Row],[End Time Elec]])/60,"err")</f>
        <v>1.5</v>
      </c>
      <c r="G688" s="26">
        <f>IFERROR(IF(Table2[[#This Row],[End time Hour elec]]&lt;Table2[[#This Row],[Start Time hour elec]],Table2[[#This Row],[End time Hour elec]]+24,Table2[[#This Row],[End time Hour elec]]),"err")</f>
        <v>25.5</v>
      </c>
      <c r="H688" s="26">
        <f>IFERROR((Table2[[#This Row],[End Time Elec]]-Table2[[#This Row],[Start time Elec]])*24,"err")</f>
        <v>20.000000000058208</v>
      </c>
      <c r="I688" s="28">
        <f>Table1[[#This Row],[Start Time Steam]]</f>
        <v>41401.989583333336</v>
      </c>
      <c r="J688" s="28">
        <f>Table1[[#This Row],[Stop Time Steam]]</f>
        <v>41402</v>
      </c>
      <c r="K688" s="26">
        <f>IFERROR(HOUR(Table2[[#This Row],[Start Time Steam]])+MINUTE(Table2[[#This Row],[Start Time Steam]])/60,"err")</f>
        <v>23.75</v>
      </c>
      <c r="L688" s="26">
        <f>IFERROR(HOUR(Table2[[#This Row],[End Time Steam]])+MINUTE(Table2[[#This Row],[End Time Steam]])/60,"err")</f>
        <v>0</v>
      </c>
      <c r="M688" s="26">
        <f>IFERROR(IF(Table2[[#This Row],[End time Hour Steam]]&lt;Table2[[#This Row],[Start Time hour Steam]],Table2[[#This Row],[End time Hour Steam]]+24,Table2[[#This Row],[End time Hour Steam]]),"err")</f>
        <v>24</v>
      </c>
      <c r="N688" s="26">
        <f>IFERROR((Table2[[#This Row],[End Time Steam]]-Table2[[#This Row],[Start Time Steam]])*24,"err")</f>
        <v>0.24999999994179234</v>
      </c>
    </row>
    <row r="689" spans="1:14">
      <c r="A689" s="27">
        <f>Table1[[#This Row],[Day]]</f>
        <v>41402</v>
      </c>
      <c r="B689" s="29">
        <f>WEEKDAY(Table2[[#This Row],[Day]])</f>
        <v>4</v>
      </c>
      <c r="C689" s="28">
        <f>Table1[[#This Row],[Start Time Elec]]</f>
        <v>41402.21875</v>
      </c>
      <c r="D689" s="28">
        <f>Table1[[#This Row],[Stop Time Elec]]</f>
        <v>41403.052083333336</v>
      </c>
      <c r="E689" s="26">
        <f>IFERROR(HOUR(Table2[[#This Row],[Start time Elec]])+MINUTE(Table2[[#This Row],[Start time Elec]])/60,"err")</f>
        <v>5.25</v>
      </c>
      <c r="F689" s="26">
        <f>IFERROR(HOUR(Table2[[#This Row],[End Time Elec]])+MINUTE(Table2[[#This Row],[End Time Elec]])/60,"err")</f>
        <v>1.25</v>
      </c>
      <c r="G689" s="26">
        <f>IFERROR(IF(Table2[[#This Row],[End time Hour elec]]&lt;Table2[[#This Row],[Start Time hour elec]],Table2[[#This Row],[End time Hour elec]]+24,Table2[[#This Row],[End time Hour elec]]),"err")</f>
        <v>25.25</v>
      </c>
      <c r="H689" s="26">
        <f>IFERROR((Table2[[#This Row],[End Time Elec]]-Table2[[#This Row],[Start time Elec]])*24,"err")</f>
        <v>20.000000000058208</v>
      </c>
      <c r="I689" s="28">
        <f>Table1[[#This Row],[Start Time Steam]]</f>
        <v>41402.09375</v>
      </c>
      <c r="J689" s="28">
        <f>Table1[[#This Row],[Stop Time Steam]]</f>
        <v>41402.208333333336</v>
      </c>
      <c r="K689" s="26">
        <f>IFERROR(HOUR(Table2[[#This Row],[Start Time Steam]])+MINUTE(Table2[[#This Row],[Start Time Steam]])/60,"err")</f>
        <v>2.25</v>
      </c>
      <c r="L689" s="26">
        <f>IFERROR(HOUR(Table2[[#This Row],[End Time Steam]])+MINUTE(Table2[[#This Row],[End Time Steam]])/60,"err")</f>
        <v>5</v>
      </c>
      <c r="M689" s="26">
        <f>IFERROR(IF(Table2[[#This Row],[End time Hour Steam]]&lt;Table2[[#This Row],[Start Time hour Steam]],Table2[[#This Row],[End time Hour Steam]]+24,Table2[[#This Row],[End time Hour Steam]]),"err")</f>
        <v>5</v>
      </c>
      <c r="N689" s="26">
        <f>IFERROR((Table2[[#This Row],[End Time Steam]]-Table2[[#This Row],[Start Time Steam]])*24,"err")</f>
        <v>2.7500000000582077</v>
      </c>
    </row>
    <row r="690" spans="1:14">
      <c r="A690" s="27">
        <f>Table1[[#This Row],[Day]]</f>
        <v>41403</v>
      </c>
      <c r="B690" s="29">
        <f>WEEKDAY(Table2[[#This Row],[Day]])</f>
        <v>5</v>
      </c>
      <c r="C690" s="28">
        <f>Table1[[#This Row],[Start Time Elec]]</f>
        <v>41403.239583333336</v>
      </c>
      <c r="D690" s="28">
        <f>Table1[[#This Row],[Stop Time Elec]]</f>
        <v>41404.041666666664</v>
      </c>
      <c r="E690" s="26">
        <f>IFERROR(HOUR(Table2[[#This Row],[Start time Elec]])+MINUTE(Table2[[#This Row],[Start time Elec]])/60,"err")</f>
        <v>5.75</v>
      </c>
      <c r="F690" s="26">
        <f>IFERROR(HOUR(Table2[[#This Row],[End Time Elec]])+MINUTE(Table2[[#This Row],[End Time Elec]])/60,"err")</f>
        <v>1</v>
      </c>
      <c r="G690" s="26">
        <f>IFERROR(IF(Table2[[#This Row],[End time Hour elec]]&lt;Table2[[#This Row],[Start Time hour elec]],Table2[[#This Row],[End time Hour elec]]+24,Table2[[#This Row],[End time Hour elec]]),"err")</f>
        <v>25</v>
      </c>
      <c r="H690" s="26">
        <f>IFERROR((Table2[[#This Row],[End Time Elec]]-Table2[[#This Row],[Start time Elec]])*24,"err")</f>
        <v>19.249999999883585</v>
      </c>
      <c r="I690" s="28">
        <f>Table1[[#This Row],[Start Time Steam]]</f>
        <v>41403.25</v>
      </c>
      <c r="J690" s="28">
        <f>Table1[[#This Row],[Stop Time Steam]]</f>
        <v>41403.9375</v>
      </c>
      <c r="K690" s="26">
        <f>IFERROR(HOUR(Table2[[#This Row],[Start Time Steam]])+MINUTE(Table2[[#This Row],[Start Time Steam]])/60,"err")</f>
        <v>6</v>
      </c>
      <c r="L690" s="26">
        <f>IFERROR(HOUR(Table2[[#This Row],[End Time Steam]])+MINUTE(Table2[[#This Row],[End Time Steam]])/60,"err")</f>
        <v>22.5</v>
      </c>
      <c r="M690" s="26">
        <f>IFERROR(IF(Table2[[#This Row],[End time Hour Steam]]&lt;Table2[[#This Row],[Start Time hour Steam]],Table2[[#This Row],[End time Hour Steam]]+24,Table2[[#This Row],[End time Hour Steam]]),"err")</f>
        <v>22.5</v>
      </c>
      <c r="N690" s="26">
        <f>IFERROR((Table2[[#This Row],[End Time Steam]]-Table2[[#This Row],[Start Time Steam]])*24,"err")</f>
        <v>16.5</v>
      </c>
    </row>
    <row r="691" spans="1:14">
      <c r="A691" s="27">
        <f>Table1[[#This Row],[Day]]</f>
        <v>41404</v>
      </c>
      <c r="B691" s="29">
        <f>WEEKDAY(Table2[[#This Row],[Day]])</f>
        <v>6</v>
      </c>
      <c r="C691" s="28">
        <f>Table1[[#This Row],[Start Time Elec]]</f>
        <v>41404.21875</v>
      </c>
      <c r="D691" s="28">
        <f>Table1[[#This Row],[Stop Time Elec]]</f>
        <v>41405.0625</v>
      </c>
      <c r="E691" s="26">
        <f>IFERROR(HOUR(Table2[[#This Row],[Start time Elec]])+MINUTE(Table2[[#This Row],[Start time Elec]])/60,"err")</f>
        <v>5.25</v>
      </c>
      <c r="F691" s="26">
        <f>IFERROR(HOUR(Table2[[#This Row],[End Time Elec]])+MINUTE(Table2[[#This Row],[End Time Elec]])/60,"err")</f>
        <v>1.5</v>
      </c>
      <c r="G691" s="26">
        <f>IFERROR(IF(Table2[[#This Row],[End time Hour elec]]&lt;Table2[[#This Row],[Start Time hour elec]],Table2[[#This Row],[End time Hour elec]]+24,Table2[[#This Row],[End time Hour elec]]),"err")</f>
        <v>25.5</v>
      </c>
      <c r="H691" s="26">
        <f>IFERROR((Table2[[#This Row],[End Time Elec]]-Table2[[#This Row],[Start time Elec]])*24,"err")</f>
        <v>20.25</v>
      </c>
      <c r="I691" s="28">
        <f>Table1[[#This Row],[Start Time Steam]]</f>
        <v>41404.260416666664</v>
      </c>
      <c r="J691" s="28">
        <f>Table1[[#This Row],[Stop Time Steam]]</f>
        <v>41404.708333333336</v>
      </c>
      <c r="K691" s="26">
        <f>IFERROR(HOUR(Table2[[#This Row],[Start Time Steam]])+MINUTE(Table2[[#This Row],[Start Time Steam]])/60,"err")</f>
        <v>6.25</v>
      </c>
      <c r="L691" s="26">
        <f>IFERROR(HOUR(Table2[[#This Row],[End Time Steam]])+MINUTE(Table2[[#This Row],[End Time Steam]])/60,"err")</f>
        <v>17</v>
      </c>
      <c r="M691" s="26">
        <f>IFERROR(IF(Table2[[#This Row],[End time Hour Steam]]&lt;Table2[[#This Row],[Start Time hour Steam]],Table2[[#This Row],[End time Hour Steam]]+24,Table2[[#This Row],[End time Hour Steam]]),"err")</f>
        <v>17</v>
      </c>
      <c r="N691" s="26">
        <f>IFERROR((Table2[[#This Row],[End Time Steam]]-Table2[[#This Row],[Start Time Steam]])*24,"err")</f>
        <v>10.750000000116415</v>
      </c>
    </row>
    <row r="692" spans="1:14" hidden="1">
      <c r="A692" s="27">
        <f>Table1[[#This Row],[Day]]</f>
        <v>41405</v>
      </c>
      <c r="B692" s="29">
        <f>WEEKDAY(Table2[[#This Row],[Day]])</f>
        <v>7</v>
      </c>
      <c r="C692" s="28">
        <f>Table1[[#This Row],[Start Time Elec]]</f>
        <v>41405.260416666664</v>
      </c>
      <c r="D692" s="28">
        <f>Table1[[#This Row],[Stop Time Elec]]</f>
        <v>41406</v>
      </c>
      <c r="E692" s="26">
        <f>IFERROR(HOUR(Table2[[#This Row],[Start time Elec]])+MINUTE(Table2[[#This Row],[Start time Elec]])/60,"err")</f>
        <v>6.25</v>
      </c>
      <c r="F692" s="26">
        <f>IFERROR(HOUR(Table2[[#This Row],[End Time Elec]])+MINUTE(Table2[[#This Row],[End Time Elec]])/60,"err")</f>
        <v>0</v>
      </c>
      <c r="G692" s="26">
        <f>IFERROR(IF(Table2[[#This Row],[End time Hour elec]]&lt;Table2[[#This Row],[Start Time hour elec]],Table2[[#This Row],[End time Hour elec]]+24,Table2[[#This Row],[End time Hour elec]]),"err")</f>
        <v>24</v>
      </c>
      <c r="H692" s="26">
        <f>IFERROR((Table2[[#This Row],[End Time Elec]]-Table2[[#This Row],[Start time Elec]])*24,"err")</f>
        <v>17.750000000058208</v>
      </c>
      <c r="I692" s="28">
        <f>Table1[[#This Row],[Start Time Steam]]</f>
        <v>41405.59375</v>
      </c>
      <c r="J692" s="28">
        <f>Table1[[#This Row],[Stop Time Steam]]</f>
        <v>41405.729166666664</v>
      </c>
      <c r="K692" s="26">
        <f>IFERROR(HOUR(Table2[[#This Row],[Start Time Steam]])+MINUTE(Table2[[#This Row],[Start Time Steam]])/60,"err")</f>
        <v>14.25</v>
      </c>
      <c r="L692" s="26">
        <f>IFERROR(HOUR(Table2[[#This Row],[End Time Steam]])+MINUTE(Table2[[#This Row],[End Time Steam]])/60,"err")</f>
        <v>17.5</v>
      </c>
      <c r="M692" s="26">
        <f>IFERROR(IF(Table2[[#This Row],[End time Hour Steam]]&lt;Table2[[#This Row],[Start Time hour Steam]],Table2[[#This Row],[End time Hour Steam]]+24,Table2[[#This Row],[End time Hour Steam]]),"err")</f>
        <v>17.5</v>
      </c>
      <c r="N692" s="26">
        <f>IFERROR((Table2[[#This Row],[End Time Steam]]-Table2[[#This Row],[Start Time Steam]])*24,"err")</f>
        <v>3.2499999999417923</v>
      </c>
    </row>
    <row r="693" spans="1:14" hidden="1">
      <c r="A693" s="27">
        <f>Table1[[#This Row],[Day]]</f>
        <v>41406</v>
      </c>
      <c r="B693" s="29">
        <f>WEEKDAY(Table2[[#This Row],[Day]])</f>
        <v>1</v>
      </c>
      <c r="C693" s="28">
        <f>Table1[[#This Row],[Start Time Elec]]</f>
        <v>41406.3125</v>
      </c>
      <c r="D693" s="28">
        <f>Table1[[#This Row],[Stop Time Elec]]</f>
        <v>41406.885416666664</v>
      </c>
      <c r="E693" s="26">
        <f>IFERROR(HOUR(Table2[[#This Row],[Start time Elec]])+MINUTE(Table2[[#This Row],[Start time Elec]])/60,"err")</f>
        <v>7.5</v>
      </c>
      <c r="F693" s="26">
        <f>IFERROR(HOUR(Table2[[#This Row],[End Time Elec]])+MINUTE(Table2[[#This Row],[End Time Elec]])/60,"err")</f>
        <v>21.25</v>
      </c>
      <c r="G693" s="26">
        <f>IFERROR(IF(Table2[[#This Row],[End time Hour elec]]&lt;Table2[[#This Row],[Start Time hour elec]],Table2[[#This Row],[End time Hour elec]]+24,Table2[[#This Row],[End time Hour elec]]),"err")</f>
        <v>21.25</v>
      </c>
      <c r="H693" s="26">
        <f>IFERROR((Table2[[#This Row],[End Time Elec]]-Table2[[#This Row],[Start time Elec]])*24,"err")</f>
        <v>13.749999999941792</v>
      </c>
      <c r="I693" s="28">
        <f>Table1[[#This Row],[Start Time Steam]]</f>
        <v>41406.0625</v>
      </c>
      <c r="J693" s="28">
        <f>Table1[[#This Row],[Stop Time Steam]]</f>
        <v>41406.479166666664</v>
      </c>
      <c r="K693" s="26">
        <f>IFERROR(HOUR(Table2[[#This Row],[Start Time Steam]])+MINUTE(Table2[[#This Row],[Start Time Steam]])/60,"err")</f>
        <v>1.5</v>
      </c>
      <c r="L693" s="26">
        <f>IFERROR(HOUR(Table2[[#This Row],[End Time Steam]])+MINUTE(Table2[[#This Row],[End Time Steam]])/60,"err")</f>
        <v>11.5</v>
      </c>
      <c r="M693" s="26">
        <f>IFERROR(IF(Table2[[#This Row],[End time Hour Steam]]&lt;Table2[[#This Row],[Start Time hour Steam]],Table2[[#This Row],[End time Hour Steam]]+24,Table2[[#This Row],[End time Hour Steam]]),"err")</f>
        <v>11.5</v>
      </c>
      <c r="N693" s="26">
        <f>IFERROR((Table2[[#This Row],[End Time Steam]]-Table2[[#This Row],[Start Time Steam]])*24,"err")</f>
        <v>9.9999999999417923</v>
      </c>
    </row>
    <row r="694" spans="1:14">
      <c r="A694" s="27">
        <f>Table1[[#This Row],[Day]]</f>
        <v>41407</v>
      </c>
      <c r="B694" s="29">
        <f>WEEKDAY(Table2[[#This Row],[Day]])</f>
        <v>2</v>
      </c>
      <c r="C694" s="28">
        <f>Table1[[#This Row],[Start Time Elec]]</f>
        <v>41407.208333333336</v>
      </c>
      <c r="D694" s="28">
        <f>Table1[[#This Row],[Stop Time Elec]]</f>
        <v>41408.052083333336</v>
      </c>
      <c r="E694" s="26">
        <f>IFERROR(HOUR(Table2[[#This Row],[Start time Elec]])+MINUTE(Table2[[#This Row],[Start time Elec]])/60,"err")</f>
        <v>5</v>
      </c>
      <c r="F694" s="26">
        <f>IFERROR(HOUR(Table2[[#This Row],[End Time Elec]])+MINUTE(Table2[[#This Row],[End Time Elec]])/60,"err")</f>
        <v>1.25</v>
      </c>
      <c r="G694" s="26">
        <f>IFERROR(IF(Table2[[#This Row],[End time Hour elec]]&lt;Table2[[#This Row],[Start Time hour elec]],Table2[[#This Row],[End time Hour elec]]+24,Table2[[#This Row],[End time Hour elec]]),"err")</f>
        <v>25.25</v>
      </c>
      <c r="H694" s="26">
        <f>IFERROR((Table2[[#This Row],[End Time Elec]]-Table2[[#This Row],[Start time Elec]])*24,"err")</f>
        <v>20.25</v>
      </c>
      <c r="I694" s="28">
        <f>Table1[[#This Row],[Start Time Steam]]</f>
        <v>41407.21875</v>
      </c>
      <c r="J694" s="28">
        <f>Table1[[#This Row],[Stop Time Steam]]</f>
        <v>41407.979166666664</v>
      </c>
      <c r="K694" s="26">
        <f>IFERROR(HOUR(Table2[[#This Row],[Start Time Steam]])+MINUTE(Table2[[#This Row],[Start Time Steam]])/60,"err")</f>
        <v>5.25</v>
      </c>
      <c r="L694" s="26">
        <f>IFERROR(HOUR(Table2[[#This Row],[End Time Steam]])+MINUTE(Table2[[#This Row],[End Time Steam]])/60,"err")</f>
        <v>23.5</v>
      </c>
      <c r="M694" s="26">
        <f>IFERROR(IF(Table2[[#This Row],[End time Hour Steam]]&lt;Table2[[#This Row],[Start Time hour Steam]],Table2[[#This Row],[End time Hour Steam]]+24,Table2[[#This Row],[End time Hour Steam]]),"err")</f>
        <v>23.5</v>
      </c>
      <c r="N694" s="26">
        <f>IFERROR((Table2[[#This Row],[End Time Steam]]-Table2[[#This Row],[Start Time Steam]])*24,"err")</f>
        <v>18.249999999941792</v>
      </c>
    </row>
    <row r="695" spans="1:14">
      <c r="A695" s="27">
        <f>Table1[[#This Row],[Day]]</f>
        <v>41408</v>
      </c>
      <c r="B695" s="29">
        <f>WEEKDAY(Table2[[#This Row],[Day]])</f>
        <v>3</v>
      </c>
      <c r="C695" s="28">
        <f>Table1[[#This Row],[Start Time Elec]]</f>
        <v>41408.239583333336</v>
      </c>
      <c r="D695" s="28">
        <f>Table1[[#This Row],[Stop Time Elec]]</f>
        <v>41409.072916666664</v>
      </c>
      <c r="E695" s="26">
        <f>IFERROR(HOUR(Table2[[#This Row],[Start time Elec]])+MINUTE(Table2[[#This Row],[Start time Elec]])/60,"err")</f>
        <v>5.75</v>
      </c>
      <c r="F695" s="26">
        <f>IFERROR(HOUR(Table2[[#This Row],[End Time Elec]])+MINUTE(Table2[[#This Row],[End Time Elec]])/60,"err")</f>
        <v>1.75</v>
      </c>
      <c r="G695" s="26">
        <f>IFERROR(IF(Table2[[#This Row],[End time Hour elec]]&lt;Table2[[#This Row],[Start Time hour elec]],Table2[[#This Row],[End time Hour elec]]+24,Table2[[#This Row],[End time Hour elec]]),"err")</f>
        <v>25.75</v>
      </c>
      <c r="H695" s="26">
        <f>IFERROR((Table2[[#This Row],[End Time Elec]]-Table2[[#This Row],[Start time Elec]])*24,"err")</f>
        <v>19.999999999883585</v>
      </c>
      <c r="I695" s="28">
        <f>Table1[[#This Row],[Start Time Steam]]</f>
        <v>41408.989583333336</v>
      </c>
      <c r="J695" s="28">
        <f>Table1[[#This Row],[Stop Time Steam]]</f>
        <v>41409.010416666664</v>
      </c>
      <c r="K695" s="26">
        <f>IFERROR(HOUR(Table2[[#This Row],[Start Time Steam]])+MINUTE(Table2[[#This Row],[Start Time Steam]])/60,"err")</f>
        <v>23.75</v>
      </c>
      <c r="L695" s="26">
        <f>IFERROR(HOUR(Table2[[#This Row],[End Time Steam]])+MINUTE(Table2[[#This Row],[End Time Steam]])/60,"err")</f>
        <v>0.25</v>
      </c>
      <c r="M695" s="26">
        <f>IFERROR(IF(Table2[[#This Row],[End time Hour Steam]]&lt;Table2[[#This Row],[Start Time hour Steam]],Table2[[#This Row],[End time Hour Steam]]+24,Table2[[#This Row],[End time Hour Steam]]),"err")</f>
        <v>24.25</v>
      </c>
      <c r="N695" s="26">
        <f>IFERROR((Table2[[#This Row],[End Time Steam]]-Table2[[#This Row],[Start Time Steam]])*24,"err")</f>
        <v>0.49999999988358468</v>
      </c>
    </row>
    <row r="696" spans="1:14">
      <c r="A696" s="27">
        <f>Table1[[#This Row],[Day]]</f>
        <v>41409</v>
      </c>
      <c r="B696" s="29">
        <f>WEEKDAY(Table2[[#This Row],[Day]])</f>
        <v>4</v>
      </c>
      <c r="C696" s="28">
        <f>Table1[[#This Row],[Start Time Elec]]</f>
        <v>41409.21875</v>
      </c>
      <c r="D696" s="28">
        <f>Table1[[#This Row],[Stop Time Elec]]</f>
        <v>41410.052083333336</v>
      </c>
      <c r="E696" s="26">
        <f>IFERROR(HOUR(Table2[[#This Row],[Start time Elec]])+MINUTE(Table2[[#This Row],[Start time Elec]])/60,"err")</f>
        <v>5.25</v>
      </c>
      <c r="F696" s="26">
        <f>IFERROR(HOUR(Table2[[#This Row],[End Time Elec]])+MINUTE(Table2[[#This Row],[End Time Elec]])/60,"err")</f>
        <v>1.25</v>
      </c>
      <c r="G696" s="26">
        <f>IFERROR(IF(Table2[[#This Row],[End time Hour elec]]&lt;Table2[[#This Row],[Start Time hour elec]],Table2[[#This Row],[End time Hour elec]]+24,Table2[[#This Row],[End time Hour elec]]),"err")</f>
        <v>25.25</v>
      </c>
      <c r="H696" s="26">
        <f>IFERROR((Table2[[#This Row],[End Time Elec]]-Table2[[#This Row],[Start time Elec]])*24,"err")</f>
        <v>20.000000000058208</v>
      </c>
      <c r="I696" s="28">
        <f>Table1[[#This Row],[Start Time Steam]]</f>
        <v>41409.260416666664</v>
      </c>
      <c r="J696" s="28">
        <f>Table1[[#This Row],[Stop Time Steam]]</f>
        <v>41409.854166666664</v>
      </c>
      <c r="K696" s="26">
        <f>IFERROR(HOUR(Table2[[#This Row],[Start Time Steam]])+MINUTE(Table2[[#This Row],[Start Time Steam]])/60,"err")</f>
        <v>6.25</v>
      </c>
      <c r="L696" s="26">
        <f>IFERROR(HOUR(Table2[[#This Row],[End Time Steam]])+MINUTE(Table2[[#This Row],[End Time Steam]])/60,"err")</f>
        <v>20.5</v>
      </c>
      <c r="M696" s="26">
        <f>IFERROR(IF(Table2[[#This Row],[End time Hour Steam]]&lt;Table2[[#This Row],[Start Time hour Steam]],Table2[[#This Row],[End time Hour Steam]]+24,Table2[[#This Row],[End time Hour Steam]]),"err")</f>
        <v>20.5</v>
      </c>
      <c r="N696" s="26">
        <f>IFERROR((Table2[[#This Row],[End Time Steam]]-Table2[[#This Row],[Start Time Steam]])*24,"err")</f>
        <v>14.25</v>
      </c>
    </row>
    <row r="697" spans="1:14">
      <c r="A697" s="27">
        <f>Table1[[#This Row],[Day]]</f>
        <v>41410</v>
      </c>
      <c r="B697" s="29">
        <f>WEEKDAY(Table2[[#This Row],[Day]])</f>
        <v>5</v>
      </c>
      <c r="C697" s="28">
        <f>Table1[[#This Row],[Start Time Elec]]</f>
        <v>41410.229166666664</v>
      </c>
      <c r="D697" s="28">
        <f>Table1[[#This Row],[Stop Time Elec]]</f>
        <v>41411.0625</v>
      </c>
      <c r="E697" s="26">
        <f>IFERROR(HOUR(Table2[[#This Row],[Start time Elec]])+MINUTE(Table2[[#This Row],[Start time Elec]])/60,"err")</f>
        <v>5.5</v>
      </c>
      <c r="F697" s="26">
        <f>IFERROR(HOUR(Table2[[#This Row],[End Time Elec]])+MINUTE(Table2[[#This Row],[End Time Elec]])/60,"err")</f>
        <v>1.5</v>
      </c>
      <c r="G697" s="26">
        <f>IFERROR(IF(Table2[[#This Row],[End time Hour elec]]&lt;Table2[[#This Row],[Start Time hour elec]],Table2[[#This Row],[End time Hour elec]]+24,Table2[[#This Row],[End time Hour elec]]),"err")</f>
        <v>25.5</v>
      </c>
      <c r="H697" s="26">
        <f>IFERROR((Table2[[#This Row],[End Time Elec]]-Table2[[#This Row],[Start time Elec]])*24,"err")</f>
        <v>20.000000000058208</v>
      </c>
      <c r="I697" s="28" t="str">
        <f>Table1[[#This Row],[Start Time Steam]]</f>
        <v>err</v>
      </c>
      <c r="J697" s="28">
        <f>Table1[[#This Row],[Stop Time Steam]]</f>
        <v>41410.729166666664</v>
      </c>
      <c r="K697" s="26" t="str">
        <f>IFERROR(HOUR(Table2[[#This Row],[Start Time Steam]])+MINUTE(Table2[[#This Row],[Start Time Steam]])/60,"err")</f>
        <v>err</v>
      </c>
      <c r="L697" s="26">
        <f>IFERROR(HOUR(Table2[[#This Row],[End Time Steam]])+MINUTE(Table2[[#This Row],[End Time Steam]])/60,"err")</f>
        <v>17.5</v>
      </c>
      <c r="M697" s="26">
        <f>IFERROR(IF(Table2[[#This Row],[End time Hour Steam]]&lt;Table2[[#This Row],[Start Time hour Steam]],Table2[[#This Row],[End time Hour Steam]]+24,Table2[[#This Row],[End time Hour Steam]]),"err")</f>
        <v>41.5</v>
      </c>
      <c r="N697" s="26" t="str">
        <f>IFERROR((Table2[[#This Row],[End Time Steam]]-Table2[[#This Row],[Start Time Steam]])*24,"err")</f>
        <v>err</v>
      </c>
    </row>
    <row r="698" spans="1:14">
      <c r="A698" s="27">
        <f>Table1[[#This Row],[Day]]</f>
        <v>41411</v>
      </c>
      <c r="B698" s="29">
        <f>WEEKDAY(Table2[[#This Row],[Day]])</f>
        <v>6</v>
      </c>
      <c r="C698" s="28">
        <f>Table1[[#This Row],[Start Time Elec]]</f>
        <v>41411.208333333336</v>
      </c>
      <c r="D698" s="28">
        <f>Table1[[#This Row],[Stop Time Elec]]</f>
        <v>41412.09375</v>
      </c>
      <c r="E698" s="26">
        <f>IFERROR(HOUR(Table2[[#This Row],[Start time Elec]])+MINUTE(Table2[[#This Row],[Start time Elec]])/60,"err")</f>
        <v>5</v>
      </c>
      <c r="F698" s="26">
        <f>IFERROR(HOUR(Table2[[#This Row],[End Time Elec]])+MINUTE(Table2[[#This Row],[End Time Elec]])/60,"err")</f>
        <v>2.25</v>
      </c>
      <c r="G698" s="26">
        <f>IFERROR(IF(Table2[[#This Row],[End time Hour elec]]&lt;Table2[[#This Row],[Start Time hour elec]],Table2[[#This Row],[End time Hour elec]]+24,Table2[[#This Row],[End time Hour elec]]),"err")</f>
        <v>26.25</v>
      </c>
      <c r="H698" s="26">
        <f>IFERROR((Table2[[#This Row],[End Time Elec]]-Table2[[#This Row],[Start time Elec]])*24,"err")</f>
        <v>21.249999999941792</v>
      </c>
      <c r="I698" s="28">
        <f>Table1[[#This Row],[Start Time Steam]]</f>
        <v>41411.21875</v>
      </c>
      <c r="J698" s="28">
        <f>Table1[[#This Row],[Stop Time Steam]]</f>
        <v>41411.697916666664</v>
      </c>
      <c r="K698" s="26">
        <f>IFERROR(HOUR(Table2[[#This Row],[Start Time Steam]])+MINUTE(Table2[[#This Row],[Start Time Steam]])/60,"err")</f>
        <v>5.25</v>
      </c>
      <c r="L698" s="26">
        <f>IFERROR(HOUR(Table2[[#This Row],[End Time Steam]])+MINUTE(Table2[[#This Row],[End Time Steam]])/60,"err")</f>
        <v>16.75</v>
      </c>
      <c r="M698" s="26">
        <f>IFERROR(IF(Table2[[#This Row],[End time Hour Steam]]&lt;Table2[[#This Row],[Start Time hour Steam]],Table2[[#This Row],[End time Hour Steam]]+24,Table2[[#This Row],[End time Hour Steam]]),"err")</f>
        <v>16.75</v>
      </c>
      <c r="N698" s="26">
        <f>IFERROR((Table2[[#This Row],[End Time Steam]]-Table2[[#This Row],[Start Time Steam]])*24,"err")</f>
        <v>11.499999999941792</v>
      </c>
    </row>
    <row r="699" spans="1:14" hidden="1">
      <c r="A699" s="27">
        <f>Table1[[#This Row],[Day]]</f>
        <v>41412</v>
      </c>
      <c r="B699" s="29">
        <f>WEEKDAY(Table2[[#This Row],[Day]])</f>
        <v>7</v>
      </c>
      <c r="C699" s="28">
        <f>Table1[[#This Row],[Start Time Elec]]</f>
        <v>41412.989583333336</v>
      </c>
      <c r="D699" s="28">
        <f>Table1[[#This Row],[Stop Time Elec]]</f>
        <v>41413.020833333336</v>
      </c>
      <c r="E699" s="26">
        <f>IFERROR(HOUR(Table2[[#This Row],[Start time Elec]])+MINUTE(Table2[[#This Row],[Start time Elec]])/60,"err")</f>
        <v>23.75</v>
      </c>
      <c r="F699" s="26">
        <f>IFERROR(HOUR(Table2[[#This Row],[End Time Elec]])+MINUTE(Table2[[#This Row],[End Time Elec]])/60,"err")</f>
        <v>0.5</v>
      </c>
      <c r="G699" s="26">
        <f>IFERROR(IF(Table2[[#This Row],[End time Hour elec]]&lt;Table2[[#This Row],[Start Time hour elec]],Table2[[#This Row],[End time Hour elec]]+24,Table2[[#This Row],[End time Hour elec]]),"err")</f>
        <v>24.5</v>
      </c>
      <c r="H699" s="26">
        <f>IFERROR((Table2[[#This Row],[End Time Elec]]-Table2[[#This Row],[Start time Elec]])*24,"err")</f>
        <v>0.75</v>
      </c>
      <c r="I699" s="28">
        <f>Table1[[#This Row],[Start Time Steam]]</f>
        <v>41412.40625</v>
      </c>
      <c r="J699" s="28">
        <f>Table1[[#This Row],[Stop Time Steam]]</f>
        <v>41412.510416666664</v>
      </c>
      <c r="K699" s="26">
        <f>IFERROR(HOUR(Table2[[#This Row],[Start Time Steam]])+MINUTE(Table2[[#This Row],[Start Time Steam]])/60,"err")</f>
        <v>9.75</v>
      </c>
      <c r="L699" s="26">
        <f>IFERROR(HOUR(Table2[[#This Row],[End Time Steam]])+MINUTE(Table2[[#This Row],[End Time Steam]])/60,"err")</f>
        <v>12.25</v>
      </c>
      <c r="M699" s="26">
        <f>IFERROR(IF(Table2[[#This Row],[End time Hour Steam]]&lt;Table2[[#This Row],[Start Time hour Steam]],Table2[[#This Row],[End time Hour Steam]]+24,Table2[[#This Row],[End time Hour Steam]]),"err")</f>
        <v>12.25</v>
      </c>
      <c r="N699" s="26">
        <f>IFERROR((Table2[[#This Row],[End Time Steam]]-Table2[[#This Row],[Start Time Steam]])*24,"err")</f>
        <v>2.4999999999417923</v>
      </c>
    </row>
    <row r="700" spans="1:14" hidden="1">
      <c r="A700" s="27">
        <f>Table1[[#This Row],[Day]]</f>
        <v>41413</v>
      </c>
      <c r="B700" s="29">
        <f>WEEKDAY(Table2[[#This Row],[Day]])</f>
        <v>1</v>
      </c>
      <c r="C700" s="28">
        <f>Table1[[#This Row],[Start Time Elec]]</f>
        <v>41413.28125</v>
      </c>
      <c r="D700" s="28">
        <f>Table1[[#This Row],[Stop Time Elec]]</f>
        <v>41414.010416666664</v>
      </c>
      <c r="E700" s="26">
        <f>IFERROR(HOUR(Table2[[#This Row],[Start time Elec]])+MINUTE(Table2[[#This Row],[Start time Elec]])/60,"err")</f>
        <v>6.75</v>
      </c>
      <c r="F700" s="26">
        <f>IFERROR(HOUR(Table2[[#This Row],[End Time Elec]])+MINUTE(Table2[[#This Row],[End Time Elec]])/60,"err")</f>
        <v>0.25</v>
      </c>
      <c r="G700" s="26">
        <f>IFERROR(IF(Table2[[#This Row],[End time Hour elec]]&lt;Table2[[#This Row],[Start Time hour elec]],Table2[[#This Row],[End time Hour elec]]+24,Table2[[#This Row],[End time Hour elec]]),"err")</f>
        <v>24.25</v>
      </c>
      <c r="H700" s="26">
        <f>IFERROR((Table2[[#This Row],[End Time Elec]]-Table2[[#This Row],[Start time Elec]])*24,"err")</f>
        <v>17.499999999941792</v>
      </c>
      <c r="I700" s="28">
        <f>Table1[[#This Row],[Start Time Steam]]</f>
        <v>41413.114583333336</v>
      </c>
      <c r="J700" s="28">
        <f>Table1[[#This Row],[Stop Time Steam]]</f>
        <v>41413.25</v>
      </c>
      <c r="K700" s="26">
        <f>IFERROR(HOUR(Table2[[#This Row],[Start Time Steam]])+MINUTE(Table2[[#This Row],[Start Time Steam]])/60,"err")</f>
        <v>2.75</v>
      </c>
      <c r="L700" s="26">
        <f>IFERROR(HOUR(Table2[[#This Row],[End Time Steam]])+MINUTE(Table2[[#This Row],[End Time Steam]])/60,"err")</f>
        <v>6</v>
      </c>
      <c r="M700" s="26">
        <f>IFERROR(IF(Table2[[#This Row],[End time Hour Steam]]&lt;Table2[[#This Row],[Start Time hour Steam]],Table2[[#This Row],[End time Hour Steam]]+24,Table2[[#This Row],[End time Hour Steam]]),"err")</f>
        <v>6</v>
      </c>
      <c r="N700" s="26">
        <f>IFERROR((Table2[[#This Row],[End Time Steam]]-Table2[[#This Row],[Start Time Steam]])*24,"err")</f>
        <v>3.2499999999417923</v>
      </c>
    </row>
    <row r="701" spans="1:14">
      <c r="A701" s="27">
        <f>Table1[[#This Row],[Day]]</f>
        <v>41414</v>
      </c>
      <c r="B701" s="29">
        <f>WEEKDAY(Table2[[#This Row],[Day]])</f>
        <v>2</v>
      </c>
      <c r="C701" s="28">
        <f>Table1[[#This Row],[Start Time Elec]]</f>
        <v>41414.208333333336</v>
      </c>
      <c r="D701" s="28">
        <f>Table1[[#This Row],[Stop Time Elec]]</f>
        <v>41415.03125</v>
      </c>
      <c r="E701" s="26">
        <f>IFERROR(HOUR(Table2[[#This Row],[Start time Elec]])+MINUTE(Table2[[#This Row],[Start time Elec]])/60,"err")</f>
        <v>5</v>
      </c>
      <c r="F701" s="26">
        <f>IFERROR(HOUR(Table2[[#This Row],[End Time Elec]])+MINUTE(Table2[[#This Row],[End Time Elec]])/60,"err")</f>
        <v>0.75</v>
      </c>
      <c r="G701" s="26">
        <f>IFERROR(IF(Table2[[#This Row],[End time Hour elec]]&lt;Table2[[#This Row],[Start Time hour elec]],Table2[[#This Row],[End time Hour elec]]+24,Table2[[#This Row],[End time Hour elec]]),"err")</f>
        <v>24.75</v>
      </c>
      <c r="H701" s="26">
        <f>IFERROR((Table2[[#This Row],[End Time Elec]]-Table2[[#This Row],[Start time Elec]])*24,"err")</f>
        <v>19.749999999941792</v>
      </c>
      <c r="I701" s="28">
        <f>Table1[[#This Row],[Start Time Steam]]</f>
        <v>41414.229166666664</v>
      </c>
      <c r="J701" s="28">
        <f>Table1[[#This Row],[Stop Time Steam]]</f>
        <v>41414.916666666664</v>
      </c>
      <c r="K701" s="26">
        <f>IFERROR(HOUR(Table2[[#This Row],[Start Time Steam]])+MINUTE(Table2[[#This Row],[Start Time Steam]])/60,"err")</f>
        <v>5.5</v>
      </c>
      <c r="L701" s="26">
        <f>IFERROR(HOUR(Table2[[#This Row],[End Time Steam]])+MINUTE(Table2[[#This Row],[End Time Steam]])/60,"err")</f>
        <v>22</v>
      </c>
      <c r="M701" s="26">
        <f>IFERROR(IF(Table2[[#This Row],[End time Hour Steam]]&lt;Table2[[#This Row],[Start Time hour Steam]],Table2[[#This Row],[End time Hour Steam]]+24,Table2[[#This Row],[End time Hour Steam]]),"err")</f>
        <v>22</v>
      </c>
      <c r="N701" s="26">
        <f>IFERROR((Table2[[#This Row],[End Time Steam]]-Table2[[#This Row],[Start Time Steam]])*24,"err")</f>
        <v>16.5</v>
      </c>
    </row>
    <row r="702" spans="1:14">
      <c r="A702" s="27">
        <f>Table1[[#This Row],[Day]]</f>
        <v>41415</v>
      </c>
      <c r="B702" s="29">
        <f>WEEKDAY(Table2[[#This Row],[Day]])</f>
        <v>3</v>
      </c>
      <c r="C702" s="28">
        <f>Table1[[#This Row],[Start Time Elec]]</f>
        <v>41415.1875</v>
      </c>
      <c r="D702" s="28">
        <f>Table1[[#This Row],[Stop Time Elec]]</f>
        <v>41416.052083333336</v>
      </c>
      <c r="E702" s="26">
        <f>IFERROR(HOUR(Table2[[#This Row],[Start time Elec]])+MINUTE(Table2[[#This Row],[Start time Elec]])/60,"err")</f>
        <v>4.5</v>
      </c>
      <c r="F702" s="26">
        <f>IFERROR(HOUR(Table2[[#This Row],[End Time Elec]])+MINUTE(Table2[[#This Row],[End Time Elec]])/60,"err")</f>
        <v>1.25</v>
      </c>
      <c r="G702" s="26">
        <f>IFERROR(IF(Table2[[#This Row],[End time Hour elec]]&lt;Table2[[#This Row],[Start Time hour elec]],Table2[[#This Row],[End time Hour elec]]+24,Table2[[#This Row],[End time Hour elec]]),"err")</f>
        <v>25.25</v>
      </c>
      <c r="H702" s="26">
        <f>IFERROR((Table2[[#This Row],[End Time Elec]]-Table2[[#This Row],[Start time Elec]])*24,"err")</f>
        <v>20.750000000058208</v>
      </c>
      <c r="I702" s="28">
        <f>Table1[[#This Row],[Start Time Steam]]</f>
        <v>41415.114583333336</v>
      </c>
      <c r="J702" s="28">
        <f>Table1[[#This Row],[Stop Time Steam]]</f>
        <v>41415.197916666664</v>
      </c>
      <c r="K702" s="26">
        <f>IFERROR(HOUR(Table2[[#This Row],[Start Time Steam]])+MINUTE(Table2[[#This Row],[Start Time Steam]])/60,"err")</f>
        <v>2.75</v>
      </c>
      <c r="L702" s="26">
        <f>IFERROR(HOUR(Table2[[#This Row],[End Time Steam]])+MINUTE(Table2[[#This Row],[End Time Steam]])/60,"err")</f>
        <v>4.75</v>
      </c>
      <c r="M702" s="26">
        <f>IFERROR(IF(Table2[[#This Row],[End time Hour Steam]]&lt;Table2[[#This Row],[Start Time hour Steam]],Table2[[#This Row],[End time Hour Steam]]+24,Table2[[#This Row],[End time Hour Steam]]),"err")</f>
        <v>4.75</v>
      </c>
      <c r="N702" s="26">
        <f>IFERROR((Table2[[#This Row],[End Time Steam]]-Table2[[#This Row],[Start Time Steam]])*24,"err")</f>
        <v>1.9999999998835847</v>
      </c>
    </row>
    <row r="703" spans="1:14">
      <c r="A703" s="27">
        <f>Table1[[#This Row],[Day]]</f>
        <v>41416</v>
      </c>
      <c r="B703" s="29">
        <f>WEEKDAY(Table2[[#This Row],[Day]])</f>
        <v>4</v>
      </c>
      <c r="C703" s="28">
        <f>Table1[[#This Row],[Start Time Elec]]</f>
        <v>41416.208333333336</v>
      </c>
      <c r="D703" s="28">
        <f>Table1[[#This Row],[Stop Time Elec]]</f>
        <v>41417.041666666664</v>
      </c>
      <c r="E703" s="26">
        <f>IFERROR(HOUR(Table2[[#This Row],[Start time Elec]])+MINUTE(Table2[[#This Row],[Start time Elec]])/60,"err")</f>
        <v>5</v>
      </c>
      <c r="F703" s="26">
        <f>IFERROR(HOUR(Table2[[#This Row],[End Time Elec]])+MINUTE(Table2[[#This Row],[End Time Elec]])/60,"err")</f>
        <v>1</v>
      </c>
      <c r="G703" s="26">
        <f>IFERROR(IF(Table2[[#This Row],[End time Hour elec]]&lt;Table2[[#This Row],[Start Time hour elec]],Table2[[#This Row],[End time Hour elec]]+24,Table2[[#This Row],[End time Hour elec]]),"err")</f>
        <v>25</v>
      </c>
      <c r="H703" s="26">
        <f>IFERROR((Table2[[#This Row],[End Time Elec]]-Table2[[#This Row],[Start time Elec]])*24,"err")</f>
        <v>19.999999999883585</v>
      </c>
      <c r="I703" s="28">
        <f>Table1[[#This Row],[Start Time Steam]]</f>
        <v>41416.208333333336</v>
      </c>
      <c r="J703" s="28">
        <f>Table1[[#This Row],[Stop Time Steam]]</f>
        <v>41417.020833333336</v>
      </c>
      <c r="K703" s="26">
        <f>IFERROR(HOUR(Table2[[#This Row],[Start Time Steam]])+MINUTE(Table2[[#This Row],[Start Time Steam]])/60,"err")</f>
        <v>5</v>
      </c>
      <c r="L703" s="26">
        <f>IFERROR(HOUR(Table2[[#This Row],[End Time Steam]])+MINUTE(Table2[[#This Row],[End Time Steam]])/60,"err")</f>
        <v>0.5</v>
      </c>
      <c r="M703" s="26">
        <f>IFERROR(IF(Table2[[#This Row],[End time Hour Steam]]&lt;Table2[[#This Row],[Start Time hour Steam]],Table2[[#This Row],[End time Hour Steam]]+24,Table2[[#This Row],[End time Hour Steam]]),"err")</f>
        <v>24.5</v>
      </c>
      <c r="N703" s="26">
        <f>IFERROR((Table2[[#This Row],[End Time Steam]]-Table2[[#This Row],[Start Time Steam]])*24,"err")</f>
        <v>19.5</v>
      </c>
    </row>
    <row r="704" spans="1:14">
      <c r="A704" s="27">
        <f>Table1[[#This Row],[Day]]</f>
        <v>41417</v>
      </c>
      <c r="B704" s="29">
        <f>WEEKDAY(Table2[[#This Row],[Day]])</f>
        <v>5</v>
      </c>
      <c r="C704" s="28">
        <f>Table1[[#This Row],[Start Time Elec]]</f>
        <v>41417.208333333336</v>
      </c>
      <c r="D704" s="28">
        <f>Table1[[#This Row],[Stop Time Elec]]</f>
        <v>41418.052083333336</v>
      </c>
      <c r="E704" s="26">
        <f>IFERROR(HOUR(Table2[[#This Row],[Start time Elec]])+MINUTE(Table2[[#This Row],[Start time Elec]])/60,"err")</f>
        <v>5</v>
      </c>
      <c r="F704" s="26">
        <f>IFERROR(HOUR(Table2[[#This Row],[End Time Elec]])+MINUTE(Table2[[#This Row],[End Time Elec]])/60,"err")</f>
        <v>1.25</v>
      </c>
      <c r="G704" s="26">
        <f>IFERROR(IF(Table2[[#This Row],[End time Hour elec]]&lt;Table2[[#This Row],[Start Time hour elec]],Table2[[#This Row],[End time Hour elec]]+24,Table2[[#This Row],[End time Hour elec]]),"err")</f>
        <v>25.25</v>
      </c>
      <c r="H704" s="26">
        <f>IFERROR((Table2[[#This Row],[End Time Elec]]-Table2[[#This Row],[Start time Elec]])*24,"err")</f>
        <v>20.25</v>
      </c>
      <c r="I704" s="28">
        <f>Table1[[#This Row],[Start Time Steam]]</f>
        <v>41417.21875</v>
      </c>
      <c r="J704" s="28">
        <f>Table1[[#This Row],[Stop Time Steam]]</f>
        <v>41417.916666666664</v>
      </c>
      <c r="K704" s="26">
        <f>IFERROR(HOUR(Table2[[#This Row],[Start Time Steam]])+MINUTE(Table2[[#This Row],[Start Time Steam]])/60,"err")</f>
        <v>5.25</v>
      </c>
      <c r="L704" s="26">
        <f>IFERROR(HOUR(Table2[[#This Row],[End Time Steam]])+MINUTE(Table2[[#This Row],[End Time Steam]])/60,"err")</f>
        <v>22</v>
      </c>
      <c r="M704" s="26">
        <f>IFERROR(IF(Table2[[#This Row],[End time Hour Steam]]&lt;Table2[[#This Row],[Start Time hour Steam]],Table2[[#This Row],[End time Hour Steam]]+24,Table2[[#This Row],[End time Hour Steam]]),"err")</f>
        <v>22</v>
      </c>
      <c r="N704" s="26">
        <f>IFERROR((Table2[[#This Row],[End Time Steam]]-Table2[[#This Row],[Start Time Steam]])*24,"err")</f>
        <v>16.749999999941792</v>
      </c>
    </row>
    <row r="705" spans="1:14">
      <c r="A705" s="27">
        <f>Table1[[#This Row],[Day]]</f>
        <v>41418</v>
      </c>
      <c r="B705" s="29">
        <f>WEEKDAY(Table2[[#This Row],[Day]])</f>
        <v>6</v>
      </c>
      <c r="C705" s="28">
        <f>Table1[[#This Row],[Start Time Elec]]</f>
        <v>41418.208333333336</v>
      </c>
      <c r="D705" s="28">
        <f>Table1[[#This Row],[Stop Time Elec]]</f>
        <v>41419.09375</v>
      </c>
      <c r="E705" s="26">
        <f>IFERROR(HOUR(Table2[[#This Row],[Start time Elec]])+MINUTE(Table2[[#This Row],[Start time Elec]])/60,"err")</f>
        <v>5</v>
      </c>
      <c r="F705" s="26">
        <f>IFERROR(HOUR(Table2[[#This Row],[End Time Elec]])+MINUTE(Table2[[#This Row],[End Time Elec]])/60,"err")</f>
        <v>2.25</v>
      </c>
      <c r="G705" s="26">
        <f>IFERROR(IF(Table2[[#This Row],[End time Hour elec]]&lt;Table2[[#This Row],[Start Time hour elec]],Table2[[#This Row],[End time Hour elec]]+24,Table2[[#This Row],[End time Hour elec]]),"err")</f>
        <v>26.25</v>
      </c>
      <c r="H705" s="26">
        <f>IFERROR((Table2[[#This Row],[End Time Elec]]-Table2[[#This Row],[Start time Elec]])*24,"err")</f>
        <v>21.249999999941792</v>
      </c>
      <c r="I705" s="28">
        <f>Table1[[#This Row],[Start Time Steam]]</f>
        <v>41418.208333333336</v>
      </c>
      <c r="J705" s="28">
        <f>Table1[[#This Row],[Stop Time Steam]]</f>
        <v>41418.979166666664</v>
      </c>
      <c r="K705" s="26">
        <f>IFERROR(HOUR(Table2[[#This Row],[Start Time Steam]])+MINUTE(Table2[[#This Row],[Start Time Steam]])/60,"err")</f>
        <v>5</v>
      </c>
      <c r="L705" s="26">
        <f>IFERROR(HOUR(Table2[[#This Row],[End Time Steam]])+MINUTE(Table2[[#This Row],[End Time Steam]])/60,"err")</f>
        <v>23.5</v>
      </c>
      <c r="M705" s="26">
        <f>IFERROR(IF(Table2[[#This Row],[End time Hour Steam]]&lt;Table2[[#This Row],[Start Time hour Steam]],Table2[[#This Row],[End time Hour Steam]]+24,Table2[[#This Row],[End time Hour Steam]]),"err")</f>
        <v>23.5</v>
      </c>
      <c r="N705" s="26">
        <f>IFERROR((Table2[[#This Row],[End Time Steam]]-Table2[[#This Row],[Start Time Steam]])*24,"err")</f>
        <v>18.499999999883585</v>
      </c>
    </row>
    <row r="706" spans="1:14" hidden="1">
      <c r="A706" s="27">
        <f>Table1[[#This Row],[Day]]</f>
        <v>41419</v>
      </c>
      <c r="B706" s="29">
        <f>WEEKDAY(Table2[[#This Row],[Day]])</f>
        <v>7</v>
      </c>
      <c r="C706" s="28">
        <f>Table1[[#This Row],[Start Time Elec]]</f>
        <v>41419.989583333336</v>
      </c>
      <c r="D706" s="28">
        <f>Table1[[#This Row],[Stop Time Elec]]</f>
        <v>41420.010416666664</v>
      </c>
      <c r="E706" s="26">
        <f>IFERROR(HOUR(Table2[[#This Row],[Start time Elec]])+MINUTE(Table2[[#This Row],[Start time Elec]])/60,"err")</f>
        <v>23.75</v>
      </c>
      <c r="F706" s="26">
        <f>IFERROR(HOUR(Table2[[#This Row],[End Time Elec]])+MINUTE(Table2[[#This Row],[End Time Elec]])/60,"err")</f>
        <v>0.25</v>
      </c>
      <c r="G706" s="26">
        <f>IFERROR(IF(Table2[[#This Row],[End time Hour elec]]&lt;Table2[[#This Row],[Start Time hour elec]],Table2[[#This Row],[End time Hour elec]]+24,Table2[[#This Row],[End time Hour elec]]),"err")</f>
        <v>24.25</v>
      </c>
      <c r="H706" s="26">
        <f>IFERROR((Table2[[#This Row],[End Time Elec]]-Table2[[#This Row],[Start time Elec]])*24,"err")</f>
        <v>0.49999999988358468</v>
      </c>
      <c r="I706" s="28">
        <f>Table1[[#This Row],[Start Time Steam]]</f>
        <v>41419.208333333336</v>
      </c>
      <c r="J706" s="28">
        <f>Table1[[#This Row],[Stop Time Steam]]</f>
        <v>41419.489583333336</v>
      </c>
      <c r="K706" s="26">
        <f>IFERROR(HOUR(Table2[[#This Row],[Start Time Steam]])+MINUTE(Table2[[#This Row],[Start Time Steam]])/60,"err")</f>
        <v>5</v>
      </c>
      <c r="L706" s="26">
        <f>IFERROR(HOUR(Table2[[#This Row],[End Time Steam]])+MINUTE(Table2[[#This Row],[End Time Steam]])/60,"err")</f>
        <v>11.75</v>
      </c>
      <c r="M706" s="26">
        <f>IFERROR(IF(Table2[[#This Row],[End time Hour Steam]]&lt;Table2[[#This Row],[Start Time hour Steam]],Table2[[#This Row],[End time Hour Steam]]+24,Table2[[#This Row],[End time Hour Steam]]),"err")</f>
        <v>11.75</v>
      </c>
      <c r="N706" s="26">
        <f>IFERROR((Table2[[#This Row],[End Time Steam]]-Table2[[#This Row],[Start Time Steam]])*24,"err")</f>
        <v>6.75</v>
      </c>
    </row>
    <row r="707" spans="1:14" hidden="1">
      <c r="A707" s="27">
        <f>Table1[[#This Row],[Day]]</f>
        <v>41420</v>
      </c>
      <c r="B707" s="29">
        <f>WEEKDAY(Table2[[#This Row],[Day]])</f>
        <v>1</v>
      </c>
      <c r="C707" s="28">
        <f>Table1[[#This Row],[Start Time Elec]]</f>
        <v>41420.302083333336</v>
      </c>
      <c r="D707" s="28">
        <f>Table1[[#This Row],[Stop Time Elec]]</f>
        <v>41420.822916666664</v>
      </c>
      <c r="E707" s="26">
        <f>IFERROR(HOUR(Table2[[#This Row],[Start time Elec]])+MINUTE(Table2[[#This Row],[Start time Elec]])/60,"err")</f>
        <v>7.25</v>
      </c>
      <c r="F707" s="26">
        <f>IFERROR(HOUR(Table2[[#This Row],[End Time Elec]])+MINUTE(Table2[[#This Row],[End Time Elec]])/60,"err")</f>
        <v>19.75</v>
      </c>
      <c r="G707" s="26">
        <f>IFERROR(IF(Table2[[#This Row],[End time Hour elec]]&lt;Table2[[#This Row],[Start Time hour elec]],Table2[[#This Row],[End time Hour elec]]+24,Table2[[#This Row],[End time Hour elec]]),"err")</f>
        <v>19.75</v>
      </c>
      <c r="H707" s="26">
        <f>IFERROR((Table2[[#This Row],[End Time Elec]]-Table2[[#This Row],[Start time Elec]])*24,"err")</f>
        <v>12.499999999883585</v>
      </c>
      <c r="I707" s="28">
        <f>Table1[[#This Row],[Start Time Steam]]</f>
        <v>41420.1875</v>
      </c>
      <c r="J707" s="28">
        <f>Table1[[#This Row],[Stop Time Steam]]</f>
        <v>41420.28125</v>
      </c>
      <c r="K707" s="26">
        <f>IFERROR(HOUR(Table2[[#This Row],[Start Time Steam]])+MINUTE(Table2[[#This Row],[Start Time Steam]])/60,"err")</f>
        <v>4.5</v>
      </c>
      <c r="L707" s="26">
        <f>IFERROR(HOUR(Table2[[#This Row],[End Time Steam]])+MINUTE(Table2[[#This Row],[End Time Steam]])/60,"err")</f>
        <v>6.75</v>
      </c>
      <c r="M707" s="26">
        <f>IFERROR(IF(Table2[[#This Row],[End time Hour Steam]]&lt;Table2[[#This Row],[Start Time hour Steam]],Table2[[#This Row],[End time Hour Steam]]+24,Table2[[#This Row],[End time Hour Steam]]),"err")</f>
        <v>6.75</v>
      </c>
      <c r="N707" s="26">
        <f>IFERROR((Table2[[#This Row],[End Time Steam]]-Table2[[#This Row],[Start Time Steam]])*24,"err")</f>
        <v>2.25</v>
      </c>
    </row>
    <row r="708" spans="1:14">
      <c r="A708" s="27">
        <f>Table1[[#This Row],[Day]]</f>
        <v>41421</v>
      </c>
      <c r="B708" s="29">
        <f>WEEKDAY(Table2[[#This Row],[Day]])</f>
        <v>2</v>
      </c>
      <c r="C708" s="28">
        <f>Table1[[#This Row],[Start Time Elec]]</f>
        <v>41421.197916666664</v>
      </c>
      <c r="D708" s="28">
        <f>Table1[[#This Row],[Stop Time Elec]]</f>
        <v>41422.041666666664</v>
      </c>
      <c r="E708" s="26">
        <f>IFERROR(HOUR(Table2[[#This Row],[Start time Elec]])+MINUTE(Table2[[#This Row],[Start time Elec]])/60,"err")</f>
        <v>4.75</v>
      </c>
      <c r="F708" s="26">
        <f>IFERROR(HOUR(Table2[[#This Row],[End Time Elec]])+MINUTE(Table2[[#This Row],[End Time Elec]])/60,"err")</f>
        <v>1</v>
      </c>
      <c r="G708" s="26">
        <f>IFERROR(IF(Table2[[#This Row],[End time Hour elec]]&lt;Table2[[#This Row],[Start Time hour elec]],Table2[[#This Row],[End time Hour elec]]+24,Table2[[#This Row],[End time Hour elec]]),"err")</f>
        <v>25</v>
      </c>
      <c r="H708" s="26">
        <f>IFERROR((Table2[[#This Row],[End Time Elec]]-Table2[[#This Row],[Start time Elec]])*24,"err")</f>
        <v>20.25</v>
      </c>
      <c r="I708" s="28">
        <f>Table1[[#This Row],[Start Time Steam]]</f>
        <v>41421.552083333336</v>
      </c>
      <c r="J708" s="28">
        <f>Table1[[#This Row],[Stop Time Steam]]</f>
        <v>41421.677083333336</v>
      </c>
      <c r="K708" s="26">
        <f>IFERROR(HOUR(Table2[[#This Row],[Start Time Steam]])+MINUTE(Table2[[#This Row],[Start Time Steam]])/60,"err")</f>
        <v>13.25</v>
      </c>
      <c r="L708" s="26">
        <f>IFERROR(HOUR(Table2[[#This Row],[End Time Steam]])+MINUTE(Table2[[#This Row],[End Time Steam]])/60,"err")</f>
        <v>16.25</v>
      </c>
      <c r="M708" s="26">
        <f>IFERROR(IF(Table2[[#This Row],[End time Hour Steam]]&lt;Table2[[#This Row],[Start Time hour Steam]],Table2[[#This Row],[End time Hour Steam]]+24,Table2[[#This Row],[End time Hour Steam]]),"err")</f>
        <v>16.25</v>
      </c>
      <c r="N708" s="26">
        <f>IFERROR((Table2[[#This Row],[End Time Steam]]-Table2[[#This Row],[Start Time Steam]])*24,"err")</f>
        <v>3</v>
      </c>
    </row>
    <row r="709" spans="1:14">
      <c r="A709" s="27">
        <f>Table1[[#This Row],[Day]]</f>
        <v>41422</v>
      </c>
      <c r="B709" s="29">
        <f>WEEKDAY(Table2[[#This Row],[Day]])</f>
        <v>3</v>
      </c>
      <c r="C709" s="28">
        <f>Table1[[#This Row],[Start Time Elec]]</f>
        <v>41422.208333333336</v>
      </c>
      <c r="D709" s="28">
        <f>Table1[[#This Row],[Stop Time Elec]]</f>
        <v>41423.03125</v>
      </c>
      <c r="E709" s="26">
        <f>IFERROR(HOUR(Table2[[#This Row],[Start time Elec]])+MINUTE(Table2[[#This Row],[Start time Elec]])/60,"err")</f>
        <v>5</v>
      </c>
      <c r="F709" s="26">
        <f>IFERROR(HOUR(Table2[[#This Row],[End Time Elec]])+MINUTE(Table2[[#This Row],[End Time Elec]])/60,"err")</f>
        <v>0.75</v>
      </c>
      <c r="G709" s="26">
        <f>IFERROR(IF(Table2[[#This Row],[End time Hour elec]]&lt;Table2[[#This Row],[Start Time hour elec]],Table2[[#This Row],[End time Hour elec]]+24,Table2[[#This Row],[End time Hour elec]]),"err")</f>
        <v>24.75</v>
      </c>
      <c r="H709" s="26">
        <f>IFERROR((Table2[[#This Row],[End Time Elec]]-Table2[[#This Row],[Start time Elec]])*24,"err")</f>
        <v>19.749999999941792</v>
      </c>
      <c r="I709" s="28">
        <f>Table1[[#This Row],[Start Time Steam]]</f>
        <v>41422.041666666664</v>
      </c>
      <c r="J709" s="28">
        <f>Table1[[#This Row],[Stop Time Steam]]</f>
        <v>41422.125</v>
      </c>
      <c r="K709" s="26">
        <f>IFERROR(HOUR(Table2[[#This Row],[Start Time Steam]])+MINUTE(Table2[[#This Row],[Start Time Steam]])/60,"err")</f>
        <v>1</v>
      </c>
      <c r="L709" s="26">
        <f>IFERROR(HOUR(Table2[[#This Row],[End Time Steam]])+MINUTE(Table2[[#This Row],[End Time Steam]])/60,"err")</f>
        <v>3</v>
      </c>
      <c r="M709" s="26">
        <f>IFERROR(IF(Table2[[#This Row],[End time Hour Steam]]&lt;Table2[[#This Row],[Start Time hour Steam]],Table2[[#This Row],[End time Hour Steam]]+24,Table2[[#This Row],[End time Hour Steam]]),"err")</f>
        <v>3</v>
      </c>
      <c r="N709" s="26">
        <f>IFERROR((Table2[[#This Row],[End Time Steam]]-Table2[[#This Row],[Start Time Steam]])*24,"err")</f>
        <v>2.0000000000582077</v>
      </c>
    </row>
    <row r="710" spans="1:14">
      <c r="A710" s="27">
        <f>Table1[[#This Row],[Day]]</f>
        <v>41423</v>
      </c>
      <c r="B710" s="29">
        <f>WEEKDAY(Table2[[#This Row],[Day]])</f>
        <v>4</v>
      </c>
      <c r="C710" s="28">
        <f>Table1[[#This Row],[Start Time Elec]]</f>
        <v>41423.229166666664</v>
      </c>
      <c r="D710" s="28">
        <f>Table1[[#This Row],[Stop Time Elec]]</f>
        <v>41424.052083333336</v>
      </c>
      <c r="E710" s="26">
        <f>IFERROR(HOUR(Table2[[#This Row],[Start time Elec]])+MINUTE(Table2[[#This Row],[Start time Elec]])/60,"err")</f>
        <v>5.5</v>
      </c>
      <c r="F710" s="26">
        <f>IFERROR(HOUR(Table2[[#This Row],[End Time Elec]])+MINUTE(Table2[[#This Row],[End Time Elec]])/60,"err")</f>
        <v>1.25</v>
      </c>
      <c r="G710" s="26">
        <f>IFERROR(IF(Table2[[#This Row],[End time Hour elec]]&lt;Table2[[#This Row],[Start Time hour elec]],Table2[[#This Row],[End time Hour elec]]+24,Table2[[#This Row],[End time Hour elec]]),"err")</f>
        <v>25.25</v>
      </c>
      <c r="H710" s="26">
        <f>IFERROR((Table2[[#This Row],[End Time Elec]]-Table2[[#This Row],[Start time Elec]])*24,"err")</f>
        <v>19.750000000116415</v>
      </c>
      <c r="I710" s="28">
        <f>Table1[[#This Row],[Start Time Steam]]</f>
        <v>41423.208333333336</v>
      </c>
      <c r="J710" s="28">
        <f>Table1[[#This Row],[Stop Time Steam]]</f>
        <v>41423.833333333336</v>
      </c>
      <c r="K710" s="26">
        <f>IFERROR(HOUR(Table2[[#This Row],[Start Time Steam]])+MINUTE(Table2[[#This Row],[Start Time Steam]])/60,"err")</f>
        <v>5</v>
      </c>
      <c r="L710" s="26">
        <f>IFERROR(HOUR(Table2[[#This Row],[End Time Steam]])+MINUTE(Table2[[#This Row],[End Time Steam]])/60,"err")</f>
        <v>20</v>
      </c>
      <c r="M710" s="26">
        <f>IFERROR(IF(Table2[[#This Row],[End time Hour Steam]]&lt;Table2[[#This Row],[Start Time hour Steam]],Table2[[#This Row],[End time Hour Steam]]+24,Table2[[#This Row],[End time Hour Steam]]),"err")</f>
        <v>20</v>
      </c>
      <c r="N710" s="26">
        <f>IFERROR((Table2[[#This Row],[End Time Steam]]-Table2[[#This Row],[Start Time Steam]])*24,"err")</f>
        <v>15</v>
      </c>
    </row>
    <row r="711" spans="1:14">
      <c r="A711" s="27">
        <f>Table1[[#This Row],[Day]]</f>
        <v>41424</v>
      </c>
      <c r="B711" s="29">
        <f>WEEKDAY(Table2[[#This Row],[Day]])</f>
        <v>5</v>
      </c>
      <c r="C711" s="28">
        <f>Table1[[#This Row],[Start Time Elec]]</f>
        <v>41424.21875</v>
      </c>
      <c r="D711" s="28">
        <f>Table1[[#This Row],[Stop Time Elec]]</f>
        <v>41425.020833333336</v>
      </c>
      <c r="E711" s="26">
        <f>IFERROR(HOUR(Table2[[#This Row],[Start time Elec]])+MINUTE(Table2[[#This Row],[Start time Elec]])/60,"err")</f>
        <v>5.25</v>
      </c>
      <c r="F711" s="26">
        <f>IFERROR(HOUR(Table2[[#This Row],[End Time Elec]])+MINUTE(Table2[[#This Row],[End Time Elec]])/60,"err")</f>
        <v>0.5</v>
      </c>
      <c r="G711" s="26">
        <f>IFERROR(IF(Table2[[#This Row],[End time Hour elec]]&lt;Table2[[#This Row],[Start Time hour elec]],Table2[[#This Row],[End time Hour elec]]+24,Table2[[#This Row],[End time Hour elec]]),"err")</f>
        <v>24.5</v>
      </c>
      <c r="H711" s="26">
        <f>IFERROR((Table2[[#This Row],[End Time Elec]]-Table2[[#This Row],[Start time Elec]])*24,"err")</f>
        <v>19.250000000058208</v>
      </c>
      <c r="I711" s="28">
        <f>Table1[[#This Row],[Start Time Steam]]</f>
        <v>41424.208333333336</v>
      </c>
      <c r="J711" s="28">
        <f>Table1[[#This Row],[Stop Time Steam]]</f>
        <v>41424.885416666664</v>
      </c>
      <c r="K711" s="26">
        <f>IFERROR(HOUR(Table2[[#This Row],[Start Time Steam]])+MINUTE(Table2[[#This Row],[Start Time Steam]])/60,"err")</f>
        <v>5</v>
      </c>
      <c r="L711" s="26">
        <f>IFERROR(HOUR(Table2[[#This Row],[End Time Steam]])+MINUTE(Table2[[#This Row],[End Time Steam]])/60,"err")</f>
        <v>21.25</v>
      </c>
      <c r="M711" s="26">
        <f>IFERROR(IF(Table2[[#This Row],[End time Hour Steam]]&lt;Table2[[#This Row],[Start Time hour Steam]],Table2[[#This Row],[End time Hour Steam]]+24,Table2[[#This Row],[End time Hour Steam]]),"err")</f>
        <v>21.25</v>
      </c>
      <c r="N711" s="26">
        <f>IFERROR((Table2[[#This Row],[End Time Steam]]-Table2[[#This Row],[Start Time Steam]])*24,"err")</f>
        <v>16.249999999883585</v>
      </c>
    </row>
    <row r="712" spans="1:14">
      <c r="A712" s="27">
        <f>Table1[[#This Row],[Day]]</f>
        <v>41425</v>
      </c>
      <c r="B712" s="29">
        <f>WEEKDAY(Table2[[#This Row],[Day]])</f>
        <v>6</v>
      </c>
      <c r="C712" s="28">
        <f>Table1[[#This Row],[Start Time Elec]]</f>
        <v>41425.197916666664</v>
      </c>
      <c r="D712" s="28">
        <f>Table1[[#This Row],[Stop Time Elec]]</f>
        <v>41426.083333333336</v>
      </c>
      <c r="E712" s="26">
        <f>IFERROR(HOUR(Table2[[#This Row],[Start time Elec]])+MINUTE(Table2[[#This Row],[Start time Elec]])/60,"err")</f>
        <v>4.75</v>
      </c>
      <c r="F712" s="26">
        <f>IFERROR(HOUR(Table2[[#This Row],[End Time Elec]])+MINUTE(Table2[[#This Row],[End Time Elec]])/60,"err")</f>
        <v>2</v>
      </c>
      <c r="G712" s="26">
        <f>IFERROR(IF(Table2[[#This Row],[End time Hour elec]]&lt;Table2[[#This Row],[Start Time hour elec]],Table2[[#This Row],[End time Hour elec]]+24,Table2[[#This Row],[End time Hour elec]]),"err")</f>
        <v>26</v>
      </c>
      <c r="H712" s="26">
        <f>IFERROR((Table2[[#This Row],[End Time Elec]]-Table2[[#This Row],[Start time Elec]])*24,"err")</f>
        <v>21.250000000116415</v>
      </c>
      <c r="I712" s="28">
        <f>Table1[[#This Row],[Start Time Steam]]</f>
        <v>41425.104166666664</v>
      </c>
      <c r="J712" s="28">
        <f>Table1[[#This Row],[Stop Time Steam]]</f>
        <v>41426</v>
      </c>
      <c r="K712" s="26">
        <f>IFERROR(HOUR(Table2[[#This Row],[Start Time Steam]])+MINUTE(Table2[[#This Row],[Start Time Steam]])/60,"err")</f>
        <v>2.5</v>
      </c>
      <c r="L712" s="26">
        <f>IFERROR(HOUR(Table2[[#This Row],[End Time Steam]])+MINUTE(Table2[[#This Row],[End Time Steam]])/60,"err")</f>
        <v>0</v>
      </c>
      <c r="M712" s="26">
        <f>IFERROR(IF(Table2[[#This Row],[End time Hour Steam]]&lt;Table2[[#This Row],[Start Time hour Steam]],Table2[[#This Row],[End time Hour Steam]]+24,Table2[[#This Row],[End time Hour Steam]]),"err")</f>
        <v>24</v>
      </c>
      <c r="N712" s="26">
        <f>IFERROR((Table2[[#This Row],[End Time Steam]]-Table2[[#This Row],[Start Time Steam]])*24,"err")</f>
        <v>21.500000000058208</v>
      </c>
    </row>
    <row r="713" spans="1:14" hidden="1">
      <c r="A713" s="27">
        <f>Table1[[#This Row],[Day]]</f>
        <v>41426</v>
      </c>
      <c r="B713" s="29">
        <f>WEEKDAY(Table2[[#This Row],[Day]])</f>
        <v>7</v>
      </c>
      <c r="C713" s="28">
        <f>Table1[[#This Row],[Start Time Elec]]</f>
        <v>41426.989583333336</v>
      </c>
      <c r="D713" s="28">
        <f>Table1[[#This Row],[Stop Time Elec]]</f>
        <v>41427</v>
      </c>
      <c r="E713" s="26">
        <f>IFERROR(HOUR(Table2[[#This Row],[Start time Elec]])+MINUTE(Table2[[#This Row],[Start time Elec]])/60,"err")</f>
        <v>23.75</v>
      </c>
      <c r="F713" s="26">
        <f>IFERROR(HOUR(Table2[[#This Row],[End Time Elec]])+MINUTE(Table2[[#This Row],[End Time Elec]])/60,"err")</f>
        <v>0</v>
      </c>
      <c r="G713" s="26">
        <f>IFERROR(IF(Table2[[#This Row],[End time Hour elec]]&lt;Table2[[#This Row],[Start Time hour elec]],Table2[[#This Row],[End time Hour elec]]+24,Table2[[#This Row],[End time Hour elec]]),"err")</f>
        <v>24</v>
      </c>
      <c r="H713" s="26">
        <f>IFERROR((Table2[[#This Row],[End Time Elec]]-Table2[[#This Row],[Start time Elec]])*24,"err")</f>
        <v>0.24999999994179234</v>
      </c>
      <c r="I713" s="28">
        <f>Table1[[#This Row],[Start Time Steam]]</f>
        <v>41426.239583333336</v>
      </c>
      <c r="J713" s="28">
        <f>Table1[[#This Row],[Stop Time Steam]]</f>
        <v>41426.510416666664</v>
      </c>
      <c r="K713" s="26">
        <f>IFERROR(HOUR(Table2[[#This Row],[Start Time Steam]])+MINUTE(Table2[[#This Row],[Start Time Steam]])/60,"err")</f>
        <v>5.75</v>
      </c>
      <c r="L713" s="26">
        <f>IFERROR(HOUR(Table2[[#This Row],[End Time Steam]])+MINUTE(Table2[[#This Row],[End Time Steam]])/60,"err")</f>
        <v>12.25</v>
      </c>
      <c r="M713" s="26">
        <f>IFERROR(IF(Table2[[#This Row],[End time Hour Steam]]&lt;Table2[[#This Row],[Start Time hour Steam]],Table2[[#This Row],[End time Hour Steam]]+24,Table2[[#This Row],[End time Hour Steam]]),"err")</f>
        <v>12.25</v>
      </c>
      <c r="N713" s="26">
        <f>IFERROR((Table2[[#This Row],[End Time Steam]]-Table2[[#This Row],[Start Time Steam]])*24,"err")</f>
        <v>6.4999999998835847</v>
      </c>
    </row>
    <row r="714" spans="1:14" hidden="1">
      <c r="A714" s="27">
        <f>Table1[[#This Row],[Day]]</f>
        <v>41427</v>
      </c>
      <c r="B714" s="29">
        <f>WEEKDAY(Table2[[#This Row],[Day]])</f>
        <v>1</v>
      </c>
      <c r="C714" s="28">
        <f>Table1[[#This Row],[Start Time Elec]]</f>
        <v>41427.239583333336</v>
      </c>
      <c r="D714" s="28">
        <f>Table1[[#This Row],[Stop Time Elec]]</f>
        <v>41428</v>
      </c>
      <c r="E714" s="26">
        <f>IFERROR(HOUR(Table2[[#This Row],[Start time Elec]])+MINUTE(Table2[[#This Row],[Start time Elec]])/60,"err")</f>
        <v>5.75</v>
      </c>
      <c r="F714" s="26">
        <f>IFERROR(HOUR(Table2[[#This Row],[End Time Elec]])+MINUTE(Table2[[#This Row],[End Time Elec]])/60,"err")</f>
        <v>0</v>
      </c>
      <c r="G714" s="26">
        <f>IFERROR(IF(Table2[[#This Row],[End time Hour elec]]&lt;Table2[[#This Row],[Start Time hour elec]],Table2[[#This Row],[End time Hour elec]]+24,Table2[[#This Row],[End time Hour elec]]),"err")</f>
        <v>24</v>
      </c>
      <c r="H714" s="26">
        <f>IFERROR((Table2[[#This Row],[End Time Elec]]-Table2[[#This Row],[Start time Elec]])*24,"err")</f>
        <v>18.249999999941792</v>
      </c>
      <c r="I714" s="28">
        <f>Table1[[#This Row],[Start Time Steam]]</f>
        <v>41427.53125</v>
      </c>
      <c r="J714" s="28">
        <f>Table1[[#This Row],[Stop Time Steam]]</f>
        <v>41427.71875</v>
      </c>
      <c r="K714" s="26">
        <f>IFERROR(HOUR(Table2[[#This Row],[Start Time Steam]])+MINUTE(Table2[[#This Row],[Start Time Steam]])/60,"err")</f>
        <v>12.75</v>
      </c>
      <c r="L714" s="26">
        <f>IFERROR(HOUR(Table2[[#This Row],[End Time Steam]])+MINUTE(Table2[[#This Row],[End Time Steam]])/60,"err")</f>
        <v>17.25</v>
      </c>
      <c r="M714" s="26">
        <f>IFERROR(IF(Table2[[#This Row],[End time Hour Steam]]&lt;Table2[[#This Row],[Start Time hour Steam]],Table2[[#This Row],[End time Hour Steam]]+24,Table2[[#This Row],[End time Hour Steam]]),"err")</f>
        <v>17.25</v>
      </c>
      <c r="N714" s="26">
        <f>IFERROR((Table2[[#This Row],[End Time Steam]]-Table2[[#This Row],[Start Time Steam]])*24,"err")</f>
        <v>4.5</v>
      </c>
    </row>
    <row r="715" spans="1:14">
      <c r="A715" s="27">
        <f>Table1[[#This Row],[Day]]</f>
        <v>41428</v>
      </c>
      <c r="B715" s="29">
        <f>WEEKDAY(Table2[[#This Row],[Day]])</f>
        <v>2</v>
      </c>
      <c r="C715" s="28">
        <f>Table1[[#This Row],[Start Time Elec]]</f>
        <v>41428.15625</v>
      </c>
      <c r="D715" s="28">
        <f>Table1[[#This Row],[Stop Time Elec]]</f>
        <v>41429.052083333336</v>
      </c>
      <c r="E715" s="26">
        <f>IFERROR(HOUR(Table2[[#This Row],[Start time Elec]])+MINUTE(Table2[[#This Row],[Start time Elec]])/60,"err")</f>
        <v>3.75</v>
      </c>
      <c r="F715" s="26">
        <f>IFERROR(HOUR(Table2[[#This Row],[End Time Elec]])+MINUTE(Table2[[#This Row],[End Time Elec]])/60,"err")</f>
        <v>1.25</v>
      </c>
      <c r="G715" s="26">
        <f>IFERROR(IF(Table2[[#This Row],[End time Hour elec]]&lt;Table2[[#This Row],[Start Time hour elec]],Table2[[#This Row],[End time Hour elec]]+24,Table2[[#This Row],[End time Hour elec]]),"err")</f>
        <v>25.25</v>
      </c>
      <c r="H715" s="26">
        <f>IFERROR((Table2[[#This Row],[End Time Elec]]-Table2[[#This Row],[Start time Elec]])*24,"err")</f>
        <v>21.500000000058208</v>
      </c>
      <c r="I715" s="28">
        <f>Table1[[#This Row],[Start Time Steam]]</f>
        <v>41428.09375</v>
      </c>
      <c r="J715" s="28">
        <f>Table1[[#This Row],[Stop Time Steam]]</f>
        <v>41429</v>
      </c>
      <c r="K715" s="26">
        <f>IFERROR(HOUR(Table2[[#This Row],[Start Time Steam]])+MINUTE(Table2[[#This Row],[Start Time Steam]])/60,"err")</f>
        <v>2.25</v>
      </c>
      <c r="L715" s="26">
        <f>IFERROR(HOUR(Table2[[#This Row],[End Time Steam]])+MINUTE(Table2[[#This Row],[End Time Steam]])/60,"err")</f>
        <v>0</v>
      </c>
      <c r="M715" s="26">
        <f>IFERROR(IF(Table2[[#This Row],[End time Hour Steam]]&lt;Table2[[#This Row],[Start Time hour Steam]],Table2[[#This Row],[End time Hour Steam]]+24,Table2[[#This Row],[End time Hour Steam]]),"err")</f>
        <v>24</v>
      </c>
      <c r="N715" s="26">
        <f>IFERROR((Table2[[#This Row],[End Time Steam]]-Table2[[#This Row],[Start Time Steam]])*24,"err")</f>
        <v>21.75</v>
      </c>
    </row>
    <row r="716" spans="1:14">
      <c r="A716" s="27">
        <f>Table1[[#This Row],[Day]]</f>
        <v>41429</v>
      </c>
      <c r="B716" s="29">
        <f>WEEKDAY(Table2[[#This Row],[Day]])</f>
        <v>3</v>
      </c>
      <c r="C716" s="28">
        <f>Table1[[#This Row],[Start Time Elec]]</f>
        <v>41429.229166666664</v>
      </c>
      <c r="D716" s="28">
        <f>Table1[[#This Row],[Stop Time Elec]]</f>
        <v>41430.041666666664</v>
      </c>
      <c r="E716" s="26">
        <f>IFERROR(HOUR(Table2[[#This Row],[Start time Elec]])+MINUTE(Table2[[#This Row],[Start time Elec]])/60,"err")</f>
        <v>5.5</v>
      </c>
      <c r="F716" s="26">
        <f>IFERROR(HOUR(Table2[[#This Row],[End Time Elec]])+MINUTE(Table2[[#This Row],[End Time Elec]])/60,"err")</f>
        <v>1</v>
      </c>
      <c r="G716" s="26">
        <f>IFERROR(IF(Table2[[#This Row],[End time Hour elec]]&lt;Table2[[#This Row],[Start Time hour elec]],Table2[[#This Row],[End time Hour elec]]+24,Table2[[#This Row],[End time Hour elec]]),"err")</f>
        <v>25</v>
      </c>
      <c r="H716" s="26">
        <f>IFERROR((Table2[[#This Row],[End Time Elec]]-Table2[[#This Row],[Start time Elec]])*24,"err")</f>
        <v>19.5</v>
      </c>
      <c r="I716" s="28" t="str">
        <f>Table1[[#This Row],[Start Time Steam]]</f>
        <v>err</v>
      </c>
      <c r="J716" s="28">
        <f>Table1[[#This Row],[Stop Time Steam]]</f>
        <v>41429.84375</v>
      </c>
      <c r="K716" s="26" t="str">
        <f>IFERROR(HOUR(Table2[[#This Row],[Start Time Steam]])+MINUTE(Table2[[#This Row],[Start Time Steam]])/60,"err")</f>
        <v>err</v>
      </c>
      <c r="L716" s="26">
        <f>IFERROR(HOUR(Table2[[#This Row],[End Time Steam]])+MINUTE(Table2[[#This Row],[End Time Steam]])/60,"err")</f>
        <v>20.25</v>
      </c>
      <c r="M716" s="26">
        <f>IFERROR(IF(Table2[[#This Row],[End time Hour Steam]]&lt;Table2[[#This Row],[Start Time hour Steam]],Table2[[#This Row],[End time Hour Steam]]+24,Table2[[#This Row],[End time Hour Steam]]),"err")</f>
        <v>44.25</v>
      </c>
      <c r="N716" s="26" t="str">
        <f>IFERROR((Table2[[#This Row],[End Time Steam]]-Table2[[#This Row],[Start Time Steam]])*24,"err")</f>
        <v>err</v>
      </c>
    </row>
    <row r="717" spans="1:14">
      <c r="A717" s="27">
        <f>Table1[[#This Row],[Day]]</f>
        <v>41430</v>
      </c>
      <c r="B717" s="29">
        <f>WEEKDAY(Table2[[#This Row],[Day]])</f>
        <v>4</v>
      </c>
      <c r="C717" s="28">
        <f>Table1[[#This Row],[Start Time Elec]]</f>
        <v>41430.21875</v>
      </c>
      <c r="D717" s="28">
        <f>Table1[[#This Row],[Stop Time Elec]]</f>
        <v>41431.052083333336</v>
      </c>
      <c r="E717" s="26">
        <f>IFERROR(HOUR(Table2[[#This Row],[Start time Elec]])+MINUTE(Table2[[#This Row],[Start time Elec]])/60,"err")</f>
        <v>5.25</v>
      </c>
      <c r="F717" s="26">
        <f>IFERROR(HOUR(Table2[[#This Row],[End Time Elec]])+MINUTE(Table2[[#This Row],[End Time Elec]])/60,"err")</f>
        <v>1.25</v>
      </c>
      <c r="G717" s="26">
        <f>IFERROR(IF(Table2[[#This Row],[End time Hour elec]]&lt;Table2[[#This Row],[Start Time hour elec]],Table2[[#This Row],[End time Hour elec]]+24,Table2[[#This Row],[End time Hour elec]]),"err")</f>
        <v>25.25</v>
      </c>
      <c r="H717" s="26">
        <f>IFERROR((Table2[[#This Row],[End Time Elec]]-Table2[[#This Row],[Start time Elec]])*24,"err")</f>
        <v>20.000000000058208</v>
      </c>
      <c r="I717" s="28">
        <f>Table1[[#This Row],[Start Time Steam]]</f>
        <v>41430.229166666664</v>
      </c>
      <c r="J717" s="28">
        <f>Table1[[#This Row],[Stop Time Steam]]</f>
        <v>41431</v>
      </c>
      <c r="K717" s="26">
        <f>IFERROR(HOUR(Table2[[#This Row],[Start Time Steam]])+MINUTE(Table2[[#This Row],[Start Time Steam]])/60,"err")</f>
        <v>5.5</v>
      </c>
      <c r="L717" s="26">
        <f>IFERROR(HOUR(Table2[[#This Row],[End Time Steam]])+MINUTE(Table2[[#This Row],[End Time Steam]])/60,"err")</f>
        <v>0</v>
      </c>
      <c r="M717" s="26">
        <f>IFERROR(IF(Table2[[#This Row],[End time Hour Steam]]&lt;Table2[[#This Row],[Start Time hour Steam]],Table2[[#This Row],[End time Hour Steam]]+24,Table2[[#This Row],[End time Hour Steam]]),"err")</f>
        <v>24</v>
      </c>
      <c r="N717" s="26">
        <f>IFERROR((Table2[[#This Row],[End Time Steam]]-Table2[[#This Row],[Start Time Steam]])*24,"err")</f>
        <v>18.500000000058208</v>
      </c>
    </row>
    <row r="718" spans="1:14">
      <c r="A718" s="27">
        <f>Table1[[#This Row],[Day]]</f>
        <v>41431</v>
      </c>
      <c r="B718" s="29">
        <f>WEEKDAY(Table2[[#This Row],[Day]])</f>
        <v>5</v>
      </c>
      <c r="C718" s="28">
        <f>Table1[[#This Row],[Start Time Elec]]</f>
        <v>41431.229166666664</v>
      </c>
      <c r="D718" s="28">
        <f>Table1[[#This Row],[Stop Time Elec]]</f>
        <v>41432.052083333336</v>
      </c>
      <c r="E718" s="26">
        <f>IFERROR(HOUR(Table2[[#This Row],[Start time Elec]])+MINUTE(Table2[[#This Row],[Start time Elec]])/60,"err")</f>
        <v>5.5</v>
      </c>
      <c r="F718" s="26">
        <f>IFERROR(HOUR(Table2[[#This Row],[End Time Elec]])+MINUTE(Table2[[#This Row],[End Time Elec]])/60,"err")</f>
        <v>1.25</v>
      </c>
      <c r="G718" s="26">
        <f>IFERROR(IF(Table2[[#This Row],[End time Hour elec]]&lt;Table2[[#This Row],[Start Time hour elec]],Table2[[#This Row],[End time Hour elec]]+24,Table2[[#This Row],[End time Hour elec]]),"err")</f>
        <v>25.25</v>
      </c>
      <c r="H718" s="26">
        <f>IFERROR((Table2[[#This Row],[End Time Elec]]-Table2[[#This Row],[Start time Elec]])*24,"err")</f>
        <v>19.750000000116415</v>
      </c>
      <c r="I718" s="28">
        <f>Table1[[#This Row],[Start Time Steam]]</f>
        <v>41431.21875</v>
      </c>
      <c r="J718" s="28">
        <f>Table1[[#This Row],[Stop Time Steam]]</f>
        <v>41431.8125</v>
      </c>
      <c r="K718" s="26">
        <f>IFERROR(HOUR(Table2[[#This Row],[Start Time Steam]])+MINUTE(Table2[[#This Row],[Start Time Steam]])/60,"err")</f>
        <v>5.25</v>
      </c>
      <c r="L718" s="26">
        <f>IFERROR(HOUR(Table2[[#This Row],[End Time Steam]])+MINUTE(Table2[[#This Row],[End Time Steam]])/60,"err")</f>
        <v>19.5</v>
      </c>
      <c r="M718" s="26">
        <f>IFERROR(IF(Table2[[#This Row],[End time Hour Steam]]&lt;Table2[[#This Row],[Start Time hour Steam]],Table2[[#This Row],[End time Hour Steam]]+24,Table2[[#This Row],[End time Hour Steam]]),"err")</f>
        <v>19.5</v>
      </c>
      <c r="N718" s="26">
        <f>IFERROR((Table2[[#This Row],[End Time Steam]]-Table2[[#This Row],[Start Time Steam]])*24,"err")</f>
        <v>14.25</v>
      </c>
    </row>
    <row r="719" spans="1:14">
      <c r="A719" s="27">
        <f>Table1[[#This Row],[Day]]</f>
        <v>41432</v>
      </c>
      <c r="B719" s="29">
        <f>WEEKDAY(Table2[[#This Row],[Day]])</f>
        <v>6</v>
      </c>
      <c r="C719" s="28">
        <f>Table1[[#This Row],[Start Time Elec]]</f>
        <v>41432.21875</v>
      </c>
      <c r="D719" s="28">
        <f>Table1[[#This Row],[Stop Time Elec]]</f>
        <v>41433.020833333336</v>
      </c>
      <c r="E719" s="26">
        <f>IFERROR(HOUR(Table2[[#This Row],[Start time Elec]])+MINUTE(Table2[[#This Row],[Start time Elec]])/60,"err")</f>
        <v>5.25</v>
      </c>
      <c r="F719" s="26">
        <f>IFERROR(HOUR(Table2[[#This Row],[End Time Elec]])+MINUTE(Table2[[#This Row],[End Time Elec]])/60,"err")</f>
        <v>0.5</v>
      </c>
      <c r="G719" s="26">
        <f>IFERROR(IF(Table2[[#This Row],[End time Hour elec]]&lt;Table2[[#This Row],[Start Time hour elec]],Table2[[#This Row],[End time Hour elec]]+24,Table2[[#This Row],[End time Hour elec]]),"err")</f>
        <v>24.5</v>
      </c>
      <c r="H719" s="26">
        <f>IFERROR((Table2[[#This Row],[End Time Elec]]-Table2[[#This Row],[Start time Elec]])*24,"err")</f>
        <v>19.250000000058208</v>
      </c>
      <c r="I719" s="28">
        <f>Table1[[#This Row],[Start Time Steam]]</f>
        <v>41432.125</v>
      </c>
      <c r="J719" s="28">
        <f>Table1[[#This Row],[Stop Time Steam]]</f>
        <v>41432.833333333336</v>
      </c>
      <c r="K719" s="26">
        <f>IFERROR(HOUR(Table2[[#This Row],[Start Time Steam]])+MINUTE(Table2[[#This Row],[Start Time Steam]])/60,"err")</f>
        <v>3</v>
      </c>
      <c r="L719" s="26">
        <f>IFERROR(HOUR(Table2[[#This Row],[End Time Steam]])+MINUTE(Table2[[#This Row],[End Time Steam]])/60,"err")</f>
        <v>20</v>
      </c>
      <c r="M719" s="26">
        <f>IFERROR(IF(Table2[[#This Row],[End time Hour Steam]]&lt;Table2[[#This Row],[Start Time hour Steam]],Table2[[#This Row],[End time Hour Steam]]+24,Table2[[#This Row],[End time Hour Steam]]),"err")</f>
        <v>20</v>
      </c>
      <c r="N719" s="26">
        <f>IFERROR((Table2[[#This Row],[End Time Steam]]-Table2[[#This Row],[Start Time Steam]])*24,"err")</f>
        <v>17.000000000058208</v>
      </c>
    </row>
    <row r="720" spans="1:14" hidden="1">
      <c r="A720" s="27">
        <f>Table1[[#This Row],[Day]]</f>
        <v>41433</v>
      </c>
      <c r="B720" s="29">
        <f>WEEKDAY(Table2[[#This Row],[Day]])</f>
        <v>7</v>
      </c>
      <c r="C720" s="28">
        <f>Table1[[#This Row],[Start Time Elec]]</f>
        <v>41433.260416666664</v>
      </c>
      <c r="D720" s="28">
        <f>Table1[[#This Row],[Stop Time Elec]]</f>
        <v>41434.03125</v>
      </c>
      <c r="E720" s="26">
        <f>IFERROR(HOUR(Table2[[#This Row],[Start time Elec]])+MINUTE(Table2[[#This Row],[Start time Elec]])/60,"err")</f>
        <v>6.25</v>
      </c>
      <c r="F720" s="26">
        <f>IFERROR(HOUR(Table2[[#This Row],[End Time Elec]])+MINUTE(Table2[[#This Row],[End Time Elec]])/60,"err")</f>
        <v>0.75</v>
      </c>
      <c r="G720" s="26">
        <f>IFERROR(IF(Table2[[#This Row],[End time Hour elec]]&lt;Table2[[#This Row],[Start Time hour elec]],Table2[[#This Row],[End time Hour elec]]+24,Table2[[#This Row],[End time Hour elec]]),"err")</f>
        <v>24.75</v>
      </c>
      <c r="H720" s="26">
        <f>IFERROR((Table2[[#This Row],[End Time Elec]]-Table2[[#This Row],[Start time Elec]])*24,"err")</f>
        <v>18.500000000058208</v>
      </c>
      <c r="I720" s="28">
        <f>Table1[[#This Row],[Start Time Steam]]</f>
        <v>41433.0625</v>
      </c>
      <c r="J720" s="28">
        <f>Table1[[#This Row],[Stop Time Steam]]</f>
        <v>41433.145833333336</v>
      </c>
      <c r="K720" s="26">
        <f>IFERROR(HOUR(Table2[[#This Row],[Start Time Steam]])+MINUTE(Table2[[#This Row],[Start Time Steam]])/60,"err")</f>
        <v>1.5</v>
      </c>
      <c r="L720" s="26">
        <f>IFERROR(HOUR(Table2[[#This Row],[End Time Steam]])+MINUTE(Table2[[#This Row],[End Time Steam]])/60,"err")</f>
        <v>3.5</v>
      </c>
      <c r="M720" s="26">
        <f>IFERROR(IF(Table2[[#This Row],[End time Hour Steam]]&lt;Table2[[#This Row],[Start Time hour Steam]],Table2[[#This Row],[End time Hour Steam]]+24,Table2[[#This Row],[End time Hour Steam]]),"err")</f>
        <v>3.5</v>
      </c>
      <c r="N720" s="26">
        <f>IFERROR((Table2[[#This Row],[End Time Steam]]-Table2[[#This Row],[Start Time Steam]])*24,"err")</f>
        <v>2.0000000000582077</v>
      </c>
    </row>
    <row r="721" spans="1:14" hidden="1">
      <c r="A721" s="27">
        <f>Table1[[#This Row],[Day]]</f>
        <v>41434</v>
      </c>
      <c r="B721" s="29">
        <f>WEEKDAY(Table2[[#This Row],[Day]])</f>
        <v>1</v>
      </c>
      <c r="C721" s="28">
        <f>Table1[[#This Row],[Start Time Elec]]</f>
        <v>41434.270833333336</v>
      </c>
      <c r="D721" s="28">
        <f>Table1[[#This Row],[Stop Time Elec]]</f>
        <v>41435</v>
      </c>
      <c r="E721" s="26">
        <f>IFERROR(HOUR(Table2[[#This Row],[Start time Elec]])+MINUTE(Table2[[#This Row],[Start time Elec]])/60,"err")</f>
        <v>6.5</v>
      </c>
      <c r="F721" s="26">
        <f>IFERROR(HOUR(Table2[[#This Row],[End Time Elec]])+MINUTE(Table2[[#This Row],[End Time Elec]])/60,"err")</f>
        <v>0</v>
      </c>
      <c r="G721" s="26">
        <f>IFERROR(IF(Table2[[#This Row],[End time Hour elec]]&lt;Table2[[#This Row],[Start Time hour elec]],Table2[[#This Row],[End time Hour elec]]+24,Table2[[#This Row],[End time Hour elec]]),"err")</f>
        <v>24</v>
      </c>
      <c r="H721" s="26">
        <f>IFERROR((Table2[[#This Row],[End Time Elec]]-Table2[[#This Row],[Start time Elec]])*24,"err")</f>
        <v>17.499999999941792</v>
      </c>
      <c r="I721" s="28" t="str">
        <f>Table1[[#This Row],[Start Time Steam]]</f>
        <v>err</v>
      </c>
      <c r="J721" s="28">
        <f>Table1[[#This Row],[Stop Time Steam]]</f>
        <v>41434.447916666664</v>
      </c>
      <c r="K721" s="26" t="str">
        <f>IFERROR(HOUR(Table2[[#This Row],[Start Time Steam]])+MINUTE(Table2[[#This Row],[Start Time Steam]])/60,"err")</f>
        <v>err</v>
      </c>
      <c r="L721" s="26">
        <f>IFERROR(HOUR(Table2[[#This Row],[End Time Steam]])+MINUTE(Table2[[#This Row],[End Time Steam]])/60,"err")</f>
        <v>10.75</v>
      </c>
      <c r="M721" s="26">
        <f>IFERROR(IF(Table2[[#This Row],[End time Hour Steam]]&lt;Table2[[#This Row],[Start Time hour Steam]],Table2[[#This Row],[End time Hour Steam]]+24,Table2[[#This Row],[End time Hour Steam]]),"err")</f>
        <v>34.75</v>
      </c>
      <c r="N721" s="26" t="str">
        <f>IFERROR((Table2[[#This Row],[End Time Steam]]-Table2[[#This Row],[Start Time Steam]])*24,"err")</f>
        <v>err</v>
      </c>
    </row>
    <row r="722" spans="1:14">
      <c r="A722" s="27">
        <f>Table1[[#This Row],[Day]]</f>
        <v>41435</v>
      </c>
      <c r="B722" s="29">
        <f>WEEKDAY(Table2[[#This Row],[Day]])</f>
        <v>2</v>
      </c>
      <c r="C722" s="28">
        <f>Table1[[#This Row],[Start Time Elec]]</f>
        <v>41435.1875</v>
      </c>
      <c r="D722" s="28">
        <f>Table1[[#This Row],[Stop Time Elec]]</f>
        <v>41436.020833333336</v>
      </c>
      <c r="E722" s="26">
        <f>IFERROR(HOUR(Table2[[#This Row],[Start time Elec]])+MINUTE(Table2[[#This Row],[Start time Elec]])/60,"err")</f>
        <v>4.5</v>
      </c>
      <c r="F722" s="26">
        <f>IFERROR(HOUR(Table2[[#This Row],[End Time Elec]])+MINUTE(Table2[[#This Row],[End Time Elec]])/60,"err")</f>
        <v>0.5</v>
      </c>
      <c r="G722" s="26">
        <f>IFERROR(IF(Table2[[#This Row],[End time Hour elec]]&lt;Table2[[#This Row],[Start Time hour elec]],Table2[[#This Row],[End time Hour elec]]+24,Table2[[#This Row],[End time Hour elec]]),"err")</f>
        <v>24.5</v>
      </c>
      <c r="H722" s="26">
        <f>IFERROR((Table2[[#This Row],[End Time Elec]]-Table2[[#This Row],[Start time Elec]])*24,"err")</f>
        <v>20.000000000058208</v>
      </c>
      <c r="I722" s="28">
        <f>Table1[[#This Row],[Start Time Steam]]</f>
        <v>41435.989583333336</v>
      </c>
      <c r="J722" s="28">
        <f>Table1[[#This Row],[Stop Time Steam]]</f>
        <v>41436</v>
      </c>
      <c r="K722" s="26">
        <f>IFERROR(HOUR(Table2[[#This Row],[Start Time Steam]])+MINUTE(Table2[[#This Row],[Start Time Steam]])/60,"err")</f>
        <v>23.75</v>
      </c>
      <c r="L722" s="26">
        <f>IFERROR(HOUR(Table2[[#This Row],[End Time Steam]])+MINUTE(Table2[[#This Row],[End Time Steam]])/60,"err")</f>
        <v>0</v>
      </c>
      <c r="M722" s="26">
        <f>IFERROR(IF(Table2[[#This Row],[End time Hour Steam]]&lt;Table2[[#This Row],[Start Time hour Steam]],Table2[[#This Row],[End time Hour Steam]]+24,Table2[[#This Row],[End time Hour Steam]]),"err")</f>
        <v>24</v>
      </c>
      <c r="N722" s="26">
        <f>IFERROR((Table2[[#This Row],[End Time Steam]]-Table2[[#This Row],[Start Time Steam]])*24,"err")</f>
        <v>0.24999999994179234</v>
      </c>
    </row>
    <row r="723" spans="1:14">
      <c r="A723" s="27">
        <f>Table1[[#This Row],[Day]]</f>
        <v>41436</v>
      </c>
      <c r="B723" s="29">
        <f>WEEKDAY(Table2[[#This Row],[Day]])</f>
        <v>3</v>
      </c>
      <c r="C723" s="28">
        <f>Table1[[#This Row],[Start Time Elec]]</f>
        <v>41436.239583333336</v>
      </c>
      <c r="D723" s="28">
        <f>Table1[[#This Row],[Stop Time Elec]]</f>
        <v>41437.052083333336</v>
      </c>
      <c r="E723" s="26">
        <f>IFERROR(HOUR(Table2[[#This Row],[Start time Elec]])+MINUTE(Table2[[#This Row],[Start time Elec]])/60,"err")</f>
        <v>5.75</v>
      </c>
      <c r="F723" s="26">
        <f>IFERROR(HOUR(Table2[[#This Row],[End Time Elec]])+MINUTE(Table2[[#This Row],[End Time Elec]])/60,"err")</f>
        <v>1.25</v>
      </c>
      <c r="G723" s="26">
        <f>IFERROR(IF(Table2[[#This Row],[End time Hour elec]]&lt;Table2[[#This Row],[Start Time hour elec]],Table2[[#This Row],[End time Hour elec]]+24,Table2[[#This Row],[End time Hour elec]]),"err")</f>
        <v>25.25</v>
      </c>
      <c r="H723" s="26">
        <f>IFERROR((Table2[[#This Row],[End Time Elec]]-Table2[[#This Row],[Start time Elec]])*24,"err")</f>
        <v>19.5</v>
      </c>
      <c r="I723" s="28">
        <f>Table1[[#This Row],[Start Time Steam]]</f>
        <v>41436.21875</v>
      </c>
      <c r="J723" s="28">
        <f>Table1[[#This Row],[Stop Time Steam]]</f>
        <v>41437</v>
      </c>
      <c r="K723" s="26">
        <f>IFERROR(HOUR(Table2[[#This Row],[Start Time Steam]])+MINUTE(Table2[[#This Row],[Start Time Steam]])/60,"err")</f>
        <v>5.25</v>
      </c>
      <c r="L723" s="26">
        <f>IFERROR(HOUR(Table2[[#This Row],[End Time Steam]])+MINUTE(Table2[[#This Row],[End Time Steam]])/60,"err")</f>
        <v>0</v>
      </c>
      <c r="M723" s="26">
        <f>IFERROR(IF(Table2[[#This Row],[End time Hour Steam]]&lt;Table2[[#This Row],[Start Time hour Steam]],Table2[[#This Row],[End time Hour Steam]]+24,Table2[[#This Row],[End time Hour Steam]]),"err")</f>
        <v>24</v>
      </c>
      <c r="N723" s="26">
        <f>IFERROR((Table2[[#This Row],[End Time Steam]]-Table2[[#This Row],[Start Time Steam]])*24,"err")</f>
        <v>18.75</v>
      </c>
    </row>
    <row r="724" spans="1:14">
      <c r="A724" s="27">
        <f>Table1[[#This Row],[Day]]</f>
        <v>41437</v>
      </c>
      <c r="B724" s="29">
        <f>WEEKDAY(Table2[[#This Row],[Day]])</f>
        <v>4</v>
      </c>
      <c r="C724" s="28">
        <f>Table1[[#This Row],[Start Time Elec]]</f>
        <v>41437.1875</v>
      </c>
      <c r="D724" s="28">
        <f>Table1[[#This Row],[Stop Time Elec]]</f>
        <v>41438.052083333336</v>
      </c>
      <c r="E724" s="26">
        <f>IFERROR(HOUR(Table2[[#This Row],[Start time Elec]])+MINUTE(Table2[[#This Row],[Start time Elec]])/60,"err")</f>
        <v>4.5</v>
      </c>
      <c r="F724" s="26">
        <f>IFERROR(HOUR(Table2[[#This Row],[End Time Elec]])+MINUTE(Table2[[#This Row],[End Time Elec]])/60,"err")</f>
        <v>1.25</v>
      </c>
      <c r="G724" s="26">
        <f>IFERROR(IF(Table2[[#This Row],[End time Hour elec]]&lt;Table2[[#This Row],[Start Time hour elec]],Table2[[#This Row],[End time Hour elec]]+24,Table2[[#This Row],[End time Hour elec]]),"err")</f>
        <v>25.25</v>
      </c>
      <c r="H724" s="26">
        <f>IFERROR((Table2[[#This Row],[End Time Elec]]-Table2[[#This Row],[Start time Elec]])*24,"err")</f>
        <v>20.750000000058208</v>
      </c>
      <c r="I724" s="28">
        <f>Table1[[#This Row],[Start Time Steam]]</f>
        <v>41437.197916666664</v>
      </c>
      <c r="J724" s="28">
        <f>Table1[[#This Row],[Stop Time Steam]]</f>
        <v>41437.822916666664</v>
      </c>
      <c r="K724" s="26">
        <f>IFERROR(HOUR(Table2[[#This Row],[Start Time Steam]])+MINUTE(Table2[[#This Row],[Start Time Steam]])/60,"err")</f>
        <v>4.75</v>
      </c>
      <c r="L724" s="26">
        <f>IFERROR(HOUR(Table2[[#This Row],[End Time Steam]])+MINUTE(Table2[[#This Row],[End Time Steam]])/60,"err")</f>
        <v>19.75</v>
      </c>
      <c r="M724" s="26">
        <f>IFERROR(IF(Table2[[#This Row],[End time Hour Steam]]&lt;Table2[[#This Row],[Start Time hour Steam]],Table2[[#This Row],[End time Hour Steam]]+24,Table2[[#This Row],[End time Hour Steam]]),"err")</f>
        <v>19.75</v>
      </c>
      <c r="N724" s="26">
        <f>IFERROR((Table2[[#This Row],[End Time Steam]]-Table2[[#This Row],[Start Time Steam]])*24,"err")</f>
        <v>15</v>
      </c>
    </row>
    <row r="725" spans="1:14">
      <c r="A725" s="27">
        <f>Table1[[#This Row],[Day]]</f>
        <v>41438</v>
      </c>
      <c r="B725" s="29">
        <f>WEEKDAY(Table2[[#This Row],[Day]])</f>
        <v>5</v>
      </c>
      <c r="C725" s="28">
        <f>Table1[[#This Row],[Start Time Elec]]</f>
        <v>41438.21875</v>
      </c>
      <c r="D725" s="28">
        <f>Table1[[#This Row],[Stop Time Elec]]</f>
        <v>41439.052083333336</v>
      </c>
      <c r="E725" s="26">
        <f>IFERROR(HOUR(Table2[[#This Row],[Start time Elec]])+MINUTE(Table2[[#This Row],[Start time Elec]])/60,"err")</f>
        <v>5.25</v>
      </c>
      <c r="F725" s="26">
        <f>IFERROR(HOUR(Table2[[#This Row],[End Time Elec]])+MINUTE(Table2[[#This Row],[End Time Elec]])/60,"err")</f>
        <v>1.25</v>
      </c>
      <c r="G725" s="26">
        <f>IFERROR(IF(Table2[[#This Row],[End time Hour elec]]&lt;Table2[[#This Row],[Start Time hour elec]],Table2[[#This Row],[End time Hour elec]]+24,Table2[[#This Row],[End time Hour elec]]),"err")</f>
        <v>25.25</v>
      </c>
      <c r="H725" s="26">
        <f>IFERROR((Table2[[#This Row],[End Time Elec]]-Table2[[#This Row],[Start time Elec]])*24,"err")</f>
        <v>20.000000000058208</v>
      </c>
      <c r="I725" s="28">
        <f>Table1[[#This Row],[Start Time Steam]]</f>
        <v>41438.21875</v>
      </c>
      <c r="J725" s="28">
        <f>Table1[[#This Row],[Stop Time Steam]]</f>
        <v>41439.010416666664</v>
      </c>
      <c r="K725" s="26">
        <f>IFERROR(HOUR(Table2[[#This Row],[Start Time Steam]])+MINUTE(Table2[[#This Row],[Start Time Steam]])/60,"err")</f>
        <v>5.25</v>
      </c>
      <c r="L725" s="26">
        <f>IFERROR(HOUR(Table2[[#This Row],[End Time Steam]])+MINUTE(Table2[[#This Row],[End Time Steam]])/60,"err")</f>
        <v>0.25</v>
      </c>
      <c r="M725" s="26">
        <f>IFERROR(IF(Table2[[#This Row],[End time Hour Steam]]&lt;Table2[[#This Row],[Start Time hour Steam]],Table2[[#This Row],[End time Hour Steam]]+24,Table2[[#This Row],[End time Hour Steam]]),"err")</f>
        <v>24.25</v>
      </c>
      <c r="N725" s="26">
        <f>IFERROR((Table2[[#This Row],[End Time Steam]]-Table2[[#This Row],[Start Time Steam]])*24,"err")</f>
        <v>18.999999999941792</v>
      </c>
    </row>
    <row r="726" spans="1:14">
      <c r="A726" s="27">
        <f>Table1[[#This Row],[Day]]</f>
        <v>41439</v>
      </c>
      <c r="B726" s="29">
        <f>WEEKDAY(Table2[[#This Row],[Day]])</f>
        <v>6</v>
      </c>
      <c r="C726" s="28">
        <f>Table1[[#This Row],[Start Time Elec]]</f>
        <v>41439.239583333336</v>
      </c>
      <c r="D726" s="28">
        <f>Table1[[#This Row],[Stop Time Elec]]</f>
        <v>41440.03125</v>
      </c>
      <c r="E726" s="26">
        <f>IFERROR(HOUR(Table2[[#This Row],[Start time Elec]])+MINUTE(Table2[[#This Row],[Start time Elec]])/60,"err")</f>
        <v>5.75</v>
      </c>
      <c r="F726" s="26">
        <f>IFERROR(HOUR(Table2[[#This Row],[End Time Elec]])+MINUTE(Table2[[#This Row],[End Time Elec]])/60,"err")</f>
        <v>0.75</v>
      </c>
      <c r="G726" s="26">
        <f>IFERROR(IF(Table2[[#This Row],[End time Hour elec]]&lt;Table2[[#This Row],[Start Time hour elec]],Table2[[#This Row],[End time Hour elec]]+24,Table2[[#This Row],[End time Hour elec]]),"err")</f>
        <v>24.75</v>
      </c>
      <c r="H726" s="26">
        <f>IFERROR((Table2[[#This Row],[End Time Elec]]-Table2[[#This Row],[Start time Elec]])*24,"err")</f>
        <v>18.999999999941792</v>
      </c>
      <c r="I726" s="28">
        <f>Table1[[#This Row],[Start Time Steam]]</f>
        <v>41439.052083333336</v>
      </c>
      <c r="J726" s="28">
        <f>Table1[[#This Row],[Stop Time Steam]]</f>
        <v>41439.177083333336</v>
      </c>
      <c r="K726" s="26">
        <f>IFERROR(HOUR(Table2[[#This Row],[Start Time Steam]])+MINUTE(Table2[[#This Row],[Start Time Steam]])/60,"err")</f>
        <v>1.25</v>
      </c>
      <c r="L726" s="26">
        <f>IFERROR(HOUR(Table2[[#This Row],[End Time Steam]])+MINUTE(Table2[[#This Row],[End Time Steam]])/60,"err")</f>
        <v>4.25</v>
      </c>
      <c r="M726" s="26">
        <f>IFERROR(IF(Table2[[#This Row],[End time Hour Steam]]&lt;Table2[[#This Row],[Start Time hour Steam]],Table2[[#This Row],[End time Hour Steam]]+24,Table2[[#This Row],[End time Hour Steam]]),"err")</f>
        <v>4.25</v>
      </c>
      <c r="N726" s="26">
        <f>IFERROR((Table2[[#This Row],[End Time Steam]]-Table2[[#This Row],[Start Time Steam]])*24,"err")</f>
        <v>3</v>
      </c>
    </row>
    <row r="727" spans="1:14" hidden="1">
      <c r="A727" s="27">
        <f>Table1[[#This Row],[Day]]</f>
        <v>41440</v>
      </c>
      <c r="B727" s="29">
        <f>WEEKDAY(Table2[[#This Row],[Day]])</f>
        <v>7</v>
      </c>
      <c r="C727" s="28">
        <f>Table1[[#This Row],[Start Time Elec]]</f>
        <v>41440.25</v>
      </c>
      <c r="D727" s="28">
        <f>Table1[[#This Row],[Stop Time Elec]]</f>
        <v>41441.020833333336</v>
      </c>
      <c r="E727" s="26">
        <f>IFERROR(HOUR(Table2[[#This Row],[Start time Elec]])+MINUTE(Table2[[#This Row],[Start time Elec]])/60,"err")</f>
        <v>6</v>
      </c>
      <c r="F727" s="26">
        <f>IFERROR(HOUR(Table2[[#This Row],[End Time Elec]])+MINUTE(Table2[[#This Row],[End Time Elec]])/60,"err")</f>
        <v>0.5</v>
      </c>
      <c r="G727" s="26">
        <f>IFERROR(IF(Table2[[#This Row],[End time Hour elec]]&lt;Table2[[#This Row],[Start Time hour elec]],Table2[[#This Row],[End time Hour elec]]+24,Table2[[#This Row],[End time Hour elec]]),"err")</f>
        <v>24.5</v>
      </c>
      <c r="H727" s="26">
        <f>IFERROR((Table2[[#This Row],[End Time Elec]]-Table2[[#This Row],[Start time Elec]])*24,"err")</f>
        <v>18.500000000058208</v>
      </c>
      <c r="I727" s="28">
        <f>Table1[[#This Row],[Start Time Steam]]</f>
        <v>41440.989583333336</v>
      </c>
      <c r="J727" s="28">
        <f>Table1[[#This Row],[Stop Time Steam]]</f>
        <v>41441.052083333336</v>
      </c>
      <c r="K727" s="26">
        <f>IFERROR(HOUR(Table2[[#This Row],[Start Time Steam]])+MINUTE(Table2[[#This Row],[Start Time Steam]])/60,"err")</f>
        <v>23.75</v>
      </c>
      <c r="L727" s="26">
        <f>IFERROR(HOUR(Table2[[#This Row],[End Time Steam]])+MINUTE(Table2[[#This Row],[End Time Steam]])/60,"err")</f>
        <v>1.25</v>
      </c>
      <c r="M727" s="26">
        <f>IFERROR(IF(Table2[[#This Row],[End time Hour Steam]]&lt;Table2[[#This Row],[Start Time hour Steam]],Table2[[#This Row],[End time Hour Steam]]+24,Table2[[#This Row],[End time Hour Steam]]),"err")</f>
        <v>25.25</v>
      </c>
      <c r="N727" s="26">
        <f>IFERROR((Table2[[#This Row],[End Time Steam]]-Table2[[#This Row],[Start Time Steam]])*24,"err")</f>
        <v>1.5</v>
      </c>
    </row>
    <row r="728" spans="1:14" hidden="1">
      <c r="A728" s="27">
        <f>Table1[[#This Row],[Day]]</f>
        <v>41441</v>
      </c>
      <c r="B728" s="29">
        <f>WEEKDAY(Table2[[#This Row],[Day]])</f>
        <v>1</v>
      </c>
      <c r="C728" s="28">
        <f>Table1[[#This Row],[Start Time Elec]]</f>
        <v>41441.260416666664</v>
      </c>
      <c r="D728" s="28">
        <f>Table1[[#This Row],[Stop Time Elec]]</f>
        <v>41442</v>
      </c>
      <c r="E728" s="26">
        <f>IFERROR(HOUR(Table2[[#This Row],[Start time Elec]])+MINUTE(Table2[[#This Row],[Start time Elec]])/60,"err")</f>
        <v>6.25</v>
      </c>
      <c r="F728" s="26">
        <f>IFERROR(HOUR(Table2[[#This Row],[End Time Elec]])+MINUTE(Table2[[#This Row],[End Time Elec]])/60,"err")</f>
        <v>0</v>
      </c>
      <c r="G728" s="26">
        <f>IFERROR(IF(Table2[[#This Row],[End time Hour elec]]&lt;Table2[[#This Row],[Start Time hour elec]],Table2[[#This Row],[End time Hour elec]]+24,Table2[[#This Row],[End time Hour elec]]),"err")</f>
        <v>24</v>
      </c>
      <c r="H728" s="26">
        <f>IFERROR((Table2[[#This Row],[End Time Elec]]-Table2[[#This Row],[Start time Elec]])*24,"err")</f>
        <v>17.750000000058208</v>
      </c>
      <c r="I728" s="28">
        <f>Table1[[#This Row],[Start Time Steam]]</f>
        <v>41441.447916666664</v>
      </c>
      <c r="J728" s="28">
        <f>Table1[[#This Row],[Stop Time Steam]]</f>
        <v>41441.5625</v>
      </c>
      <c r="K728" s="26">
        <f>IFERROR(HOUR(Table2[[#This Row],[Start Time Steam]])+MINUTE(Table2[[#This Row],[Start Time Steam]])/60,"err")</f>
        <v>10.75</v>
      </c>
      <c r="L728" s="26">
        <f>IFERROR(HOUR(Table2[[#This Row],[End Time Steam]])+MINUTE(Table2[[#This Row],[End Time Steam]])/60,"err")</f>
        <v>13.5</v>
      </c>
      <c r="M728" s="26">
        <f>IFERROR(IF(Table2[[#This Row],[End time Hour Steam]]&lt;Table2[[#This Row],[Start Time hour Steam]],Table2[[#This Row],[End time Hour Steam]]+24,Table2[[#This Row],[End time Hour Steam]]),"err")</f>
        <v>13.5</v>
      </c>
      <c r="N728" s="26">
        <f>IFERROR((Table2[[#This Row],[End Time Steam]]-Table2[[#This Row],[Start Time Steam]])*24,"err")</f>
        <v>2.7500000000582077</v>
      </c>
    </row>
    <row r="729" spans="1:14">
      <c r="A729" s="27">
        <f>Table1[[#This Row],[Day]]</f>
        <v>41442</v>
      </c>
      <c r="B729" s="29">
        <f>WEEKDAY(Table2[[#This Row],[Day]])</f>
        <v>2</v>
      </c>
      <c r="C729" s="28">
        <f>Table1[[#This Row],[Start Time Elec]]</f>
        <v>41442.177083333336</v>
      </c>
      <c r="D729" s="28">
        <f>Table1[[#This Row],[Stop Time Elec]]</f>
        <v>41443.052083333336</v>
      </c>
      <c r="E729" s="26">
        <f>IFERROR(HOUR(Table2[[#This Row],[Start time Elec]])+MINUTE(Table2[[#This Row],[Start time Elec]])/60,"err")</f>
        <v>4.25</v>
      </c>
      <c r="F729" s="26">
        <f>IFERROR(HOUR(Table2[[#This Row],[End Time Elec]])+MINUTE(Table2[[#This Row],[End Time Elec]])/60,"err")</f>
        <v>1.25</v>
      </c>
      <c r="G729" s="26">
        <f>IFERROR(IF(Table2[[#This Row],[End time Hour elec]]&lt;Table2[[#This Row],[Start Time hour elec]],Table2[[#This Row],[End time Hour elec]]+24,Table2[[#This Row],[End time Hour elec]]),"err")</f>
        <v>25.25</v>
      </c>
      <c r="H729" s="26">
        <f>IFERROR((Table2[[#This Row],[End Time Elec]]-Table2[[#This Row],[Start time Elec]])*24,"err")</f>
        <v>21</v>
      </c>
      <c r="I729" s="28">
        <f>Table1[[#This Row],[Start Time Steam]]</f>
        <v>41442.989583333336</v>
      </c>
      <c r="J729" s="28">
        <f>Table1[[#This Row],[Stop Time Steam]]</f>
        <v>41443.145833333336</v>
      </c>
      <c r="K729" s="26">
        <f>IFERROR(HOUR(Table2[[#This Row],[Start Time Steam]])+MINUTE(Table2[[#This Row],[Start Time Steam]])/60,"err")</f>
        <v>23.75</v>
      </c>
      <c r="L729" s="26">
        <f>IFERROR(HOUR(Table2[[#This Row],[End Time Steam]])+MINUTE(Table2[[#This Row],[End Time Steam]])/60,"err")</f>
        <v>3.5</v>
      </c>
      <c r="M729" s="26">
        <f>IFERROR(IF(Table2[[#This Row],[End time Hour Steam]]&lt;Table2[[#This Row],[Start Time hour Steam]],Table2[[#This Row],[End time Hour Steam]]+24,Table2[[#This Row],[End time Hour Steam]]),"err")</f>
        <v>27.5</v>
      </c>
      <c r="N729" s="26">
        <f>IFERROR((Table2[[#This Row],[End Time Steam]]-Table2[[#This Row],[Start Time Steam]])*24,"err")</f>
        <v>3.75</v>
      </c>
    </row>
    <row r="730" spans="1:14">
      <c r="A730" s="27">
        <f>Table1[[#This Row],[Day]]</f>
        <v>41443</v>
      </c>
      <c r="B730" s="29">
        <f>WEEKDAY(Table2[[#This Row],[Day]])</f>
        <v>3</v>
      </c>
      <c r="C730" s="28">
        <f>Table1[[#This Row],[Start Time Elec]]</f>
        <v>41443.229166666664</v>
      </c>
      <c r="D730" s="28">
        <f>Table1[[#This Row],[Stop Time Elec]]</f>
        <v>41444.041666666664</v>
      </c>
      <c r="E730" s="26">
        <f>IFERROR(HOUR(Table2[[#This Row],[Start time Elec]])+MINUTE(Table2[[#This Row],[Start time Elec]])/60,"err")</f>
        <v>5.5</v>
      </c>
      <c r="F730" s="26">
        <f>IFERROR(HOUR(Table2[[#This Row],[End Time Elec]])+MINUTE(Table2[[#This Row],[End Time Elec]])/60,"err")</f>
        <v>1</v>
      </c>
      <c r="G730" s="26">
        <f>IFERROR(IF(Table2[[#This Row],[End time Hour elec]]&lt;Table2[[#This Row],[Start Time hour elec]],Table2[[#This Row],[End time Hour elec]]+24,Table2[[#This Row],[End time Hour elec]]),"err")</f>
        <v>25</v>
      </c>
      <c r="H730" s="26">
        <f>IFERROR((Table2[[#This Row],[End Time Elec]]-Table2[[#This Row],[Start time Elec]])*24,"err")</f>
        <v>19.5</v>
      </c>
      <c r="I730" s="28">
        <f>Table1[[#This Row],[Start Time Steam]]</f>
        <v>41443.989583333336</v>
      </c>
      <c r="J730" s="28">
        <f>Table1[[#This Row],[Stop Time Steam]]</f>
        <v>41444</v>
      </c>
      <c r="K730" s="26">
        <f>IFERROR(HOUR(Table2[[#This Row],[Start Time Steam]])+MINUTE(Table2[[#This Row],[Start Time Steam]])/60,"err")</f>
        <v>23.75</v>
      </c>
      <c r="L730" s="26">
        <f>IFERROR(HOUR(Table2[[#This Row],[End Time Steam]])+MINUTE(Table2[[#This Row],[End Time Steam]])/60,"err")</f>
        <v>0</v>
      </c>
      <c r="M730" s="26">
        <f>IFERROR(IF(Table2[[#This Row],[End time Hour Steam]]&lt;Table2[[#This Row],[Start Time hour Steam]],Table2[[#This Row],[End time Hour Steam]]+24,Table2[[#This Row],[End time Hour Steam]]),"err")</f>
        <v>24</v>
      </c>
      <c r="N730" s="26">
        <f>IFERROR((Table2[[#This Row],[End Time Steam]]-Table2[[#This Row],[Start Time Steam]])*24,"err")</f>
        <v>0.24999999994179234</v>
      </c>
    </row>
    <row r="731" spans="1:14">
      <c r="A731" s="27">
        <f>Table1[[#This Row],[Day]]</f>
        <v>41444</v>
      </c>
      <c r="B731" s="29">
        <f>WEEKDAY(Table2[[#This Row],[Day]])</f>
        <v>4</v>
      </c>
      <c r="C731" s="28">
        <f>Table1[[#This Row],[Start Time Elec]]</f>
        <v>41444.239583333336</v>
      </c>
      <c r="D731" s="28">
        <f>Table1[[#This Row],[Stop Time Elec]]</f>
        <v>41445.052083333336</v>
      </c>
      <c r="E731" s="26">
        <f>IFERROR(HOUR(Table2[[#This Row],[Start time Elec]])+MINUTE(Table2[[#This Row],[Start time Elec]])/60,"err")</f>
        <v>5.75</v>
      </c>
      <c r="F731" s="26">
        <f>IFERROR(HOUR(Table2[[#This Row],[End Time Elec]])+MINUTE(Table2[[#This Row],[End Time Elec]])/60,"err")</f>
        <v>1.25</v>
      </c>
      <c r="G731" s="26">
        <f>IFERROR(IF(Table2[[#This Row],[End time Hour elec]]&lt;Table2[[#This Row],[Start Time hour elec]],Table2[[#This Row],[End time Hour elec]]+24,Table2[[#This Row],[End time Hour elec]]),"err")</f>
        <v>25.25</v>
      </c>
      <c r="H731" s="26">
        <f>IFERROR((Table2[[#This Row],[End Time Elec]]-Table2[[#This Row],[Start time Elec]])*24,"err")</f>
        <v>19.5</v>
      </c>
      <c r="I731" s="28">
        <f>Table1[[#This Row],[Start Time Steam]]</f>
        <v>41444.208333333336</v>
      </c>
      <c r="J731" s="28">
        <f>Table1[[#This Row],[Stop Time Steam]]</f>
        <v>41444.791666666664</v>
      </c>
      <c r="K731" s="26">
        <f>IFERROR(HOUR(Table2[[#This Row],[Start Time Steam]])+MINUTE(Table2[[#This Row],[Start Time Steam]])/60,"err")</f>
        <v>5</v>
      </c>
      <c r="L731" s="26">
        <f>IFERROR(HOUR(Table2[[#This Row],[End Time Steam]])+MINUTE(Table2[[#This Row],[End Time Steam]])/60,"err")</f>
        <v>19</v>
      </c>
      <c r="M731" s="26">
        <f>IFERROR(IF(Table2[[#This Row],[End time Hour Steam]]&lt;Table2[[#This Row],[Start Time hour Steam]],Table2[[#This Row],[End time Hour Steam]]+24,Table2[[#This Row],[End time Hour Steam]]),"err")</f>
        <v>19</v>
      </c>
      <c r="N731" s="26">
        <f>IFERROR((Table2[[#This Row],[End Time Steam]]-Table2[[#This Row],[Start Time Steam]])*24,"err")</f>
        <v>13.999999999883585</v>
      </c>
    </row>
    <row r="732" spans="1:14">
      <c r="A732" s="27">
        <f>Table1[[#This Row],[Day]]</f>
        <v>41445</v>
      </c>
      <c r="B732" s="29">
        <f>WEEKDAY(Table2[[#This Row],[Day]])</f>
        <v>5</v>
      </c>
      <c r="C732" s="28">
        <f>Table1[[#This Row],[Start Time Elec]]</f>
        <v>41445.229166666664</v>
      </c>
      <c r="D732" s="28">
        <f>Table1[[#This Row],[Stop Time Elec]]</f>
        <v>41446.052083333336</v>
      </c>
      <c r="E732" s="26">
        <f>IFERROR(HOUR(Table2[[#This Row],[Start time Elec]])+MINUTE(Table2[[#This Row],[Start time Elec]])/60,"err")</f>
        <v>5.5</v>
      </c>
      <c r="F732" s="26">
        <f>IFERROR(HOUR(Table2[[#This Row],[End Time Elec]])+MINUTE(Table2[[#This Row],[End Time Elec]])/60,"err")</f>
        <v>1.25</v>
      </c>
      <c r="G732" s="26">
        <f>IFERROR(IF(Table2[[#This Row],[End time Hour elec]]&lt;Table2[[#This Row],[Start Time hour elec]],Table2[[#This Row],[End time Hour elec]]+24,Table2[[#This Row],[End time Hour elec]]),"err")</f>
        <v>25.25</v>
      </c>
      <c r="H732" s="26">
        <f>IFERROR((Table2[[#This Row],[End Time Elec]]-Table2[[#This Row],[Start time Elec]])*24,"err")</f>
        <v>19.750000000116415</v>
      </c>
      <c r="I732" s="28">
        <f>Table1[[#This Row],[Start Time Steam]]</f>
        <v>41445.989583333336</v>
      </c>
      <c r="J732" s="28">
        <f>Table1[[#This Row],[Stop Time Steam]]</f>
        <v>41446.083333333336</v>
      </c>
      <c r="K732" s="26">
        <f>IFERROR(HOUR(Table2[[#This Row],[Start Time Steam]])+MINUTE(Table2[[#This Row],[Start Time Steam]])/60,"err")</f>
        <v>23.75</v>
      </c>
      <c r="L732" s="26">
        <f>IFERROR(HOUR(Table2[[#This Row],[End Time Steam]])+MINUTE(Table2[[#This Row],[End Time Steam]])/60,"err")</f>
        <v>2</v>
      </c>
      <c r="M732" s="26">
        <f>IFERROR(IF(Table2[[#This Row],[End time Hour Steam]]&lt;Table2[[#This Row],[Start Time hour Steam]],Table2[[#This Row],[End time Hour Steam]]+24,Table2[[#This Row],[End time Hour Steam]]),"err")</f>
        <v>26</v>
      </c>
      <c r="N732" s="26">
        <f>IFERROR((Table2[[#This Row],[End Time Steam]]-Table2[[#This Row],[Start Time Steam]])*24,"err")</f>
        <v>2.25</v>
      </c>
    </row>
    <row r="733" spans="1:14">
      <c r="A733" s="27">
        <f>Table1[[#This Row],[Day]]</f>
        <v>41446</v>
      </c>
      <c r="B733" s="29">
        <f>WEEKDAY(Table2[[#This Row],[Day]])</f>
        <v>6</v>
      </c>
      <c r="C733" s="28">
        <f>Table1[[#This Row],[Start Time Elec]]</f>
        <v>41446.239583333336</v>
      </c>
      <c r="D733" s="28">
        <f>Table1[[#This Row],[Stop Time Elec]]</f>
        <v>41447.0625</v>
      </c>
      <c r="E733" s="26">
        <f>IFERROR(HOUR(Table2[[#This Row],[Start time Elec]])+MINUTE(Table2[[#This Row],[Start time Elec]])/60,"err")</f>
        <v>5.75</v>
      </c>
      <c r="F733" s="26">
        <f>IFERROR(HOUR(Table2[[#This Row],[End Time Elec]])+MINUTE(Table2[[#This Row],[End Time Elec]])/60,"err")</f>
        <v>1.5</v>
      </c>
      <c r="G733" s="26">
        <f>IFERROR(IF(Table2[[#This Row],[End time Hour elec]]&lt;Table2[[#This Row],[Start Time hour elec]],Table2[[#This Row],[End time Hour elec]]+24,Table2[[#This Row],[End time Hour elec]]),"err")</f>
        <v>25.5</v>
      </c>
      <c r="H733" s="26">
        <f>IFERROR((Table2[[#This Row],[End Time Elec]]-Table2[[#This Row],[Start time Elec]])*24,"err")</f>
        <v>19.749999999941792</v>
      </c>
      <c r="I733" s="28">
        <f>Table1[[#This Row],[Start Time Steam]]</f>
        <v>41446.989583333336</v>
      </c>
      <c r="J733" s="28">
        <f>Table1[[#This Row],[Stop Time Steam]]</f>
        <v>41447.041666666664</v>
      </c>
      <c r="K733" s="26">
        <f>IFERROR(HOUR(Table2[[#This Row],[Start Time Steam]])+MINUTE(Table2[[#This Row],[Start Time Steam]])/60,"err")</f>
        <v>23.75</v>
      </c>
      <c r="L733" s="26">
        <f>IFERROR(HOUR(Table2[[#This Row],[End Time Steam]])+MINUTE(Table2[[#This Row],[End Time Steam]])/60,"err")</f>
        <v>1</v>
      </c>
      <c r="M733" s="26">
        <f>IFERROR(IF(Table2[[#This Row],[End time Hour Steam]]&lt;Table2[[#This Row],[Start Time hour Steam]],Table2[[#This Row],[End time Hour Steam]]+24,Table2[[#This Row],[End time Hour Steam]]),"err")</f>
        <v>25</v>
      </c>
      <c r="N733" s="26">
        <f>IFERROR((Table2[[#This Row],[End Time Steam]]-Table2[[#This Row],[Start Time Steam]])*24,"err")</f>
        <v>1.2499999998835847</v>
      </c>
    </row>
    <row r="734" spans="1:14" hidden="1">
      <c r="A734" s="27">
        <f>Table1[[#This Row],[Day]]</f>
        <v>41447</v>
      </c>
      <c r="B734" s="29">
        <f>WEEKDAY(Table2[[#This Row],[Day]])</f>
        <v>7</v>
      </c>
      <c r="C734" s="28">
        <f>Table1[[#This Row],[Start Time Elec]]</f>
        <v>41447.260416666664</v>
      </c>
      <c r="D734" s="28">
        <f>Table1[[#This Row],[Stop Time Elec]]</f>
        <v>41448</v>
      </c>
      <c r="E734" s="26">
        <f>IFERROR(HOUR(Table2[[#This Row],[Start time Elec]])+MINUTE(Table2[[#This Row],[Start time Elec]])/60,"err")</f>
        <v>6.25</v>
      </c>
      <c r="F734" s="26">
        <f>IFERROR(HOUR(Table2[[#This Row],[End Time Elec]])+MINUTE(Table2[[#This Row],[End Time Elec]])/60,"err")</f>
        <v>0</v>
      </c>
      <c r="G734" s="26">
        <f>IFERROR(IF(Table2[[#This Row],[End time Hour elec]]&lt;Table2[[#This Row],[Start Time hour elec]],Table2[[#This Row],[End time Hour elec]]+24,Table2[[#This Row],[End time Hour elec]]),"err")</f>
        <v>24</v>
      </c>
      <c r="H734" s="26">
        <f>IFERROR((Table2[[#This Row],[End Time Elec]]-Table2[[#This Row],[Start time Elec]])*24,"err")</f>
        <v>17.750000000058208</v>
      </c>
      <c r="I734" s="28">
        <f>Table1[[#This Row],[Start Time Steam]]</f>
        <v>41447.208333333336</v>
      </c>
      <c r="J734" s="28">
        <f>Table1[[#This Row],[Stop Time Steam]]</f>
        <v>41447.677083333336</v>
      </c>
      <c r="K734" s="26">
        <f>IFERROR(HOUR(Table2[[#This Row],[Start Time Steam]])+MINUTE(Table2[[#This Row],[Start Time Steam]])/60,"err")</f>
        <v>5</v>
      </c>
      <c r="L734" s="26">
        <f>IFERROR(HOUR(Table2[[#This Row],[End Time Steam]])+MINUTE(Table2[[#This Row],[End Time Steam]])/60,"err")</f>
        <v>16.25</v>
      </c>
      <c r="M734" s="26">
        <f>IFERROR(IF(Table2[[#This Row],[End time Hour Steam]]&lt;Table2[[#This Row],[Start Time hour Steam]],Table2[[#This Row],[End time Hour Steam]]+24,Table2[[#This Row],[End time Hour Steam]]),"err")</f>
        <v>16.25</v>
      </c>
      <c r="N734" s="26">
        <f>IFERROR((Table2[[#This Row],[End Time Steam]]-Table2[[#This Row],[Start Time Steam]])*24,"err")</f>
        <v>11.25</v>
      </c>
    </row>
    <row r="735" spans="1:14" hidden="1">
      <c r="A735" s="27">
        <f>Table1[[#This Row],[Day]]</f>
        <v>41448</v>
      </c>
      <c r="B735" s="29">
        <f>WEEKDAY(Table2[[#This Row],[Day]])</f>
        <v>1</v>
      </c>
      <c r="C735" s="28">
        <f>Table1[[#This Row],[Start Time Elec]]</f>
        <v>41448.291666666664</v>
      </c>
      <c r="D735" s="28">
        <f>Table1[[#This Row],[Stop Time Elec]]</f>
        <v>41449</v>
      </c>
      <c r="E735" s="26">
        <f>IFERROR(HOUR(Table2[[#This Row],[Start time Elec]])+MINUTE(Table2[[#This Row],[Start time Elec]])/60,"err")</f>
        <v>7</v>
      </c>
      <c r="F735" s="26">
        <f>IFERROR(HOUR(Table2[[#This Row],[End Time Elec]])+MINUTE(Table2[[#This Row],[End Time Elec]])/60,"err")</f>
        <v>0</v>
      </c>
      <c r="G735" s="26">
        <f>IFERROR(IF(Table2[[#This Row],[End time Hour elec]]&lt;Table2[[#This Row],[Start Time hour elec]],Table2[[#This Row],[End time Hour elec]]+24,Table2[[#This Row],[End time Hour elec]]),"err")</f>
        <v>24</v>
      </c>
      <c r="H735" s="26">
        <f>IFERROR((Table2[[#This Row],[End Time Elec]]-Table2[[#This Row],[Start time Elec]])*24,"err")</f>
        <v>17.000000000058208</v>
      </c>
      <c r="I735" s="28">
        <f>Table1[[#This Row],[Start Time Steam]]</f>
        <v>41448.333333333336</v>
      </c>
      <c r="J735" s="28">
        <f>Table1[[#This Row],[Stop Time Steam]]</f>
        <v>41448.75</v>
      </c>
      <c r="K735" s="26">
        <f>IFERROR(HOUR(Table2[[#This Row],[Start Time Steam]])+MINUTE(Table2[[#This Row],[Start Time Steam]])/60,"err")</f>
        <v>8</v>
      </c>
      <c r="L735" s="26">
        <f>IFERROR(HOUR(Table2[[#This Row],[End Time Steam]])+MINUTE(Table2[[#This Row],[End Time Steam]])/60,"err")</f>
        <v>18</v>
      </c>
      <c r="M735" s="26">
        <f>IFERROR(IF(Table2[[#This Row],[End time Hour Steam]]&lt;Table2[[#This Row],[Start Time hour Steam]],Table2[[#This Row],[End time Hour Steam]]+24,Table2[[#This Row],[End time Hour Steam]]),"err")</f>
        <v>18</v>
      </c>
      <c r="N735" s="26">
        <f>IFERROR((Table2[[#This Row],[End Time Steam]]-Table2[[#This Row],[Start Time Steam]])*24,"err")</f>
        <v>9.9999999999417923</v>
      </c>
    </row>
    <row r="736" spans="1:14">
      <c r="A736" s="27">
        <f>Table1[[#This Row],[Day]]</f>
        <v>41449</v>
      </c>
      <c r="B736" s="29">
        <f>WEEKDAY(Table2[[#This Row],[Day]])</f>
        <v>2</v>
      </c>
      <c r="C736" s="28">
        <f>Table1[[#This Row],[Start Time Elec]]</f>
        <v>41449.145833333336</v>
      </c>
      <c r="D736" s="28">
        <f>Table1[[#This Row],[Stop Time Elec]]</f>
        <v>41450.052083333336</v>
      </c>
      <c r="E736" s="26">
        <f>IFERROR(HOUR(Table2[[#This Row],[Start time Elec]])+MINUTE(Table2[[#This Row],[Start time Elec]])/60,"err")</f>
        <v>3.5</v>
      </c>
      <c r="F736" s="26">
        <f>IFERROR(HOUR(Table2[[#This Row],[End Time Elec]])+MINUTE(Table2[[#This Row],[End Time Elec]])/60,"err")</f>
        <v>1.25</v>
      </c>
      <c r="G736" s="26">
        <f>IFERROR(IF(Table2[[#This Row],[End time Hour elec]]&lt;Table2[[#This Row],[Start Time hour elec]],Table2[[#This Row],[End time Hour elec]]+24,Table2[[#This Row],[End time Hour elec]]),"err")</f>
        <v>25.25</v>
      </c>
      <c r="H736" s="26">
        <f>IFERROR((Table2[[#This Row],[End Time Elec]]-Table2[[#This Row],[Start time Elec]])*24,"err")</f>
        <v>21.75</v>
      </c>
      <c r="I736" s="28">
        <f>Table1[[#This Row],[Start Time Steam]]</f>
        <v>41449.09375</v>
      </c>
      <c r="J736" s="28">
        <f>Table1[[#This Row],[Stop Time Steam]]</f>
        <v>41450.104166666664</v>
      </c>
      <c r="K736" s="26">
        <f>IFERROR(HOUR(Table2[[#This Row],[Start Time Steam]])+MINUTE(Table2[[#This Row],[Start Time Steam]])/60,"err")</f>
        <v>2.25</v>
      </c>
      <c r="L736" s="26">
        <f>IFERROR(HOUR(Table2[[#This Row],[End Time Steam]])+MINUTE(Table2[[#This Row],[End Time Steam]])/60,"err")</f>
        <v>2.5</v>
      </c>
      <c r="M736" s="26">
        <f>IFERROR(IF(Table2[[#This Row],[End time Hour Steam]]&lt;Table2[[#This Row],[Start Time hour Steam]],Table2[[#This Row],[End time Hour Steam]]+24,Table2[[#This Row],[End time Hour Steam]]),"err")</f>
        <v>2.5</v>
      </c>
      <c r="N736" s="26">
        <f>IFERROR((Table2[[#This Row],[End Time Steam]]-Table2[[#This Row],[Start Time Steam]])*24,"err")</f>
        <v>24.249999999941792</v>
      </c>
    </row>
    <row r="737" spans="1:14">
      <c r="A737" s="27">
        <f>Table1[[#This Row],[Day]]</f>
        <v>41450</v>
      </c>
      <c r="B737" s="29">
        <f>WEEKDAY(Table2[[#This Row],[Day]])</f>
        <v>3</v>
      </c>
      <c r="C737" s="28">
        <f>Table1[[#This Row],[Start Time Elec]]</f>
        <v>41450.21875</v>
      </c>
      <c r="D737" s="28">
        <f>Table1[[#This Row],[Stop Time Elec]]</f>
        <v>41451.052083333336</v>
      </c>
      <c r="E737" s="26">
        <f>IFERROR(HOUR(Table2[[#This Row],[Start time Elec]])+MINUTE(Table2[[#This Row],[Start time Elec]])/60,"err")</f>
        <v>5.25</v>
      </c>
      <c r="F737" s="26">
        <f>IFERROR(HOUR(Table2[[#This Row],[End Time Elec]])+MINUTE(Table2[[#This Row],[End Time Elec]])/60,"err")</f>
        <v>1.25</v>
      </c>
      <c r="G737" s="26">
        <f>IFERROR(IF(Table2[[#This Row],[End time Hour elec]]&lt;Table2[[#This Row],[Start Time hour elec]],Table2[[#This Row],[End time Hour elec]]+24,Table2[[#This Row],[End time Hour elec]]),"err")</f>
        <v>25.25</v>
      </c>
      <c r="H737" s="26">
        <f>IFERROR((Table2[[#This Row],[End Time Elec]]-Table2[[#This Row],[Start time Elec]])*24,"err")</f>
        <v>20.000000000058208</v>
      </c>
      <c r="I737" s="28">
        <f>Table1[[#This Row],[Start Time Steam]]</f>
        <v>41450.989583333336</v>
      </c>
      <c r="J737" s="28">
        <f>Table1[[#This Row],[Stop Time Steam]]</f>
        <v>41451.052083333336</v>
      </c>
      <c r="K737" s="26">
        <f>IFERROR(HOUR(Table2[[#This Row],[Start Time Steam]])+MINUTE(Table2[[#This Row],[Start Time Steam]])/60,"err")</f>
        <v>23.75</v>
      </c>
      <c r="L737" s="26">
        <f>IFERROR(HOUR(Table2[[#This Row],[End Time Steam]])+MINUTE(Table2[[#This Row],[End Time Steam]])/60,"err")</f>
        <v>1.25</v>
      </c>
      <c r="M737" s="26">
        <f>IFERROR(IF(Table2[[#This Row],[End time Hour Steam]]&lt;Table2[[#This Row],[Start Time hour Steam]],Table2[[#This Row],[End time Hour Steam]]+24,Table2[[#This Row],[End time Hour Steam]]),"err")</f>
        <v>25.25</v>
      </c>
      <c r="N737" s="26">
        <f>IFERROR((Table2[[#This Row],[End Time Steam]]-Table2[[#This Row],[Start Time Steam]])*24,"err")</f>
        <v>1.5</v>
      </c>
    </row>
    <row r="738" spans="1:14">
      <c r="A738" s="27">
        <f>Table1[[#This Row],[Day]]</f>
        <v>41451</v>
      </c>
      <c r="B738" s="29">
        <f>WEEKDAY(Table2[[#This Row],[Day]])</f>
        <v>4</v>
      </c>
      <c r="C738" s="28">
        <f>Table1[[#This Row],[Start Time Elec]]</f>
        <v>41451.229166666664</v>
      </c>
      <c r="D738" s="28">
        <f>Table1[[#This Row],[Stop Time Elec]]</f>
        <v>41452.052083333336</v>
      </c>
      <c r="E738" s="26">
        <f>IFERROR(HOUR(Table2[[#This Row],[Start time Elec]])+MINUTE(Table2[[#This Row],[Start time Elec]])/60,"err")</f>
        <v>5.5</v>
      </c>
      <c r="F738" s="26">
        <f>IFERROR(HOUR(Table2[[#This Row],[End Time Elec]])+MINUTE(Table2[[#This Row],[End Time Elec]])/60,"err")</f>
        <v>1.25</v>
      </c>
      <c r="G738" s="26">
        <f>IFERROR(IF(Table2[[#This Row],[End time Hour elec]]&lt;Table2[[#This Row],[Start Time hour elec]],Table2[[#This Row],[End time Hour elec]]+24,Table2[[#This Row],[End time Hour elec]]),"err")</f>
        <v>25.25</v>
      </c>
      <c r="H738" s="26">
        <f>IFERROR((Table2[[#This Row],[End Time Elec]]-Table2[[#This Row],[Start time Elec]])*24,"err")</f>
        <v>19.750000000116415</v>
      </c>
      <c r="I738" s="28">
        <f>Table1[[#This Row],[Start Time Steam]]</f>
        <v>41451.197916666664</v>
      </c>
      <c r="J738" s="28">
        <f>Table1[[#This Row],[Stop Time Steam]]</f>
        <v>41451.875</v>
      </c>
      <c r="K738" s="26">
        <f>IFERROR(HOUR(Table2[[#This Row],[Start Time Steam]])+MINUTE(Table2[[#This Row],[Start Time Steam]])/60,"err")</f>
        <v>4.75</v>
      </c>
      <c r="L738" s="26">
        <f>IFERROR(HOUR(Table2[[#This Row],[End Time Steam]])+MINUTE(Table2[[#This Row],[End Time Steam]])/60,"err")</f>
        <v>21</v>
      </c>
      <c r="M738" s="26">
        <f>IFERROR(IF(Table2[[#This Row],[End time Hour Steam]]&lt;Table2[[#This Row],[Start Time hour Steam]],Table2[[#This Row],[End time Hour Steam]]+24,Table2[[#This Row],[End time Hour Steam]]),"err")</f>
        <v>21</v>
      </c>
      <c r="N738" s="26">
        <f>IFERROR((Table2[[#This Row],[End Time Steam]]-Table2[[#This Row],[Start Time Steam]])*24,"err")</f>
        <v>16.250000000058208</v>
      </c>
    </row>
    <row r="739" spans="1:14">
      <c r="A739" s="27">
        <f>Table1[[#This Row],[Day]]</f>
        <v>41452</v>
      </c>
      <c r="B739" s="29">
        <f>WEEKDAY(Table2[[#This Row],[Day]])</f>
        <v>5</v>
      </c>
      <c r="C739" s="28">
        <f>Table1[[#This Row],[Start Time Elec]]</f>
        <v>41452.21875</v>
      </c>
      <c r="D739" s="28">
        <f>Table1[[#This Row],[Stop Time Elec]]</f>
        <v>41453.052083333336</v>
      </c>
      <c r="E739" s="26">
        <f>IFERROR(HOUR(Table2[[#This Row],[Start time Elec]])+MINUTE(Table2[[#This Row],[Start time Elec]])/60,"err")</f>
        <v>5.25</v>
      </c>
      <c r="F739" s="26">
        <f>IFERROR(HOUR(Table2[[#This Row],[End Time Elec]])+MINUTE(Table2[[#This Row],[End Time Elec]])/60,"err")</f>
        <v>1.25</v>
      </c>
      <c r="G739" s="26">
        <f>IFERROR(IF(Table2[[#This Row],[End time Hour elec]]&lt;Table2[[#This Row],[Start Time hour elec]],Table2[[#This Row],[End time Hour elec]]+24,Table2[[#This Row],[End time Hour elec]]),"err")</f>
        <v>25.25</v>
      </c>
      <c r="H739" s="26">
        <f>IFERROR((Table2[[#This Row],[End Time Elec]]-Table2[[#This Row],[Start time Elec]])*24,"err")</f>
        <v>20.000000000058208</v>
      </c>
      <c r="I739" s="28" t="str">
        <f>Table1[[#This Row],[Start Time Steam]]</f>
        <v>err</v>
      </c>
      <c r="J739" s="28">
        <f>Table1[[#This Row],[Stop Time Steam]]</f>
        <v>41453.052083333336</v>
      </c>
      <c r="K739" s="26" t="str">
        <f>IFERROR(HOUR(Table2[[#This Row],[Start Time Steam]])+MINUTE(Table2[[#This Row],[Start Time Steam]])/60,"err")</f>
        <v>err</v>
      </c>
      <c r="L739" s="26">
        <f>IFERROR(HOUR(Table2[[#This Row],[End Time Steam]])+MINUTE(Table2[[#This Row],[End Time Steam]])/60,"err")</f>
        <v>1.25</v>
      </c>
      <c r="M739" s="26">
        <f>IFERROR(IF(Table2[[#This Row],[End time Hour Steam]]&lt;Table2[[#This Row],[Start Time hour Steam]],Table2[[#This Row],[End time Hour Steam]]+24,Table2[[#This Row],[End time Hour Steam]]),"err")</f>
        <v>25.25</v>
      </c>
      <c r="N739" s="26" t="str">
        <f>IFERROR((Table2[[#This Row],[End Time Steam]]-Table2[[#This Row],[Start Time Steam]])*24,"err")</f>
        <v>err</v>
      </c>
    </row>
    <row r="740" spans="1:14">
      <c r="A740" s="27">
        <f>Table1[[#This Row],[Day]]</f>
        <v>41453</v>
      </c>
      <c r="B740" s="29">
        <f>WEEKDAY(Table2[[#This Row],[Day]])</f>
        <v>6</v>
      </c>
      <c r="C740" s="28">
        <f>Table1[[#This Row],[Start Time Elec]]</f>
        <v>41453.21875</v>
      </c>
      <c r="D740" s="28">
        <f>Table1[[#This Row],[Stop Time Elec]]</f>
        <v>41454.09375</v>
      </c>
      <c r="E740" s="26">
        <f>IFERROR(HOUR(Table2[[#This Row],[Start time Elec]])+MINUTE(Table2[[#This Row],[Start time Elec]])/60,"err")</f>
        <v>5.25</v>
      </c>
      <c r="F740" s="26">
        <f>IFERROR(HOUR(Table2[[#This Row],[End Time Elec]])+MINUTE(Table2[[#This Row],[End Time Elec]])/60,"err")</f>
        <v>2.25</v>
      </c>
      <c r="G740" s="26">
        <f>IFERROR(IF(Table2[[#This Row],[End time Hour elec]]&lt;Table2[[#This Row],[Start Time hour elec]],Table2[[#This Row],[End time Hour elec]]+24,Table2[[#This Row],[End time Hour elec]]),"err")</f>
        <v>26.25</v>
      </c>
      <c r="H740" s="26">
        <f>IFERROR((Table2[[#This Row],[End Time Elec]]-Table2[[#This Row],[Start time Elec]])*24,"err")</f>
        <v>21</v>
      </c>
      <c r="I740" s="28">
        <f>Table1[[#This Row],[Start Time Steam]]</f>
        <v>41453.208333333336</v>
      </c>
      <c r="J740" s="28">
        <f>Table1[[#This Row],[Stop Time Steam]]</f>
        <v>41453.8125</v>
      </c>
      <c r="K740" s="26">
        <f>IFERROR(HOUR(Table2[[#This Row],[Start Time Steam]])+MINUTE(Table2[[#This Row],[Start Time Steam]])/60,"err")</f>
        <v>5</v>
      </c>
      <c r="L740" s="26">
        <f>IFERROR(HOUR(Table2[[#This Row],[End Time Steam]])+MINUTE(Table2[[#This Row],[End Time Steam]])/60,"err")</f>
        <v>19.5</v>
      </c>
      <c r="M740" s="26">
        <f>IFERROR(IF(Table2[[#This Row],[End time Hour Steam]]&lt;Table2[[#This Row],[Start Time hour Steam]],Table2[[#This Row],[End time Hour Steam]]+24,Table2[[#This Row],[End time Hour Steam]]),"err")</f>
        <v>19.5</v>
      </c>
      <c r="N740" s="26">
        <f>IFERROR((Table2[[#This Row],[End Time Steam]]-Table2[[#This Row],[Start Time Steam]])*24,"err")</f>
        <v>14.499999999941792</v>
      </c>
    </row>
    <row r="741" spans="1:14" hidden="1">
      <c r="A741" s="27">
        <f>Table1[[#This Row],[Day]]</f>
        <v>41454</v>
      </c>
      <c r="B741" s="29">
        <f>WEEKDAY(Table2[[#This Row],[Day]])</f>
        <v>7</v>
      </c>
      <c r="C741" s="28">
        <f>Table1[[#This Row],[Start Time Elec]]</f>
        <v>41454.989583333336</v>
      </c>
      <c r="D741" s="28">
        <f>Table1[[#This Row],[Stop Time Elec]]</f>
        <v>41455.052083333336</v>
      </c>
      <c r="E741" s="26">
        <f>IFERROR(HOUR(Table2[[#This Row],[Start time Elec]])+MINUTE(Table2[[#This Row],[Start time Elec]])/60,"err")</f>
        <v>23.75</v>
      </c>
      <c r="F741" s="26">
        <f>IFERROR(HOUR(Table2[[#This Row],[End Time Elec]])+MINUTE(Table2[[#This Row],[End Time Elec]])/60,"err")</f>
        <v>1.25</v>
      </c>
      <c r="G741" s="26">
        <f>IFERROR(IF(Table2[[#This Row],[End time Hour elec]]&lt;Table2[[#This Row],[Start Time hour elec]],Table2[[#This Row],[End time Hour elec]]+24,Table2[[#This Row],[End time Hour elec]]),"err")</f>
        <v>25.25</v>
      </c>
      <c r="H741" s="26">
        <f>IFERROR((Table2[[#This Row],[End Time Elec]]-Table2[[#This Row],[Start time Elec]])*24,"err")</f>
        <v>1.5</v>
      </c>
      <c r="I741" s="28" t="str">
        <f>Table1[[#This Row],[Start Time Steam]]</f>
        <v>err</v>
      </c>
      <c r="J741" s="28">
        <f>Table1[[#This Row],[Stop Time Steam]]</f>
        <v>41454.583333333336</v>
      </c>
      <c r="K741" s="26" t="str">
        <f>IFERROR(HOUR(Table2[[#This Row],[Start Time Steam]])+MINUTE(Table2[[#This Row],[Start Time Steam]])/60,"err")</f>
        <v>err</v>
      </c>
      <c r="L741" s="26">
        <f>IFERROR(HOUR(Table2[[#This Row],[End Time Steam]])+MINUTE(Table2[[#This Row],[End Time Steam]])/60,"err")</f>
        <v>14</v>
      </c>
      <c r="M741" s="26">
        <f>IFERROR(IF(Table2[[#This Row],[End time Hour Steam]]&lt;Table2[[#This Row],[Start Time hour Steam]],Table2[[#This Row],[End time Hour Steam]]+24,Table2[[#This Row],[End time Hour Steam]]),"err")</f>
        <v>38</v>
      </c>
      <c r="N741" s="26" t="str">
        <f>IFERROR((Table2[[#This Row],[End Time Steam]]-Table2[[#This Row],[Start Time Steam]])*24,"err")</f>
        <v>err</v>
      </c>
    </row>
    <row r="742" spans="1:14" hidden="1">
      <c r="A742" s="27">
        <f>Table1[[#This Row],[Day]]</f>
        <v>41455</v>
      </c>
      <c r="B742" s="29">
        <f>WEEKDAY(Table2[[#This Row],[Day]])</f>
        <v>1</v>
      </c>
      <c r="C742" s="28">
        <f>Table1[[#This Row],[Start Time Elec]]</f>
        <v>41455.291666666664</v>
      </c>
      <c r="D742" s="28">
        <f>Table1[[#This Row],[Stop Time Elec]]</f>
        <v>41455.96875</v>
      </c>
      <c r="E742" s="26">
        <f>IFERROR(HOUR(Table2[[#This Row],[Start time Elec]])+MINUTE(Table2[[#This Row],[Start time Elec]])/60,"err")</f>
        <v>7</v>
      </c>
      <c r="F742" s="26">
        <f>IFERROR(HOUR(Table2[[#This Row],[End Time Elec]])+MINUTE(Table2[[#This Row],[End Time Elec]])/60,"err")</f>
        <v>23.25</v>
      </c>
      <c r="G742" s="26">
        <f>IFERROR(IF(Table2[[#This Row],[End time Hour elec]]&lt;Table2[[#This Row],[Start Time hour elec]],Table2[[#This Row],[End time Hour elec]]+24,Table2[[#This Row],[End time Hour elec]]),"err")</f>
        <v>23.25</v>
      </c>
      <c r="H742" s="26">
        <f>IFERROR((Table2[[#This Row],[End Time Elec]]-Table2[[#This Row],[Start time Elec]])*24,"err")</f>
        <v>16.250000000058208</v>
      </c>
      <c r="I742" s="28" t="str">
        <f>Table1[[#This Row],[Start Time Steam]]</f>
        <v>err</v>
      </c>
      <c r="J742" s="28">
        <f>Table1[[#This Row],[Stop Time Steam]]</f>
        <v>41455.416666666664</v>
      </c>
      <c r="K742" s="26" t="str">
        <f>IFERROR(HOUR(Table2[[#This Row],[Start Time Steam]])+MINUTE(Table2[[#This Row],[Start Time Steam]])/60,"err")</f>
        <v>err</v>
      </c>
      <c r="L742" s="26">
        <f>IFERROR(HOUR(Table2[[#This Row],[End Time Steam]])+MINUTE(Table2[[#This Row],[End Time Steam]])/60,"err")</f>
        <v>10</v>
      </c>
      <c r="M742" s="26">
        <f>IFERROR(IF(Table2[[#This Row],[End time Hour Steam]]&lt;Table2[[#This Row],[Start Time hour Steam]],Table2[[#This Row],[End time Hour Steam]]+24,Table2[[#This Row],[End time Hour Steam]]),"err")</f>
        <v>34</v>
      </c>
      <c r="N742" s="26" t="str">
        <f>IFERROR((Table2[[#This Row],[End Time Steam]]-Table2[[#This Row],[Start Time Steam]])*24,"err")</f>
        <v>err</v>
      </c>
    </row>
    <row r="743" spans="1:14">
      <c r="A743" s="27">
        <f>Table1[[#This Row],[Day]]</f>
        <v>41456</v>
      </c>
      <c r="B743" s="29">
        <f>WEEKDAY(Table2[[#This Row],[Day]])</f>
        <v>2</v>
      </c>
      <c r="C743" s="28">
        <f>Table1[[#This Row],[Start Time Elec]]</f>
        <v>41456.166666666664</v>
      </c>
      <c r="D743" s="28">
        <f>Table1[[#This Row],[Stop Time Elec]]</f>
        <v>41457.052083333336</v>
      </c>
      <c r="E743" s="26">
        <f>IFERROR(HOUR(Table2[[#This Row],[Start time Elec]])+MINUTE(Table2[[#This Row],[Start time Elec]])/60,"err")</f>
        <v>4</v>
      </c>
      <c r="F743" s="26">
        <f>IFERROR(HOUR(Table2[[#This Row],[End Time Elec]])+MINUTE(Table2[[#This Row],[End Time Elec]])/60,"err")</f>
        <v>1.25</v>
      </c>
      <c r="G743" s="26">
        <f>IFERROR(IF(Table2[[#This Row],[End time Hour elec]]&lt;Table2[[#This Row],[Start Time hour elec]],Table2[[#This Row],[End time Hour elec]]+24,Table2[[#This Row],[End time Hour elec]]),"err")</f>
        <v>25.25</v>
      </c>
      <c r="H743" s="26">
        <f>IFERROR((Table2[[#This Row],[End Time Elec]]-Table2[[#This Row],[Start time Elec]])*24,"err")</f>
        <v>21.250000000116415</v>
      </c>
      <c r="I743" s="28">
        <f>Table1[[#This Row],[Start Time Steam]]</f>
        <v>41456.114583333336</v>
      </c>
      <c r="J743" s="28">
        <f>Table1[[#This Row],[Stop Time Steam]]</f>
        <v>41456.979166666664</v>
      </c>
      <c r="K743" s="26">
        <f>IFERROR(HOUR(Table2[[#This Row],[Start Time Steam]])+MINUTE(Table2[[#This Row],[Start Time Steam]])/60,"err")</f>
        <v>2.75</v>
      </c>
      <c r="L743" s="26">
        <f>IFERROR(HOUR(Table2[[#This Row],[End Time Steam]])+MINUTE(Table2[[#This Row],[End Time Steam]])/60,"err")</f>
        <v>23.5</v>
      </c>
      <c r="M743" s="26">
        <f>IFERROR(IF(Table2[[#This Row],[End time Hour Steam]]&lt;Table2[[#This Row],[Start Time hour Steam]],Table2[[#This Row],[End time Hour Steam]]+24,Table2[[#This Row],[End time Hour Steam]]),"err")</f>
        <v>23.5</v>
      </c>
      <c r="N743" s="26">
        <f>IFERROR((Table2[[#This Row],[End Time Steam]]-Table2[[#This Row],[Start Time Steam]])*24,"err")</f>
        <v>20.749999999883585</v>
      </c>
    </row>
    <row r="744" spans="1:14">
      <c r="A744" s="27">
        <f>Table1[[#This Row],[Day]]</f>
        <v>41457</v>
      </c>
      <c r="B744" s="29">
        <f>WEEKDAY(Table2[[#This Row],[Day]])</f>
        <v>3</v>
      </c>
      <c r="C744" s="28">
        <f>Table1[[#This Row],[Start Time Elec]]</f>
        <v>41457.239583333336</v>
      </c>
      <c r="D744" s="28">
        <f>Table1[[#This Row],[Stop Time Elec]]</f>
        <v>41458.052083333336</v>
      </c>
      <c r="E744" s="26">
        <f>IFERROR(HOUR(Table2[[#This Row],[Start time Elec]])+MINUTE(Table2[[#This Row],[Start time Elec]])/60,"err")</f>
        <v>5.75</v>
      </c>
      <c r="F744" s="26">
        <f>IFERROR(HOUR(Table2[[#This Row],[End Time Elec]])+MINUTE(Table2[[#This Row],[End Time Elec]])/60,"err")</f>
        <v>1.25</v>
      </c>
      <c r="G744" s="26">
        <f>IFERROR(IF(Table2[[#This Row],[End time Hour elec]]&lt;Table2[[#This Row],[Start Time hour elec]],Table2[[#This Row],[End time Hour elec]]+24,Table2[[#This Row],[End time Hour elec]]),"err")</f>
        <v>25.25</v>
      </c>
      <c r="H744" s="26">
        <f>IFERROR((Table2[[#This Row],[End Time Elec]]-Table2[[#This Row],[Start time Elec]])*24,"err")</f>
        <v>19.5</v>
      </c>
      <c r="I744" s="28">
        <f>Table1[[#This Row],[Start Time Steam]]</f>
        <v>41457.1875</v>
      </c>
      <c r="J744" s="28">
        <f>Table1[[#This Row],[Stop Time Steam]]</f>
        <v>41457.885416666664</v>
      </c>
      <c r="K744" s="26">
        <f>IFERROR(HOUR(Table2[[#This Row],[Start Time Steam]])+MINUTE(Table2[[#This Row],[Start Time Steam]])/60,"err")</f>
        <v>4.5</v>
      </c>
      <c r="L744" s="26">
        <f>IFERROR(HOUR(Table2[[#This Row],[End Time Steam]])+MINUTE(Table2[[#This Row],[End Time Steam]])/60,"err")</f>
        <v>21.25</v>
      </c>
      <c r="M744" s="26">
        <f>IFERROR(IF(Table2[[#This Row],[End time Hour Steam]]&lt;Table2[[#This Row],[Start Time hour Steam]],Table2[[#This Row],[End time Hour Steam]]+24,Table2[[#This Row],[End time Hour Steam]]),"err")</f>
        <v>21.25</v>
      </c>
      <c r="N744" s="26">
        <f>IFERROR((Table2[[#This Row],[End Time Steam]]-Table2[[#This Row],[Start Time Steam]])*24,"err")</f>
        <v>16.749999999941792</v>
      </c>
    </row>
    <row r="745" spans="1:14">
      <c r="A745" s="27">
        <f>Table1[[#This Row],[Day]]</f>
        <v>41458</v>
      </c>
      <c r="B745" s="29">
        <f>WEEKDAY(Table2[[#This Row],[Day]])</f>
        <v>4</v>
      </c>
      <c r="C745" s="28">
        <f>Table1[[#This Row],[Start Time Elec]]</f>
        <v>41458.208333333336</v>
      </c>
      <c r="D745" s="28">
        <f>Table1[[#This Row],[Stop Time Elec]]</f>
        <v>41459.114583333336</v>
      </c>
      <c r="E745" s="26">
        <f>IFERROR(HOUR(Table2[[#This Row],[Start time Elec]])+MINUTE(Table2[[#This Row],[Start time Elec]])/60,"err")</f>
        <v>5</v>
      </c>
      <c r="F745" s="26">
        <f>IFERROR(HOUR(Table2[[#This Row],[End Time Elec]])+MINUTE(Table2[[#This Row],[End Time Elec]])/60,"err")</f>
        <v>2.75</v>
      </c>
      <c r="G745" s="26">
        <f>IFERROR(IF(Table2[[#This Row],[End time Hour elec]]&lt;Table2[[#This Row],[Start Time hour elec]],Table2[[#This Row],[End time Hour elec]]+24,Table2[[#This Row],[End time Hour elec]]),"err")</f>
        <v>26.75</v>
      </c>
      <c r="H745" s="26">
        <f>IFERROR((Table2[[#This Row],[End Time Elec]]-Table2[[#This Row],[Start time Elec]])*24,"err")</f>
        <v>21.75</v>
      </c>
      <c r="I745" s="28">
        <f>Table1[[#This Row],[Start Time Steam]]</f>
        <v>41458.09375</v>
      </c>
      <c r="J745" s="28">
        <f>Table1[[#This Row],[Stop Time Steam]]</f>
        <v>41458.1875</v>
      </c>
      <c r="K745" s="26">
        <f>IFERROR(HOUR(Table2[[#This Row],[Start Time Steam]])+MINUTE(Table2[[#This Row],[Start Time Steam]])/60,"err")</f>
        <v>2.25</v>
      </c>
      <c r="L745" s="26">
        <f>IFERROR(HOUR(Table2[[#This Row],[End Time Steam]])+MINUTE(Table2[[#This Row],[End Time Steam]])/60,"err")</f>
        <v>4.5</v>
      </c>
      <c r="M745" s="26">
        <f>IFERROR(IF(Table2[[#This Row],[End time Hour Steam]]&lt;Table2[[#This Row],[Start Time hour Steam]],Table2[[#This Row],[End time Hour Steam]]+24,Table2[[#This Row],[End time Hour Steam]]),"err")</f>
        <v>4.5</v>
      </c>
      <c r="N745" s="26">
        <f>IFERROR((Table2[[#This Row],[End Time Steam]]-Table2[[#This Row],[Start Time Steam]])*24,"err")</f>
        <v>2.25</v>
      </c>
    </row>
    <row r="746" spans="1:14">
      <c r="A746" s="27">
        <f>Table1[[#This Row],[Day]]</f>
        <v>41459</v>
      </c>
      <c r="B746" s="29">
        <f>WEEKDAY(Table2[[#This Row],[Day]])</f>
        <v>5</v>
      </c>
      <c r="C746" s="28">
        <f>Table1[[#This Row],[Start Time Elec]]</f>
        <v>41459.989583333336</v>
      </c>
      <c r="D746" s="28">
        <f>Table1[[#This Row],[Stop Time Elec]]</f>
        <v>41460.010416666664</v>
      </c>
      <c r="E746" s="26">
        <f>IFERROR(HOUR(Table2[[#This Row],[Start time Elec]])+MINUTE(Table2[[#This Row],[Start time Elec]])/60,"err")</f>
        <v>23.75</v>
      </c>
      <c r="F746" s="26">
        <f>IFERROR(HOUR(Table2[[#This Row],[End Time Elec]])+MINUTE(Table2[[#This Row],[End Time Elec]])/60,"err")</f>
        <v>0.25</v>
      </c>
      <c r="G746" s="26">
        <f>IFERROR(IF(Table2[[#This Row],[End time Hour elec]]&lt;Table2[[#This Row],[Start Time hour elec]],Table2[[#This Row],[End time Hour elec]]+24,Table2[[#This Row],[End time Hour elec]]),"err")</f>
        <v>24.25</v>
      </c>
      <c r="H746" s="26">
        <f>IFERROR((Table2[[#This Row],[End Time Elec]]-Table2[[#This Row],[Start time Elec]])*24,"err")</f>
        <v>0.49999999988358468</v>
      </c>
      <c r="I746" s="28" t="str">
        <f>Table1[[#This Row],[Start Time Steam]]</f>
        <v>N/A</v>
      </c>
      <c r="J746" s="28">
        <f>Table1[[#This Row],[Stop Time Steam]]</f>
        <v>41459.427083333336</v>
      </c>
      <c r="K746" s="26" t="str">
        <f>IFERROR(HOUR(Table2[[#This Row],[Start Time Steam]])+MINUTE(Table2[[#This Row],[Start Time Steam]])/60,"err")</f>
        <v>err</v>
      </c>
      <c r="L746" s="26">
        <f>IFERROR(HOUR(Table2[[#This Row],[End Time Steam]])+MINUTE(Table2[[#This Row],[End Time Steam]])/60,"err")</f>
        <v>10.25</v>
      </c>
      <c r="M746" s="26">
        <f>IFERROR(IF(Table2[[#This Row],[End time Hour Steam]]&lt;Table2[[#This Row],[Start Time hour Steam]],Table2[[#This Row],[End time Hour Steam]]+24,Table2[[#This Row],[End time Hour Steam]]),"err")</f>
        <v>34.25</v>
      </c>
      <c r="N746" s="26" t="str">
        <f>IFERROR((Table2[[#This Row],[End Time Steam]]-Table2[[#This Row],[Start Time Steam]])*24,"err")</f>
        <v>err</v>
      </c>
    </row>
    <row r="747" spans="1:14">
      <c r="A747" s="27">
        <f>Table1[[#This Row],[Day]]</f>
        <v>41460</v>
      </c>
      <c r="B747" s="29">
        <f>WEEKDAY(Table2[[#This Row],[Day]])</f>
        <v>6</v>
      </c>
      <c r="C747" s="28">
        <f>Table1[[#This Row],[Start Time Elec]]</f>
        <v>41460.208333333336</v>
      </c>
      <c r="D747" s="28">
        <f>Table1[[#This Row],[Stop Time Elec]]</f>
        <v>41461.072916666664</v>
      </c>
      <c r="E747" s="26">
        <f>IFERROR(HOUR(Table2[[#This Row],[Start time Elec]])+MINUTE(Table2[[#This Row],[Start time Elec]])/60,"err")</f>
        <v>5</v>
      </c>
      <c r="F747" s="26">
        <f>IFERROR(HOUR(Table2[[#This Row],[End Time Elec]])+MINUTE(Table2[[#This Row],[End Time Elec]])/60,"err")</f>
        <v>1.75</v>
      </c>
      <c r="G747" s="26">
        <f>IFERROR(IF(Table2[[#This Row],[End time Hour elec]]&lt;Table2[[#This Row],[Start Time hour elec]],Table2[[#This Row],[End time Hour elec]]+24,Table2[[#This Row],[End time Hour elec]]),"err")</f>
        <v>25.75</v>
      </c>
      <c r="H747" s="26">
        <f>IFERROR((Table2[[#This Row],[End Time Elec]]-Table2[[#This Row],[Start time Elec]])*24,"err")</f>
        <v>20.749999999883585</v>
      </c>
      <c r="I747" s="28">
        <f>Table1[[#This Row],[Start Time Steam]]</f>
        <v>41460.989583333336</v>
      </c>
      <c r="J747" s="28">
        <f>Table1[[#This Row],[Stop Time Steam]]</f>
        <v>41461</v>
      </c>
      <c r="K747" s="26">
        <f>IFERROR(HOUR(Table2[[#This Row],[Start Time Steam]])+MINUTE(Table2[[#This Row],[Start Time Steam]])/60,"err")</f>
        <v>23.75</v>
      </c>
      <c r="L747" s="26">
        <f>IFERROR(HOUR(Table2[[#This Row],[End Time Steam]])+MINUTE(Table2[[#This Row],[End Time Steam]])/60,"err")</f>
        <v>0</v>
      </c>
      <c r="M747" s="26">
        <f>IFERROR(IF(Table2[[#This Row],[End time Hour Steam]]&lt;Table2[[#This Row],[Start Time hour Steam]],Table2[[#This Row],[End time Hour Steam]]+24,Table2[[#This Row],[End time Hour Steam]]),"err")</f>
        <v>24</v>
      </c>
      <c r="N747" s="26">
        <f>IFERROR((Table2[[#This Row],[End Time Steam]]-Table2[[#This Row],[Start Time Steam]])*24,"err")</f>
        <v>0.24999999994179234</v>
      </c>
    </row>
    <row r="748" spans="1:14" hidden="1">
      <c r="A748" s="27">
        <f>Table1[[#This Row],[Day]]</f>
        <v>41461</v>
      </c>
      <c r="B748" s="29">
        <f>WEEKDAY(Table2[[#This Row],[Day]])</f>
        <v>7</v>
      </c>
      <c r="C748" s="28">
        <f>Table1[[#This Row],[Start Time Elec]]</f>
        <v>41461.25</v>
      </c>
      <c r="D748" s="28">
        <f>Table1[[#This Row],[Stop Time Elec]]</f>
        <v>41462.041666666664</v>
      </c>
      <c r="E748" s="26">
        <f>IFERROR(HOUR(Table2[[#This Row],[Start time Elec]])+MINUTE(Table2[[#This Row],[Start time Elec]])/60,"err")</f>
        <v>6</v>
      </c>
      <c r="F748" s="26">
        <f>IFERROR(HOUR(Table2[[#This Row],[End Time Elec]])+MINUTE(Table2[[#This Row],[End Time Elec]])/60,"err")</f>
        <v>1</v>
      </c>
      <c r="G748" s="26">
        <f>IFERROR(IF(Table2[[#This Row],[End time Hour elec]]&lt;Table2[[#This Row],[Start Time hour elec]],Table2[[#This Row],[End time Hour elec]]+24,Table2[[#This Row],[End time Hour elec]]),"err")</f>
        <v>25</v>
      </c>
      <c r="H748" s="26">
        <f>IFERROR((Table2[[#This Row],[End Time Elec]]-Table2[[#This Row],[Start time Elec]])*24,"err")</f>
        <v>18.999999999941792</v>
      </c>
      <c r="I748" s="28">
        <f>Table1[[#This Row],[Start Time Steam]]</f>
        <v>41461.520833333336</v>
      </c>
      <c r="J748" s="28">
        <f>Table1[[#This Row],[Stop Time Steam]]</f>
        <v>41461.635416666664</v>
      </c>
      <c r="K748" s="26">
        <f>IFERROR(HOUR(Table2[[#This Row],[Start Time Steam]])+MINUTE(Table2[[#This Row],[Start Time Steam]])/60,"err")</f>
        <v>12.5</v>
      </c>
      <c r="L748" s="26">
        <f>IFERROR(HOUR(Table2[[#This Row],[End Time Steam]])+MINUTE(Table2[[#This Row],[End Time Steam]])/60,"err")</f>
        <v>15.25</v>
      </c>
      <c r="M748" s="26">
        <f>IFERROR(IF(Table2[[#This Row],[End time Hour Steam]]&lt;Table2[[#This Row],[Start Time hour Steam]],Table2[[#This Row],[End time Hour Steam]]+24,Table2[[#This Row],[End time Hour Steam]]),"err")</f>
        <v>15.25</v>
      </c>
      <c r="N748" s="26">
        <f>IFERROR((Table2[[#This Row],[End Time Steam]]-Table2[[#This Row],[Start Time Steam]])*24,"err")</f>
        <v>2.7499999998835847</v>
      </c>
    </row>
    <row r="749" spans="1:14" hidden="1">
      <c r="A749" s="27">
        <f>Table1[[#This Row],[Day]]</f>
        <v>41462</v>
      </c>
      <c r="B749" s="29">
        <f>WEEKDAY(Table2[[#This Row],[Day]])</f>
        <v>1</v>
      </c>
      <c r="C749" s="28">
        <f>Table1[[#This Row],[Start Time Elec]]</f>
        <v>41462.34375</v>
      </c>
      <c r="D749" s="28">
        <f>Table1[[#This Row],[Stop Time Elec]]</f>
        <v>41463.010416666664</v>
      </c>
      <c r="E749" s="26">
        <f>IFERROR(HOUR(Table2[[#This Row],[Start time Elec]])+MINUTE(Table2[[#This Row],[Start time Elec]])/60,"err")</f>
        <v>8.25</v>
      </c>
      <c r="F749" s="26">
        <f>IFERROR(HOUR(Table2[[#This Row],[End Time Elec]])+MINUTE(Table2[[#This Row],[End Time Elec]])/60,"err")</f>
        <v>0.25</v>
      </c>
      <c r="G749" s="26">
        <f>IFERROR(IF(Table2[[#This Row],[End time Hour elec]]&lt;Table2[[#This Row],[Start Time hour elec]],Table2[[#This Row],[End time Hour elec]]+24,Table2[[#This Row],[End time Hour elec]]),"err")</f>
        <v>24.25</v>
      </c>
      <c r="H749" s="26">
        <f>IFERROR((Table2[[#This Row],[End Time Elec]]-Table2[[#This Row],[Start time Elec]])*24,"err")</f>
        <v>15.999999999941792</v>
      </c>
      <c r="I749" s="28">
        <f>Table1[[#This Row],[Start Time Steam]]</f>
        <v>41462.395833333336</v>
      </c>
      <c r="J749" s="28">
        <f>Table1[[#This Row],[Stop Time Steam]]</f>
        <v>41463</v>
      </c>
      <c r="K749" s="26">
        <f>IFERROR(HOUR(Table2[[#This Row],[Start Time Steam]])+MINUTE(Table2[[#This Row],[Start Time Steam]])/60,"err")</f>
        <v>9.5</v>
      </c>
      <c r="L749" s="26">
        <f>IFERROR(HOUR(Table2[[#This Row],[End Time Steam]])+MINUTE(Table2[[#This Row],[End Time Steam]])/60,"err")</f>
        <v>0</v>
      </c>
      <c r="M749" s="26">
        <f>IFERROR(IF(Table2[[#This Row],[End time Hour Steam]]&lt;Table2[[#This Row],[Start Time hour Steam]],Table2[[#This Row],[End time Hour Steam]]+24,Table2[[#This Row],[End time Hour Steam]]),"err")</f>
        <v>24</v>
      </c>
      <c r="N749" s="26">
        <f>IFERROR((Table2[[#This Row],[End Time Steam]]-Table2[[#This Row],[Start Time Steam]])*24,"err")</f>
        <v>14.499999999941792</v>
      </c>
    </row>
    <row r="750" spans="1:14">
      <c r="A750" s="27">
        <f>Table1[[#This Row],[Day]]</f>
        <v>41463</v>
      </c>
      <c r="B750" s="29">
        <f>WEEKDAY(Table2[[#This Row],[Day]])</f>
        <v>2</v>
      </c>
      <c r="C750" s="28">
        <f>Table1[[#This Row],[Start Time Elec]]</f>
        <v>41463.239583333336</v>
      </c>
      <c r="D750" s="28">
        <f>Table1[[#This Row],[Stop Time Elec]]</f>
        <v>41463.78125</v>
      </c>
      <c r="E750" s="26">
        <f>IFERROR(HOUR(Table2[[#This Row],[Start time Elec]])+MINUTE(Table2[[#This Row],[Start time Elec]])/60,"err")</f>
        <v>5.75</v>
      </c>
      <c r="F750" s="26">
        <f>IFERROR(HOUR(Table2[[#This Row],[End Time Elec]])+MINUTE(Table2[[#This Row],[End Time Elec]])/60,"err")</f>
        <v>18.75</v>
      </c>
      <c r="G750" s="26">
        <f>IFERROR(IF(Table2[[#This Row],[End time Hour elec]]&lt;Table2[[#This Row],[Start Time hour elec]],Table2[[#This Row],[End time Hour elec]]+24,Table2[[#This Row],[End time Hour elec]]),"err")</f>
        <v>18.75</v>
      </c>
      <c r="H750" s="26">
        <f>IFERROR((Table2[[#This Row],[End Time Elec]]-Table2[[#This Row],[Start time Elec]])*24,"err")</f>
        <v>12.999999999941792</v>
      </c>
      <c r="I750" s="28">
        <f>Table1[[#This Row],[Start Time Steam]]</f>
        <v>41463.135416666664</v>
      </c>
      <c r="J750" s="28">
        <f>Table1[[#This Row],[Stop Time Steam]]</f>
        <v>41463.21875</v>
      </c>
      <c r="K750" s="26">
        <f>IFERROR(HOUR(Table2[[#This Row],[Start Time Steam]])+MINUTE(Table2[[#This Row],[Start Time Steam]])/60,"err")</f>
        <v>3.25</v>
      </c>
      <c r="L750" s="26">
        <f>IFERROR(HOUR(Table2[[#This Row],[End Time Steam]])+MINUTE(Table2[[#This Row],[End Time Steam]])/60,"err")</f>
        <v>5.25</v>
      </c>
      <c r="M750" s="26">
        <f>IFERROR(IF(Table2[[#This Row],[End time Hour Steam]]&lt;Table2[[#This Row],[Start Time hour Steam]],Table2[[#This Row],[End time Hour Steam]]+24,Table2[[#This Row],[End time Hour Steam]]),"err")</f>
        <v>5.25</v>
      </c>
      <c r="N750" s="26">
        <f>IFERROR((Table2[[#This Row],[End Time Steam]]-Table2[[#This Row],[Start Time Steam]])*24,"err")</f>
        <v>2.0000000000582077</v>
      </c>
    </row>
    <row r="751" spans="1:14">
      <c r="A751" s="27">
        <f>Table1[[#This Row],[Day]]</f>
        <v>41464</v>
      </c>
      <c r="B751" s="29">
        <f>WEEKDAY(Table2[[#This Row],[Day]])</f>
        <v>3</v>
      </c>
      <c r="C751" s="28">
        <f>Table1[[#This Row],[Start Time Elec]]</f>
        <v>41464.21875</v>
      </c>
      <c r="D751" s="28">
        <f>Table1[[#This Row],[Stop Time Elec]]</f>
        <v>41465.03125</v>
      </c>
      <c r="E751" s="26">
        <f>IFERROR(HOUR(Table2[[#This Row],[Start time Elec]])+MINUTE(Table2[[#This Row],[Start time Elec]])/60,"err")</f>
        <v>5.25</v>
      </c>
      <c r="F751" s="26">
        <f>IFERROR(HOUR(Table2[[#This Row],[End Time Elec]])+MINUTE(Table2[[#This Row],[End Time Elec]])/60,"err")</f>
        <v>0.75</v>
      </c>
      <c r="G751" s="26">
        <f>IFERROR(IF(Table2[[#This Row],[End time Hour elec]]&lt;Table2[[#This Row],[Start Time hour elec]],Table2[[#This Row],[End time Hour elec]]+24,Table2[[#This Row],[End time Hour elec]]),"err")</f>
        <v>24.75</v>
      </c>
      <c r="H751" s="26">
        <f>IFERROR((Table2[[#This Row],[End Time Elec]]-Table2[[#This Row],[Start time Elec]])*24,"err")</f>
        <v>19.5</v>
      </c>
      <c r="I751" s="28">
        <f>Table1[[#This Row],[Start Time Steam]]</f>
        <v>41464.989583333336</v>
      </c>
      <c r="J751" s="28">
        <f>Table1[[#This Row],[Stop Time Steam]]</f>
        <v>41465.052083333336</v>
      </c>
      <c r="K751" s="26">
        <f>IFERROR(HOUR(Table2[[#This Row],[Start Time Steam]])+MINUTE(Table2[[#This Row],[Start Time Steam]])/60,"err")</f>
        <v>23.75</v>
      </c>
      <c r="L751" s="26">
        <f>IFERROR(HOUR(Table2[[#This Row],[End Time Steam]])+MINUTE(Table2[[#This Row],[End Time Steam]])/60,"err")</f>
        <v>1.25</v>
      </c>
      <c r="M751" s="26">
        <f>IFERROR(IF(Table2[[#This Row],[End time Hour Steam]]&lt;Table2[[#This Row],[Start Time hour Steam]],Table2[[#This Row],[End time Hour Steam]]+24,Table2[[#This Row],[End time Hour Steam]]),"err")</f>
        <v>25.25</v>
      </c>
      <c r="N751" s="26">
        <f>IFERROR((Table2[[#This Row],[End Time Steam]]-Table2[[#This Row],[Start Time Steam]])*24,"err")</f>
        <v>1.5</v>
      </c>
    </row>
    <row r="752" spans="1:14">
      <c r="A752" s="27">
        <f>Table1[[#This Row],[Day]]</f>
        <v>41465</v>
      </c>
      <c r="B752" s="29">
        <f>WEEKDAY(Table2[[#This Row],[Day]])</f>
        <v>4</v>
      </c>
      <c r="C752" s="28">
        <f>Table1[[#This Row],[Start Time Elec]]</f>
        <v>41465.229166666664</v>
      </c>
      <c r="D752" s="28">
        <f>Table1[[#This Row],[Stop Time Elec]]</f>
        <v>41466.041666666664</v>
      </c>
      <c r="E752" s="26">
        <f>IFERROR(HOUR(Table2[[#This Row],[Start time Elec]])+MINUTE(Table2[[#This Row],[Start time Elec]])/60,"err")</f>
        <v>5.5</v>
      </c>
      <c r="F752" s="26">
        <f>IFERROR(HOUR(Table2[[#This Row],[End Time Elec]])+MINUTE(Table2[[#This Row],[End Time Elec]])/60,"err")</f>
        <v>1</v>
      </c>
      <c r="G752" s="26">
        <f>IFERROR(IF(Table2[[#This Row],[End time Hour elec]]&lt;Table2[[#This Row],[Start Time hour elec]],Table2[[#This Row],[End time Hour elec]]+24,Table2[[#This Row],[End time Hour elec]]),"err")</f>
        <v>25</v>
      </c>
      <c r="H752" s="26">
        <f>IFERROR((Table2[[#This Row],[End Time Elec]]-Table2[[#This Row],[Start time Elec]])*24,"err")</f>
        <v>19.5</v>
      </c>
      <c r="I752" s="28">
        <f>Table1[[#This Row],[Start Time Steam]]</f>
        <v>41465.0625</v>
      </c>
      <c r="J752" s="28">
        <f>Table1[[#This Row],[Stop Time Steam]]</f>
        <v>41465.166666666664</v>
      </c>
      <c r="K752" s="26">
        <f>IFERROR(HOUR(Table2[[#This Row],[Start Time Steam]])+MINUTE(Table2[[#This Row],[Start Time Steam]])/60,"err")</f>
        <v>1.5</v>
      </c>
      <c r="L752" s="26">
        <f>IFERROR(HOUR(Table2[[#This Row],[End Time Steam]])+MINUTE(Table2[[#This Row],[End Time Steam]])/60,"err")</f>
        <v>4</v>
      </c>
      <c r="M752" s="26">
        <f>IFERROR(IF(Table2[[#This Row],[End time Hour Steam]]&lt;Table2[[#This Row],[Start Time hour Steam]],Table2[[#This Row],[End time Hour Steam]]+24,Table2[[#This Row],[End time Hour Steam]]),"err")</f>
        <v>4</v>
      </c>
      <c r="N752" s="26">
        <f>IFERROR((Table2[[#This Row],[End Time Steam]]-Table2[[#This Row],[Start Time Steam]])*24,"err")</f>
        <v>2.4999999999417923</v>
      </c>
    </row>
    <row r="753" spans="1:14">
      <c r="A753" s="27">
        <f>Table1[[#This Row],[Day]]</f>
        <v>41466</v>
      </c>
      <c r="B753" s="29">
        <f>WEEKDAY(Table2[[#This Row],[Day]])</f>
        <v>5</v>
      </c>
      <c r="C753" s="28">
        <f>Table1[[#This Row],[Start Time Elec]]</f>
        <v>41466.25</v>
      </c>
      <c r="D753" s="28">
        <f>Table1[[#This Row],[Stop Time Elec]]</f>
        <v>41467.03125</v>
      </c>
      <c r="E753" s="26">
        <f>IFERROR(HOUR(Table2[[#This Row],[Start time Elec]])+MINUTE(Table2[[#This Row],[Start time Elec]])/60,"err")</f>
        <v>6</v>
      </c>
      <c r="F753" s="26">
        <f>IFERROR(HOUR(Table2[[#This Row],[End Time Elec]])+MINUTE(Table2[[#This Row],[End Time Elec]])/60,"err")</f>
        <v>0.75</v>
      </c>
      <c r="G753" s="26">
        <f>IFERROR(IF(Table2[[#This Row],[End time Hour elec]]&lt;Table2[[#This Row],[Start Time hour elec]],Table2[[#This Row],[End time Hour elec]]+24,Table2[[#This Row],[End time Hour elec]]),"err")</f>
        <v>24.75</v>
      </c>
      <c r="H753" s="26">
        <f>IFERROR((Table2[[#This Row],[End Time Elec]]-Table2[[#This Row],[Start time Elec]])*24,"err")</f>
        <v>18.75</v>
      </c>
      <c r="I753" s="28">
        <f>Table1[[#This Row],[Start Time Steam]]</f>
        <v>41466.208333333336</v>
      </c>
      <c r="J753" s="28">
        <f>Table1[[#This Row],[Stop Time Steam]]</f>
        <v>41467</v>
      </c>
      <c r="K753" s="26">
        <f>IFERROR(HOUR(Table2[[#This Row],[Start Time Steam]])+MINUTE(Table2[[#This Row],[Start Time Steam]])/60,"err")</f>
        <v>5</v>
      </c>
      <c r="L753" s="26">
        <f>IFERROR(HOUR(Table2[[#This Row],[End Time Steam]])+MINUTE(Table2[[#This Row],[End Time Steam]])/60,"err")</f>
        <v>0</v>
      </c>
      <c r="M753" s="26">
        <f>IFERROR(IF(Table2[[#This Row],[End time Hour Steam]]&lt;Table2[[#This Row],[Start Time hour Steam]],Table2[[#This Row],[End time Hour Steam]]+24,Table2[[#This Row],[End time Hour Steam]]),"err")</f>
        <v>24</v>
      </c>
      <c r="N753" s="26">
        <f>IFERROR((Table2[[#This Row],[End Time Steam]]-Table2[[#This Row],[Start Time Steam]])*24,"err")</f>
        <v>18.999999999941792</v>
      </c>
    </row>
    <row r="754" spans="1:14">
      <c r="A754" s="27">
        <f>Table1[[#This Row],[Day]]</f>
        <v>41467</v>
      </c>
      <c r="B754" s="29">
        <f>WEEKDAY(Table2[[#This Row],[Day]])</f>
        <v>6</v>
      </c>
      <c r="C754" s="28">
        <f>Table1[[#This Row],[Start Time Elec]]</f>
        <v>41467.239583333336</v>
      </c>
      <c r="D754" s="28">
        <f>Table1[[#This Row],[Stop Time Elec]]</f>
        <v>41468.0625</v>
      </c>
      <c r="E754" s="26">
        <f>IFERROR(HOUR(Table2[[#This Row],[Start time Elec]])+MINUTE(Table2[[#This Row],[Start time Elec]])/60,"err")</f>
        <v>5.75</v>
      </c>
      <c r="F754" s="26">
        <f>IFERROR(HOUR(Table2[[#This Row],[End Time Elec]])+MINUTE(Table2[[#This Row],[End Time Elec]])/60,"err")</f>
        <v>1.5</v>
      </c>
      <c r="G754" s="26">
        <f>IFERROR(IF(Table2[[#This Row],[End time Hour elec]]&lt;Table2[[#This Row],[Start Time hour elec]],Table2[[#This Row],[End time Hour elec]]+24,Table2[[#This Row],[End time Hour elec]]),"err")</f>
        <v>25.5</v>
      </c>
      <c r="H754" s="26">
        <f>IFERROR((Table2[[#This Row],[End Time Elec]]-Table2[[#This Row],[Start time Elec]])*24,"err")</f>
        <v>19.749999999941792</v>
      </c>
      <c r="I754" s="28">
        <f>Table1[[#This Row],[Start Time Steam]]</f>
        <v>41467.208333333336</v>
      </c>
      <c r="J754" s="28">
        <f>Table1[[#This Row],[Stop Time Steam]]</f>
        <v>41467.947916666664</v>
      </c>
      <c r="K754" s="26">
        <f>IFERROR(HOUR(Table2[[#This Row],[Start Time Steam]])+MINUTE(Table2[[#This Row],[Start Time Steam]])/60,"err")</f>
        <v>5</v>
      </c>
      <c r="L754" s="26">
        <f>IFERROR(HOUR(Table2[[#This Row],[End Time Steam]])+MINUTE(Table2[[#This Row],[End Time Steam]])/60,"err")</f>
        <v>22.75</v>
      </c>
      <c r="M754" s="26">
        <f>IFERROR(IF(Table2[[#This Row],[End time Hour Steam]]&lt;Table2[[#This Row],[Start Time hour Steam]],Table2[[#This Row],[End time Hour Steam]]+24,Table2[[#This Row],[End time Hour Steam]]),"err")</f>
        <v>22.75</v>
      </c>
      <c r="N754" s="26">
        <f>IFERROR((Table2[[#This Row],[End Time Steam]]-Table2[[#This Row],[Start Time Steam]])*24,"err")</f>
        <v>17.749999999883585</v>
      </c>
    </row>
    <row r="755" spans="1:14" hidden="1">
      <c r="A755" s="27">
        <f>Table1[[#This Row],[Day]]</f>
        <v>41468</v>
      </c>
      <c r="B755" s="29">
        <f>WEEKDAY(Table2[[#This Row],[Day]])</f>
        <v>7</v>
      </c>
      <c r="C755" s="28">
        <f>Table1[[#This Row],[Start Time Elec]]</f>
        <v>41468.25</v>
      </c>
      <c r="D755" s="28">
        <f>Table1[[#This Row],[Stop Time Elec]]</f>
        <v>41469</v>
      </c>
      <c r="E755" s="26">
        <f>IFERROR(HOUR(Table2[[#This Row],[Start time Elec]])+MINUTE(Table2[[#This Row],[Start time Elec]])/60,"err")</f>
        <v>6</v>
      </c>
      <c r="F755" s="26">
        <f>IFERROR(HOUR(Table2[[#This Row],[End Time Elec]])+MINUTE(Table2[[#This Row],[End Time Elec]])/60,"err")</f>
        <v>0</v>
      </c>
      <c r="G755" s="26">
        <f>IFERROR(IF(Table2[[#This Row],[End time Hour elec]]&lt;Table2[[#This Row],[Start Time hour elec]],Table2[[#This Row],[End time Hour elec]]+24,Table2[[#This Row],[End time Hour elec]]),"err")</f>
        <v>24</v>
      </c>
      <c r="H755" s="26">
        <f>IFERROR((Table2[[#This Row],[End Time Elec]]-Table2[[#This Row],[Start time Elec]])*24,"err")</f>
        <v>18</v>
      </c>
      <c r="I755" s="28">
        <f>Table1[[#This Row],[Start Time Steam]]</f>
        <v>41468.208333333336</v>
      </c>
      <c r="J755" s="28">
        <f>Table1[[#This Row],[Stop Time Steam]]</f>
        <v>41469</v>
      </c>
      <c r="K755" s="26">
        <f>IFERROR(HOUR(Table2[[#This Row],[Start Time Steam]])+MINUTE(Table2[[#This Row],[Start Time Steam]])/60,"err")</f>
        <v>5</v>
      </c>
      <c r="L755" s="26">
        <f>IFERROR(HOUR(Table2[[#This Row],[End Time Steam]])+MINUTE(Table2[[#This Row],[End Time Steam]])/60,"err")</f>
        <v>0</v>
      </c>
      <c r="M755" s="26">
        <f>IFERROR(IF(Table2[[#This Row],[End time Hour Steam]]&lt;Table2[[#This Row],[Start Time hour Steam]],Table2[[#This Row],[End time Hour Steam]]+24,Table2[[#This Row],[End time Hour Steam]]),"err")</f>
        <v>24</v>
      </c>
      <c r="N755" s="26">
        <f>IFERROR((Table2[[#This Row],[End Time Steam]]-Table2[[#This Row],[Start Time Steam]])*24,"err")</f>
        <v>18.999999999941792</v>
      </c>
    </row>
    <row r="756" spans="1:14" hidden="1">
      <c r="A756" s="27">
        <f>Table1[[#This Row],[Day]]</f>
        <v>41469</v>
      </c>
      <c r="B756" s="29">
        <f>WEEKDAY(Table2[[#This Row],[Day]])</f>
        <v>1</v>
      </c>
      <c r="C756" s="28">
        <f>Table1[[#This Row],[Start Time Elec]]</f>
        <v>41469.260416666664</v>
      </c>
      <c r="D756" s="28">
        <f>Table1[[#This Row],[Stop Time Elec]]</f>
        <v>41470</v>
      </c>
      <c r="E756" s="26">
        <f>IFERROR(HOUR(Table2[[#This Row],[Start time Elec]])+MINUTE(Table2[[#This Row],[Start time Elec]])/60,"err")</f>
        <v>6.25</v>
      </c>
      <c r="F756" s="26">
        <f>IFERROR(HOUR(Table2[[#This Row],[End Time Elec]])+MINUTE(Table2[[#This Row],[End Time Elec]])/60,"err")</f>
        <v>0</v>
      </c>
      <c r="G756" s="26">
        <f>IFERROR(IF(Table2[[#This Row],[End time Hour elec]]&lt;Table2[[#This Row],[Start Time hour elec]],Table2[[#This Row],[End time Hour elec]]+24,Table2[[#This Row],[End time Hour elec]]),"err")</f>
        <v>24</v>
      </c>
      <c r="H756" s="26">
        <f>IFERROR((Table2[[#This Row],[End Time Elec]]-Table2[[#This Row],[Start time Elec]])*24,"err")</f>
        <v>17.750000000058208</v>
      </c>
      <c r="I756" s="28" t="str">
        <f>Table1[[#This Row],[Start Time Steam]]</f>
        <v>N/A</v>
      </c>
      <c r="J756" s="28">
        <f>Table1[[#This Row],[Stop Time Steam]]</f>
        <v>41469.427083333336</v>
      </c>
      <c r="K756" s="26" t="str">
        <f>IFERROR(HOUR(Table2[[#This Row],[Start Time Steam]])+MINUTE(Table2[[#This Row],[Start Time Steam]])/60,"err")</f>
        <v>err</v>
      </c>
      <c r="L756" s="26">
        <f>IFERROR(HOUR(Table2[[#This Row],[End Time Steam]])+MINUTE(Table2[[#This Row],[End Time Steam]])/60,"err")</f>
        <v>10.25</v>
      </c>
      <c r="M756" s="26">
        <f>IFERROR(IF(Table2[[#This Row],[End time Hour Steam]]&lt;Table2[[#This Row],[Start Time hour Steam]],Table2[[#This Row],[End time Hour Steam]]+24,Table2[[#This Row],[End time Hour Steam]]),"err")</f>
        <v>34.25</v>
      </c>
      <c r="N756" s="26" t="str">
        <f>IFERROR((Table2[[#This Row],[End Time Steam]]-Table2[[#This Row],[Start Time Steam]])*24,"err")</f>
        <v>err</v>
      </c>
    </row>
    <row r="757" spans="1:14">
      <c r="A757" s="27">
        <f>Table1[[#This Row],[Day]]</f>
        <v>41470</v>
      </c>
      <c r="B757" s="29">
        <f>WEEKDAY(Table2[[#This Row],[Day]])</f>
        <v>2</v>
      </c>
      <c r="C757" s="28">
        <f>Table1[[#This Row],[Start Time Elec]]</f>
        <v>41470.177083333336</v>
      </c>
      <c r="D757" s="28">
        <f>Table1[[#This Row],[Stop Time Elec]]</f>
        <v>41470.833333333336</v>
      </c>
      <c r="E757" s="26">
        <f>IFERROR(HOUR(Table2[[#This Row],[Start time Elec]])+MINUTE(Table2[[#This Row],[Start time Elec]])/60,"err")</f>
        <v>4.25</v>
      </c>
      <c r="F757" s="26">
        <f>IFERROR(HOUR(Table2[[#This Row],[End Time Elec]])+MINUTE(Table2[[#This Row],[End Time Elec]])/60,"err")</f>
        <v>20</v>
      </c>
      <c r="G757" s="26">
        <f>IFERROR(IF(Table2[[#This Row],[End time Hour elec]]&lt;Table2[[#This Row],[Start Time hour elec]],Table2[[#This Row],[End time Hour elec]]+24,Table2[[#This Row],[End time Hour elec]]),"err")</f>
        <v>20</v>
      </c>
      <c r="H757" s="26">
        <f>IFERROR((Table2[[#This Row],[End Time Elec]]-Table2[[#This Row],[Start time Elec]])*24,"err")</f>
        <v>15.75</v>
      </c>
      <c r="I757" s="28" t="str">
        <f>Table1[[#This Row],[Start Time Steam]]</f>
        <v>err</v>
      </c>
      <c r="J757" s="28">
        <f>Table1[[#This Row],[Stop Time Steam]]</f>
        <v>41470.708333333336</v>
      </c>
      <c r="K757" s="26" t="str">
        <f>IFERROR(HOUR(Table2[[#This Row],[Start Time Steam]])+MINUTE(Table2[[#This Row],[Start Time Steam]])/60,"err")</f>
        <v>err</v>
      </c>
      <c r="L757" s="26">
        <f>IFERROR(HOUR(Table2[[#This Row],[End Time Steam]])+MINUTE(Table2[[#This Row],[End Time Steam]])/60,"err")</f>
        <v>17</v>
      </c>
      <c r="M757" s="26">
        <f>IFERROR(IF(Table2[[#This Row],[End time Hour Steam]]&lt;Table2[[#This Row],[Start Time hour Steam]],Table2[[#This Row],[End time Hour Steam]]+24,Table2[[#This Row],[End time Hour Steam]]),"err")</f>
        <v>41</v>
      </c>
      <c r="N757" s="26" t="str">
        <f>IFERROR((Table2[[#This Row],[End Time Steam]]-Table2[[#This Row],[Start Time Steam]])*24,"err")</f>
        <v>err</v>
      </c>
    </row>
    <row r="758" spans="1:14">
      <c r="A758" s="27">
        <f>Table1[[#This Row],[Day]]</f>
        <v>41471</v>
      </c>
      <c r="B758" s="29">
        <f>WEEKDAY(Table2[[#This Row],[Day]])</f>
        <v>3</v>
      </c>
      <c r="C758" s="28">
        <f>Table1[[#This Row],[Start Time Elec]]</f>
        <v>41471.21875</v>
      </c>
      <c r="D758" s="28">
        <f>Table1[[#This Row],[Stop Time Elec]]</f>
        <v>41472.052083333336</v>
      </c>
      <c r="E758" s="26">
        <f>IFERROR(HOUR(Table2[[#This Row],[Start time Elec]])+MINUTE(Table2[[#This Row],[Start time Elec]])/60,"err")</f>
        <v>5.25</v>
      </c>
      <c r="F758" s="26">
        <f>IFERROR(HOUR(Table2[[#This Row],[End Time Elec]])+MINUTE(Table2[[#This Row],[End Time Elec]])/60,"err")</f>
        <v>1.25</v>
      </c>
      <c r="G758" s="26">
        <f>IFERROR(IF(Table2[[#This Row],[End time Hour elec]]&lt;Table2[[#This Row],[Start Time hour elec]],Table2[[#This Row],[End time Hour elec]]+24,Table2[[#This Row],[End time Hour elec]]),"err")</f>
        <v>25.25</v>
      </c>
      <c r="H758" s="26">
        <f>IFERROR((Table2[[#This Row],[End Time Elec]]-Table2[[#This Row],[Start time Elec]])*24,"err")</f>
        <v>20.000000000058208</v>
      </c>
      <c r="I758" s="28">
        <f>Table1[[#This Row],[Start Time Steam]]</f>
        <v>41471.208333333336</v>
      </c>
      <c r="J758" s="28">
        <f>Table1[[#This Row],[Stop Time Steam]]</f>
        <v>41471.947916666664</v>
      </c>
      <c r="K758" s="26">
        <f>IFERROR(HOUR(Table2[[#This Row],[Start Time Steam]])+MINUTE(Table2[[#This Row],[Start Time Steam]])/60,"err")</f>
        <v>5</v>
      </c>
      <c r="L758" s="26">
        <f>IFERROR(HOUR(Table2[[#This Row],[End Time Steam]])+MINUTE(Table2[[#This Row],[End Time Steam]])/60,"err")</f>
        <v>22.75</v>
      </c>
      <c r="M758" s="26">
        <f>IFERROR(IF(Table2[[#This Row],[End time Hour Steam]]&lt;Table2[[#This Row],[Start Time hour Steam]],Table2[[#This Row],[End time Hour Steam]]+24,Table2[[#This Row],[End time Hour Steam]]),"err")</f>
        <v>22.75</v>
      </c>
      <c r="N758" s="26">
        <f>IFERROR((Table2[[#This Row],[End Time Steam]]-Table2[[#This Row],[Start Time Steam]])*24,"err")</f>
        <v>17.749999999883585</v>
      </c>
    </row>
    <row r="759" spans="1:14">
      <c r="A759" s="27">
        <f>Table1[[#This Row],[Day]]</f>
        <v>41472</v>
      </c>
      <c r="B759" s="29">
        <f>WEEKDAY(Table2[[#This Row],[Day]])</f>
        <v>4</v>
      </c>
      <c r="C759" s="28">
        <f>Table1[[#This Row],[Start Time Elec]]</f>
        <v>41472.239583333336</v>
      </c>
      <c r="D759" s="28">
        <f>Table1[[#This Row],[Stop Time Elec]]</f>
        <v>41473.041666666664</v>
      </c>
      <c r="E759" s="26">
        <f>IFERROR(HOUR(Table2[[#This Row],[Start time Elec]])+MINUTE(Table2[[#This Row],[Start time Elec]])/60,"err")</f>
        <v>5.75</v>
      </c>
      <c r="F759" s="26">
        <f>IFERROR(HOUR(Table2[[#This Row],[End Time Elec]])+MINUTE(Table2[[#This Row],[End Time Elec]])/60,"err")</f>
        <v>1</v>
      </c>
      <c r="G759" s="26">
        <f>IFERROR(IF(Table2[[#This Row],[End time Hour elec]]&lt;Table2[[#This Row],[Start Time hour elec]],Table2[[#This Row],[End time Hour elec]]+24,Table2[[#This Row],[End time Hour elec]]),"err")</f>
        <v>25</v>
      </c>
      <c r="H759" s="26">
        <f>IFERROR((Table2[[#This Row],[End Time Elec]]-Table2[[#This Row],[Start time Elec]])*24,"err")</f>
        <v>19.249999999883585</v>
      </c>
      <c r="I759" s="28">
        <f>Table1[[#This Row],[Start Time Steam]]</f>
        <v>41472.989583333336</v>
      </c>
      <c r="J759" s="28">
        <f>Table1[[#This Row],[Stop Time Steam]]</f>
        <v>41473</v>
      </c>
      <c r="K759" s="26">
        <f>IFERROR(HOUR(Table2[[#This Row],[Start Time Steam]])+MINUTE(Table2[[#This Row],[Start Time Steam]])/60,"err")</f>
        <v>23.75</v>
      </c>
      <c r="L759" s="26">
        <f>IFERROR(HOUR(Table2[[#This Row],[End Time Steam]])+MINUTE(Table2[[#This Row],[End Time Steam]])/60,"err")</f>
        <v>0</v>
      </c>
      <c r="M759" s="26">
        <f>IFERROR(IF(Table2[[#This Row],[End time Hour Steam]]&lt;Table2[[#This Row],[Start Time hour Steam]],Table2[[#This Row],[End time Hour Steam]]+24,Table2[[#This Row],[End time Hour Steam]]),"err")</f>
        <v>24</v>
      </c>
      <c r="N759" s="26">
        <f>IFERROR((Table2[[#This Row],[End Time Steam]]-Table2[[#This Row],[Start Time Steam]])*24,"err")</f>
        <v>0.24999999994179234</v>
      </c>
    </row>
    <row r="760" spans="1:14">
      <c r="A760" s="27">
        <f>Table1[[#This Row],[Day]]</f>
        <v>41473</v>
      </c>
      <c r="B760" s="29">
        <f>WEEKDAY(Table2[[#This Row],[Day]])</f>
        <v>5</v>
      </c>
      <c r="C760" s="28">
        <f>Table1[[#This Row],[Start Time Elec]]</f>
        <v>41473.229166666664</v>
      </c>
      <c r="D760" s="28">
        <f>Table1[[#This Row],[Stop Time Elec]]</f>
        <v>41474.052083333336</v>
      </c>
      <c r="E760" s="26">
        <f>IFERROR(HOUR(Table2[[#This Row],[Start time Elec]])+MINUTE(Table2[[#This Row],[Start time Elec]])/60,"err")</f>
        <v>5.5</v>
      </c>
      <c r="F760" s="26">
        <f>IFERROR(HOUR(Table2[[#This Row],[End Time Elec]])+MINUTE(Table2[[#This Row],[End Time Elec]])/60,"err")</f>
        <v>1.25</v>
      </c>
      <c r="G760" s="26">
        <f>IFERROR(IF(Table2[[#This Row],[End time Hour elec]]&lt;Table2[[#This Row],[Start Time hour elec]],Table2[[#This Row],[End time Hour elec]]+24,Table2[[#This Row],[End time Hour elec]]),"err")</f>
        <v>25.25</v>
      </c>
      <c r="H760" s="26">
        <f>IFERROR((Table2[[#This Row],[End Time Elec]]-Table2[[#This Row],[Start time Elec]])*24,"err")</f>
        <v>19.750000000116415</v>
      </c>
      <c r="I760" s="28">
        <f>Table1[[#This Row],[Start Time Steam]]</f>
        <v>41473.197916666664</v>
      </c>
      <c r="J760" s="28">
        <f>Table1[[#This Row],[Stop Time Steam]]</f>
        <v>41473.96875</v>
      </c>
      <c r="K760" s="26">
        <f>IFERROR(HOUR(Table2[[#This Row],[Start Time Steam]])+MINUTE(Table2[[#This Row],[Start Time Steam]])/60,"err")</f>
        <v>4.75</v>
      </c>
      <c r="L760" s="26">
        <f>IFERROR(HOUR(Table2[[#This Row],[End Time Steam]])+MINUTE(Table2[[#This Row],[End Time Steam]])/60,"err")</f>
        <v>23.25</v>
      </c>
      <c r="M760" s="26">
        <f>IFERROR(IF(Table2[[#This Row],[End time Hour Steam]]&lt;Table2[[#This Row],[Start Time hour Steam]],Table2[[#This Row],[End time Hour Steam]]+24,Table2[[#This Row],[End time Hour Steam]]),"err")</f>
        <v>23.25</v>
      </c>
      <c r="N760" s="26">
        <f>IFERROR((Table2[[#This Row],[End Time Steam]]-Table2[[#This Row],[Start Time Steam]])*24,"err")</f>
        <v>18.500000000058208</v>
      </c>
    </row>
    <row r="761" spans="1:14">
      <c r="A761" s="27">
        <f>Table1[[#This Row],[Day]]</f>
        <v>41474</v>
      </c>
      <c r="B761" s="29">
        <f>WEEKDAY(Table2[[#This Row],[Day]])</f>
        <v>6</v>
      </c>
      <c r="C761" s="28">
        <f>Table1[[#This Row],[Start Time Elec]]</f>
        <v>41474.239583333336</v>
      </c>
      <c r="D761" s="28">
        <f>Table1[[#This Row],[Stop Time Elec]]</f>
        <v>41475.145833333336</v>
      </c>
      <c r="E761" s="26">
        <f>IFERROR(HOUR(Table2[[#This Row],[Start time Elec]])+MINUTE(Table2[[#This Row],[Start time Elec]])/60,"err")</f>
        <v>5.75</v>
      </c>
      <c r="F761" s="26">
        <f>IFERROR(HOUR(Table2[[#This Row],[End Time Elec]])+MINUTE(Table2[[#This Row],[End Time Elec]])/60,"err")</f>
        <v>3.5</v>
      </c>
      <c r="G761" s="26">
        <f>IFERROR(IF(Table2[[#This Row],[End time Hour elec]]&lt;Table2[[#This Row],[Start Time hour elec]],Table2[[#This Row],[End time Hour elec]]+24,Table2[[#This Row],[End time Hour elec]]),"err")</f>
        <v>27.5</v>
      </c>
      <c r="H761" s="26">
        <f>IFERROR((Table2[[#This Row],[End Time Elec]]-Table2[[#This Row],[Start time Elec]])*24,"err")</f>
        <v>21.75</v>
      </c>
      <c r="I761" s="28">
        <f>Table1[[#This Row],[Start Time Steam]]</f>
        <v>41474.052083333336</v>
      </c>
      <c r="J761" s="28">
        <f>Table1[[#This Row],[Stop Time Steam]]</f>
        <v>41474.1875</v>
      </c>
      <c r="K761" s="26">
        <f>IFERROR(HOUR(Table2[[#This Row],[Start Time Steam]])+MINUTE(Table2[[#This Row],[Start Time Steam]])/60,"err")</f>
        <v>1.25</v>
      </c>
      <c r="L761" s="26">
        <f>IFERROR(HOUR(Table2[[#This Row],[End Time Steam]])+MINUTE(Table2[[#This Row],[End Time Steam]])/60,"err")</f>
        <v>4.5</v>
      </c>
      <c r="M761" s="26">
        <f>IFERROR(IF(Table2[[#This Row],[End time Hour Steam]]&lt;Table2[[#This Row],[Start Time hour Steam]],Table2[[#This Row],[End time Hour Steam]]+24,Table2[[#This Row],[End time Hour Steam]]),"err")</f>
        <v>4.5</v>
      </c>
      <c r="N761" s="26">
        <f>IFERROR((Table2[[#This Row],[End Time Steam]]-Table2[[#This Row],[Start Time Steam]])*24,"err")</f>
        <v>3.2499999999417923</v>
      </c>
    </row>
    <row r="762" spans="1:14" hidden="1">
      <c r="A762" s="27">
        <f>Table1[[#This Row],[Day]]</f>
        <v>41475</v>
      </c>
      <c r="B762" s="29">
        <f>WEEKDAY(Table2[[#This Row],[Day]])</f>
        <v>7</v>
      </c>
      <c r="C762" s="28">
        <f>Table1[[#This Row],[Start Time Elec]]</f>
        <v>41475.989583333336</v>
      </c>
      <c r="D762" s="28">
        <f>Table1[[#This Row],[Stop Time Elec]]</f>
        <v>41476</v>
      </c>
      <c r="E762" s="26">
        <f>IFERROR(HOUR(Table2[[#This Row],[Start time Elec]])+MINUTE(Table2[[#This Row],[Start time Elec]])/60,"err")</f>
        <v>23.75</v>
      </c>
      <c r="F762" s="26">
        <f>IFERROR(HOUR(Table2[[#This Row],[End Time Elec]])+MINUTE(Table2[[#This Row],[End Time Elec]])/60,"err")</f>
        <v>0</v>
      </c>
      <c r="G762" s="26">
        <f>IFERROR(IF(Table2[[#This Row],[End time Hour elec]]&lt;Table2[[#This Row],[Start Time hour elec]],Table2[[#This Row],[End time Hour elec]]+24,Table2[[#This Row],[End time Hour elec]]),"err")</f>
        <v>24</v>
      </c>
      <c r="H762" s="26">
        <f>IFERROR((Table2[[#This Row],[End Time Elec]]-Table2[[#This Row],[Start time Elec]])*24,"err")</f>
        <v>0.24999999994179234</v>
      </c>
      <c r="I762" s="28">
        <f>Table1[[#This Row],[Start Time Steam]]</f>
        <v>41475.052083333336</v>
      </c>
      <c r="J762" s="28">
        <f>Table1[[#This Row],[Stop Time Steam]]</f>
        <v>41475.15625</v>
      </c>
      <c r="K762" s="26">
        <f>IFERROR(HOUR(Table2[[#This Row],[Start Time Steam]])+MINUTE(Table2[[#This Row],[Start Time Steam]])/60,"err")</f>
        <v>1.25</v>
      </c>
      <c r="L762" s="26">
        <f>IFERROR(HOUR(Table2[[#This Row],[End Time Steam]])+MINUTE(Table2[[#This Row],[End Time Steam]])/60,"err")</f>
        <v>3.75</v>
      </c>
      <c r="M762" s="26">
        <f>IFERROR(IF(Table2[[#This Row],[End time Hour Steam]]&lt;Table2[[#This Row],[Start Time hour Steam]],Table2[[#This Row],[End time Hour Steam]]+24,Table2[[#This Row],[End time Hour Steam]]),"err")</f>
        <v>3.75</v>
      </c>
      <c r="N762" s="26">
        <f>IFERROR((Table2[[#This Row],[End Time Steam]]-Table2[[#This Row],[Start Time Steam]])*24,"err")</f>
        <v>2.4999999999417923</v>
      </c>
    </row>
    <row r="763" spans="1:14" hidden="1">
      <c r="A763" s="27">
        <f>Table1[[#This Row],[Day]]</f>
        <v>41476</v>
      </c>
      <c r="B763" s="29">
        <f>WEEKDAY(Table2[[#This Row],[Day]])</f>
        <v>1</v>
      </c>
      <c r="C763" s="28">
        <f>Table1[[#This Row],[Start Time Elec]]</f>
        <v>41476.354166666664</v>
      </c>
      <c r="D763" s="28">
        <f>Table1[[#This Row],[Stop Time Elec]]</f>
        <v>41476.802083333336</v>
      </c>
      <c r="E763" s="26">
        <f>IFERROR(HOUR(Table2[[#This Row],[Start time Elec]])+MINUTE(Table2[[#This Row],[Start time Elec]])/60,"err")</f>
        <v>8.5</v>
      </c>
      <c r="F763" s="26">
        <f>IFERROR(HOUR(Table2[[#This Row],[End Time Elec]])+MINUTE(Table2[[#This Row],[End Time Elec]])/60,"err")</f>
        <v>19.25</v>
      </c>
      <c r="G763" s="26">
        <f>IFERROR(IF(Table2[[#This Row],[End time Hour elec]]&lt;Table2[[#This Row],[Start Time hour elec]],Table2[[#This Row],[End time Hour elec]]+24,Table2[[#This Row],[End time Hour elec]]),"err")</f>
        <v>19.25</v>
      </c>
      <c r="H763" s="26">
        <f>IFERROR((Table2[[#This Row],[End Time Elec]]-Table2[[#This Row],[Start time Elec]])*24,"err")</f>
        <v>10.750000000116415</v>
      </c>
      <c r="I763" s="28">
        <f>Table1[[#This Row],[Start Time Steam]]</f>
        <v>41476.40625</v>
      </c>
      <c r="J763" s="28">
        <f>Table1[[#This Row],[Stop Time Steam]]</f>
        <v>41476.510416666664</v>
      </c>
      <c r="K763" s="26">
        <f>IFERROR(HOUR(Table2[[#This Row],[Start Time Steam]])+MINUTE(Table2[[#This Row],[Start Time Steam]])/60,"err")</f>
        <v>9.75</v>
      </c>
      <c r="L763" s="26">
        <f>IFERROR(HOUR(Table2[[#This Row],[End Time Steam]])+MINUTE(Table2[[#This Row],[End Time Steam]])/60,"err")</f>
        <v>12.25</v>
      </c>
      <c r="M763" s="26">
        <f>IFERROR(IF(Table2[[#This Row],[End time Hour Steam]]&lt;Table2[[#This Row],[Start Time hour Steam]],Table2[[#This Row],[End time Hour Steam]]+24,Table2[[#This Row],[End time Hour Steam]]),"err")</f>
        <v>12.25</v>
      </c>
      <c r="N763" s="26">
        <f>IFERROR((Table2[[#This Row],[End Time Steam]]-Table2[[#This Row],[Start Time Steam]])*24,"err")</f>
        <v>2.4999999999417923</v>
      </c>
    </row>
    <row r="764" spans="1:14">
      <c r="A764" s="27">
        <f>Table1[[#This Row],[Day]]</f>
        <v>41477</v>
      </c>
      <c r="B764" s="29">
        <f>WEEKDAY(Table2[[#This Row],[Day]])</f>
        <v>2</v>
      </c>
      <c r="C764" s="28">
        <f>Table1[[#This Row],[Start Time Elec]]</f>
        <v>41477.0625</v>
      </c>
      <c r="D764" s="28">
        <f>Table1[[#This Row],[Stop Time Elec]]</f>
        <v>41477.822916666664</v>
      </c>
      <c r="E764" s="26">
        <f>IFERROR(HOUR(Table2[[#This Row],[Start time Elec]])+MINUTE(Table2[[#This Row],[Start time Elec]])/60,"err")</f>
        <v>1.5</v>
      </c>
      <c r="F764" s="26">
        <f>IFERROR(HOUR(Table2[[#This Row],[End Time Elec]])+MINUTE(Table2[[#This Row],[End Time Elec]])/60,"err")</f>
        <v>19.75</v>
      </c>
      <c r="G764" s="26">
        <f>IFERROR(IF(Table2[[#This Row],[End time Hour elec]]&lt;Table2[[#This Row],[Start Time hour elec]],Table2[[#This Row],[End time Hour elec]]+24,Table2[[#This Row],[End time Hour elec]]),"err")</f>
        <v>19.75</v>
      </c>
      <c r="H764" s="26">
        <f>IFERROR((Table2[[#This Row],[End Time Elec]]-Table2[[#This Row],[Start time Elec]])*24,"err")</f>
        <v>18.249999999941792</v>
      </c>
      <c r="I764" s="28" t="str">
        <f>Table1[[#This Row],[Start Time Steam]]</f>
        <v>err</v>
      </c>
      <c r="J764" s="28">
        <f>Table1[[#This Row],[Stop Time Steam]]</f>
        <v>41477.729166666664</v>
      </c>
      <c r="K764" s="26" t="str">
        <f>IFERROR(HOUR(Table2[[#This Row],[Start Time Steam]])+MINUTE(Table2[[#This Row],[Start Time Steam]])/60,"err")</f>
        <v>err</v>
      </c>
      <c r="L764" s="26">
        <f>IFERROR(HOUR(Table2[[#This Row],[End Time Steam]])+MINUTE(Table2[[#This Row],[End Time Steam]])/60,"err")</f>
        <v>17.5</v>
      </c>
      <c r="M764" s="26">
        <f>IFERROR(IF(Table2[[#This Row],[End time Hour Steam]]&lt;Table2[[#This Row],[Start Time hour Steam]],Table2[[#This Row],[End time Hour Steam]]+24,Table2[[#This Row],[End time Hour Steam]]),"err")</f>
        <v>41.5</v>
      </c>
      <c r="N764" s="26" t="str">
        <f>IFERROR((Table2[[#This Row],[End Time Steam]]-Table2[[#This Row],[Start Time Steam]])*24,"err")</f>
        <v>err</v>
      </c>
    </row>
    <row r="765" spans="1:14">
      <c r="A765" s="27">
        <f>Table1[[#This Row],[Day]]</f>
        <v>41478</v>
      </c>
      <c r="B765" s="29">
        <f>WEEKDAY(Table2[[#This Row],[Day]])</f>
        <v>3</v>
      </c>
      <c r="C765" s="28">
        <f>Table1[[#This Row],[Start Time Elec]]</f>
        <v>41478.239583333336</v>
      </c>
      <c r="D765" s="28">
        <f>Table1[[#This Row],[Stop Time Elec]]</f>
        <v>41479.041666666664</v>
      </c>
      <c r="E765" s="26">
        <f>IFERROR(HOUR(Table2[[#This Row],[Start time Elec]])+MINUTE(Table2[[#This Row],[Start time Elec]])/60,"err")</f>
        <v>5.75</v>
      </c>
      <c r="F765" s="26">
        <f>IFERROR(HOUR(Table2[[#This Row],[End Time Elec]])+MINUTE(Table2[[#This Row],[End Time Elec]])/60,"err")</f>
        <v>1</v>
      </c>
      <c r="G765" s="26">
        <f>IFERROR(IF(Table2[[#This Row],[End time Hour elec]]&lt;Table2[[#This Row],[Start Time hour elec]],Table2[[#This Row],[End time Hour elec]]+24,Table2[[#This Row],[End time Hour elec]]),"err")</f>
        <v>25</v>
      </c>
      <c r="H765" s="26">
        <f>IFERROR((Table2[[#This Row],[End Time Elec]]-Table2[[#This Row],[Start time Elec]])*24,"err")</f>
        <v>19.249999999883585</v>
      </c>
      <c r="I765" s="28">
        <f>Table1[[#This Row],[Start Time Steam]]</f>
        <v>41478.1875</v>
      </c>
      <c r="J765" s="28">
        <f>Table1[[#This Row],[Stop Time Steam]]</f>
        <v>41479.083333333336</v>
      </c>
      <c r="K765" s="26">
        <f>IFERROR(HOUR(Table2[[#This Row],[Start Time Steam]])+MINUTE(Table2[[#This Row],[Start Time Steam]])/60,"err")</f>
        <v>4.5</v>
      </c>
      <c r="L765" s="26">
        <f>IFERROR(HOUR(Table2[[#This Row],[End Time Steam]])+MINUTE(Table2[[#This Row],[End Time Steam]])/60,"err")</f>
        <v>2</v>
      </c>
      <c r="M765" s="26">
        <f>IFERROR(IF(Table2[[#This Row],[End time Hour Steam]]&lt;Table2[[#This Row],[Start Time hour Steam]],Table2[[#This Row],[End time Hour Steam]]+24,Table2[[#This Row],[End time Hour Steam]]),"err")</f>
        <v>26</v>
      </c>
      <c r="N765" s="26">
        <f>IFERROR((Table2[[#This Row],[End Time Steam]]-Table2[[#This Row],[Start Time Steam]])*24,"err")</f>
        <v>21.500000000058208</v>
      </c>
    </row>
    <row r="766" spans="1:14">
      <c r="A766" s="27">
        <f>Table1[[#This Row],[Day]]</f>
        <v>41479</v>
      </c>
      <c r="B766" s="29">
        <f>WEEKDAY(Table2[[#This Row],[Day]])</f>
        <v>4</v>
      </c>
      <c r="C766" s="28">
        <f>Table1[[#This Row],[Start Time Elec]]</f>
        <v>41479.229166666664</v>
      </c>
      <c r="D766" s="28">
        <f>Table1[[#This Row],[Stop Time Elec]]</f>
        <v>41480.052083333336</v>
      </c>
      <c r="E766" s="26">
        <f>IFERROR(HOUR(Table2[[#This Row],[Start time Elec]])+MINUTE(Table2[[#This Row],[Start time Elec]])/60,"err")</f>
        <v>5.5</v>
      </c>
      <c r="F766" s="26">
        <f>IFERROR(HOUR(Table2[[#This Row],[End Time Elec]])+MINUTE(Table2[[#This Row],[End Time Elec]])/60,"err")</f>
        <v>1.25</v>
      </c>
      <c r="G766" s="26">
        <f>IFERROR(IF(Table2[[#This Row],[End time Hour elec]]&lt;Table2[[#This Row],[Start Time hour elec]],Table2[[#This Row],[End time Hour elec]]+24,Table2[[#This Row],[End time Hour elec]]),"err")</f>
        <v>25.25</v>
      </c>
      <c r="H766" s="26">
        <f>IFERROR((Table2[[#This Row],[End Time Elec]]-Table2[[#This Row],[Start time Elec]])*24,"err")</f>
        <v>19.750000000116415</v>
      </c>
      <c r="I766" s="28">
        <f>Table1[[#This Row],[Start Time Steam]]</f>
        <v>41479.989583333336</v>
      </c>
      <c r="J766" s="28">
        <f>Table1[[#This Row],[Stop Time Steam]]</f>
        <v>41480</v>
      </c>
      <c r="K766" s="26">
        <f>IFERROR(HOUR(Table2[[#This Row],[Start Time Steam]])+MINUTE(Table2[[#This Row],[Start Time Steam]])/60,"err")</f>
        <v>23.75</v>
      </c>
      <c r="L766" s="26">
        <f>IFERROR(HOUR(Table2[[#This Row],[End Time Steam]])+MINUTE(Table2[[#This Row],[End Time Steam]])/60,"err")</f>
        <v>0</v>
      </c>
      <c r="M766" s="26">
        <f>IFERROR(IF(Table2[[#This Row],[End time Hour Steam]]&lt;Table2[[#This Row],[Start Time hour Steam]],Table2[[#This Row],[End time Hour Steam]]+24,Table2[[#This Row],[End time Hour Steam]]),"err")</f>
        <v>24</v>
      </c>
      <c r="N766" s="26">
        <f>IFERROR((Table2[[#This Row],[End Time Steam]]-Table2[[#This Row],[Start Time Steam]])*24,"err")</f>
        <v>0.24999999994179234</v>
      </c>
    </row>
    <row r="767" spans="1:14">
      <c r="A767" s="27">
        <f>Table1[[#This Row],[Day]]</f>
        <v>41480</v>
      </c>
      <c r="B767" s="29">
        <f>WEEKDAY(Table2[[#This Row],[Day]])</f>
        <v>5</v>
      </c>
      <c r="C767" s="28">
        <f>Table1[[#This Row],[Start Time Elec]]</f>
        <v>41480.239583333336</v>
      </c>
      <c r="D767" s="28">
        <f>Table1[[#This Row],[Stop Time Elec]]</f>
        <v>41481.052083333336</v>
      </c>
      <c r="E767" s="26">
        <f>IFERROR(HOUR(Table2[[#This Row],[Start time Elec]])+MINUTE(Table2[[#This Row],[Start time Elec]])/60,"err")</f>
        <v>5.75</v>
      </c>
      <c r="F767" s="26">
        <f>IFERROR(HOUR(Table2[[#This Row],[End Time Elec]])+MINUTE(Table2[[#This Row],[End Time Elec]])/60,"err")</f>
        <v>1.25</v>
      </c>
      <c r="G767" s="26">
        <f>IFERROR(IF(Table2[[#This Row],[End time Hour elec]]&lt;Table2[[#This Row],[Start Time hour elec]],Table2[[#This Row],[End time Hour elec]]+24,Table2[[#This Row],[End time Hour elec]]),"err")</f>
        <v>25.25</v>
      </c>
      <c r="H767" s="26">
        <f>IFERROR((Table2[[#This Row],[End Time Elec]]-Table2[[#This Row],[Start time Elec]])*24,"err")</f>
        <v>19.5</v>
      </c>
      <c r="I767" s="28">
        <f>Table1[[#This Row],[Start Time Steam]]</f>
        <v>41480.21875</v>
      </c>
      <c r="J767" s="28">
        <f>Table1[[#This Row],[Stop Time Steam]]</f>
        <v>41480.947916666664</v>
      </c>
      <c r="K767" s="26">
        <f>IFERROR(HOUR(Table2[[#This Row],[Start Time Steam]])+MINUTE(Table2[[#This Row],[Start Time Steam]])/60,"err")</f>
        <v>5.25</v>
      </c>
      <c r="L767" s="26">
        <f>IFERROR(HOUR(Table2[[#This Row],[End Time Steam]])+MINUTE(Table2[[#This Row],[End Time Steam]])/60,"err")</f>
        <v>22.75</v>
      </c>
      <c r="M767" s="26">
        <f>IFERROR(IF(Table2[[#This Row],[End time Hour Steam]]&lt;Table2[[#This Row],[Start Time hour Steam]],Table2[[#This Row],[End time Hour Steam]]+24,Table2[[#This Row],[End time Hour Steam]]),"err")</f>
        <v>22.75</v>
      </c>
      <c r="N767" s="26">
        <f>IFERROR((Table2[[#This Row],[End Time Steam]]-Table2[[#This Row],[Start Time Steam]])*24,"err")</f>
        <v>17.499999999941792</v>
      </c>
    </row>
    <row r="768" spans="1:14">
      <c r="A768" s="27">
        <f>Table1[[#This Row],[Day]]</f>
        <v>41481</v>
      </c>
      <c r="B768" s="29">
        <f>WEEKDAY(Table2[[#This Row],[Day]])</f>
        <v>6</v>
      </c>
      <c r="C768" s="28">
        <f>Table1[[#This Row],[Start Time Elec]]</f>
        <v>41481.208333333336</v>
      </c>
      <c r="D768" s="28">
        <f>Table1[[#This Row],[Stop Time Elec]]</f>
        <v>41482.0625</v>
      </c>
      <c r="E768" s="26">
        <f>IFERROR(HOUR(Table2[[#This Row],[Start time Elec]])+MINUTE(Table2[[#This Row],[Start time Elec]])/60,"err")</f>
        <v>5</v>
      </c>
      <c r="F768" s="26">
        <f>IFERROR(HOUR(Table2[[#This Row],[End Time Elec]])+MINUTE(Table2[[#This Row],[End Time Elec]])/60,"err")</f>
        <v>1.5</v>
      </c>
      <c r="G768" s="26">
        <f>IFERROR(IF(Table2[[#This Row],[End time Hour elec]]&lt;Table2[[#This Row],[Start Time hour elec]],Table2[[#This Row],[End time Hour elec]]+24,Table2[[#This Row],[End time Hour elec]]),"err")</f>
        <v>25.5</v>
      </c>
      <c r="H768" s="26">
        <f>IFERROR((Table2[[#This Row],[End Time Elec]]-Table2[[#This Row],[Start time Elec]])*24,"err")</f>
        <v>20.499999999941792</v>
      </c>
      <c r="I768" s="28" t="str">
        <f>Table1[[#This Row],[Start Time Steam]]</f>
        <v>err</v>
      </c>
      <c r="J768" s="28">
        <f>Table1[[#This Row],[Stop Time Steam]]</f>
        <v>41481.96875</v>
      </c>
      <c r="K768" s="26" t="str">
        <f>IFERROR(HOUR(Table2[[#This Row],[Start Time Steam]])+MINUTE(Table2[[#This Row],[Start Time Steam]])/60,"err")</f>
        <v>err</v>
      </c>
      <c r="L768" s="26">
        <f>IFERROR(HOUR(Table2[[#This Row],[End Time Steam]])+MINUTE(Table2[[#This Row],[End Time Steam]])/60,"err")</f>
        <v>23.25</v>
      </c>
      <c r="M768" s="26">
        <f>IFERROR(IF(Table2[[#This Row],[End time Hour Steam]]&lt;Table2[[#This Row],[Start Time hour Steam]],Table2[[#This Row],[End time Hour Steam]]+24,Table2[[#This Row],[End time Hour Steam]]),"err")</f>
        <v>47.25</v>
      </c>
      <c r="N768" s="26" t="str">
        <f>IFERROR((Table2[[#This Row],[End Time Steam]]-Table2[[#This Row],[Start Time Steam]])*24,"err")</f>
        <v>err</v>
      </c>
    </row>
    <row r="769" spans="1:14" hidden="1">
      <c r="A769" s="27">
        <f>Table1[[#This Row],[Day]]</f>
        <v>41482</v>
      </c>
      <c r="B769" s="29">
        <f>WEEKDAY(Table2[[#This Row],[Day]])</f>
        <v>7</v>
      </c>
      <c r="C769" s="28">
        <f>Table1[[#This Row],[Start Time Elec]]</f>
        <v>41482.239583333336</v>
      </c>
      <c r="D769" s="28">
        <f>Table1[[#This Row],[Stop Time Elec]]</f>
        <v>41483.03125</v>
      </c>
      <c r="E769" s="26">
        <f>IFERROR(HOUR(Table2[[#This Row],[Start time Elec]])+MINUTE(Table2[[#This Row],[Start time Elec]])/60,"err")</f>
        <v>5.75</v>
      </c>
      <c r="F769" s="26">
        <f>IFERROR(HOUR(Table2[[#This Row],[End Time Elec]])+MINUTE(Table2[[#This Row],[End Time Elec]])/60,"err")</f>
        <v>0.75</v>
      </c>
      <c r="G769" s="26">
        <f>IFERROR(IF(Table2[[#This Row],[End time Hour elec]]&lt;Table2[[#This Row],[Start Time hour elec]],Table2[[#This Row],[End time Hour elec]]+24,Table2[[#This Row],[End time Hour elec]]),"err")</f>
        <v>24.75</v>
      </c>
      <c r="H769" s="26">
        <f>IFERROR((Table2[[#This Row],[End Time Elec]]-Table2[[#This Row],[Start time Elec]])*24,"err")</f>
        <v>18.999999999941792</v>
      </c>
      <c r="I769" s="28">
        <f>Table1[[#This Row],[Start Time Steam]]</f>
        <v>41482.208333333336</v>
      </c>
      <c r="J769" s="28">
        <f>Table1[[#This Row],[Stop Time Steam]]</f>
        <v>41482.510416666664</v>
      </c>
      <c r="K769" s="26">
        <f>IFERROR(HOUR(Table2[[#This Row],[Start Time Steam]])+MINUTE(Table2[[#This Row],[Start Time Steam]])/60,"err")</f>
        <v>5</v>
      </c>
      <c r="L769" s="26">
        <f>IFERROR(HOUR(Table2[[#This Row],[End Time Steam]])+MINUTE(Table2[[#This Row],[End Time Steam]])/60,"err")</f>
        <v>12.25</v>
      </c>
      <c r="M769" s="26">
        <f>IFERROR(IF(Table2[[#This Row],[End time Hour Steam]]&lt;Table2[[#This Row],[Start Time hour Steam]],Table2[[#This Row],[End time Hour Steam]]+24,Table2[[#This Row],[End time Hour Steam]]),"err")</f>
        <v>12.25</v>
      </c>
      <c r="N769" s="26">
        <f>IFERROR((Table2[[#This Row],[End Time Steam]]-Table2[[#This Row],[Start Time Steam]])*24,"err")</f>
        <v>7.2499999998835847</v>
      </c>
    </row>
    <row r="770" spans="1:14" hidden="1">
      <c r="A770" s="27">
        <f>Table1[[#This Row],[Day]]</f>
        <v>41483</v>
      </c>
      <c r="B770" s="29">
        <f>WEEKDAY(Table2[[#This Row],[Day]])</f>
        <v>1</v>
      </c>
      <c r="C770" s="28">
        <f>Table1[[#This Row],[Start Time Elec]]</f>
        <v>41483.333333333336</v>
      </c>
      <c r="D770" s="28">
        <f>Table1[[#This Row],[Stop Time Elec]]</f>
        <v>41483.96875</v>
      </c>
      <c r="E770" s="26">
        <f>IFERROR(HOUR(Table2[[#This Row],[Start time Elec]])+MINUTE(Table2[[#This Row],[Start time Elec]])/60,"err")</f>
        <v>8</v>
      </c>
      <c r="F770" s="26">
        <f>IFERROR(HOUR(Table2[[#This Row],[End Time Elec]])+MINUTE(Table2[[#This Row],[End Time Elec]])/60,"err")</f>
        <v>23.25</v>
      </c>
      <c r="G770" s="26">
        <f>IFERROR(IF(Table2[[#This Row],[End time Hour elec]]&lt;Table2[[#This Row],[Start Time hour elec]],Table2[[#This Row],[End time Hour elec]]+24,Table2[[#This Row],[End time Hour elec]]),"err")</f>
        <v>23.25</v>
      </c>
      <c r="H770" s="26">
        <f>IFERROR((Table2[[#This Row],[End Time Elec]]-Table2[[#This Row],[Start time Elec]])*24,"err")</f>
        <v>15.249999999941792</v>
      </c>
      <c r="I770" s="28">
        <f>Table1[[#This Row],[Start Time Steam]]</f>
        <v>41483.083333333336</v>
      </c>
      <c r="J770" s="28">
        <f>Table1[[#This Row],[Stop Time Steam]]</f>
        <v>41483.333333333336</v>
      </c>
      <c r="K770" s="26">
        <f>IFERROR(HOUR(Table2[[#This Row],[Start Time Steam]])+MINUTE(Table2[[#This Row],[Start Time Steam]])/60,"err")</f>
        <v>2</v>
      </c>
      <c r="L770" s="26">
        <f>IFERROR(HOUR(Table2[[#This Row],[End Time Steam]])+MINUTE(Table2[[#This Row],[End Time Steam]])/60,"err")</f>
        <v>8</v>
      </c>
      <c r="M770" s="26">
        <f>IFERROR(IF(Table2[[#This Row],[End time Hour Steam]]&lt;Table2[[#This Row],[Start Time hour Steam]],Table2[[#This Row],[End time Hour Steam]]+24,Table2[[#This Row],[End time Hour Steam]]),"err")</f>
        <v>8</v>
      </c>
      <c r="N770" s="26">
        <f>IFERROR((Table2[[#This Row],[End Time Steam]]-Table2[[#This Row],[Start Time Steam]])*24,"err")</f>
        <v>6</v>
      </c>
    </row>
    <row r="771" spans="1:14">
      <c r="A771" s="27">
        <f>Table1[[#This Row],[Day]]</f>
        <v>41484</v>
      </c>
      <c r="B771" s="29">
        <f>WEEKDAY(Table2[[#This Row],[Day]])</f>
        <v>2</v>
      </c>
      <c r="C771" s="28">
        <f>Table1[[#This Row],[Start Time Elec]]</f>
        <v>41484.166666666664</v>
      </c>
      <c r="D771" s="28">
        <f>Table1[[#This Row],[Stop Time Elec]]</f>
        <v>41485.052083333336</v>
      </c>
      <c r="E771" s="26">
        <f>IFERROR(HOUR(Table2[[#This Row],[Start time Elec]])+MINUTE(Table2[[#This Row],[Start time Elec]])/60,"err")</f>
        <v>4</v>
      </c>
      <c r="F771" s="26">
        <f>IFERROR(HOUR(Table2[[#This Row],[End Time Elec]])+MINUTE(Table2[[#This Row],[End Time Elec]])/60,"err")</f>
        <v>1.25</v>
      </c>
      <c r="G771" s="26">
        <f>IFERROR(IF(Table2[[#This Row],[End time Hour elec]]&lt;Table2[[#This Row],[Start Time hour elec]],Table2[[#This Row],[End time Hour elec]]+24,Table2[[#This Row],[End time Hour elec]]),"err")</f>
        <v>25.25</v>
      </c>
      <c r="H771" s="26">
        <f>IFERROR((Table2[[#This Row],[End Time Elec]]-Table2[[#This Row],[Start time Elec]])*24,"err")</f>
        <v>21.250000000116415</v>
      </c>
      <c r="I771" s="28">
        <f>Table1[[#This Row],[Start Time Steam]]</f>
        <v>41484.125</v>
      </c>
      <c r="J771" s="28">
        <f>Table1[[#This Row],[Stop Time Steam]]</f>
        <v>41485.104166666664</v>
      </c>
      <c r="K771" s="26">
        <f>IFERROR(HOUR(Table2[[#This Row],[Start Time Steam]])+MINUTE(Table2[[#This Row],[Start Time Steam]])/60,"err")</f>
        <v>3</v>
      </c>
      <c r="L771" s="26">
        <f>IFERROR(HOUR(Table2[[#This Row],[End Time Steam]])+MINUTE(Table2[[#This Row],[End Time Steam]])/60,"err")</f>
        <v>2.5</v>
      </c>
      <c r="M771" s="26">
        <f>IFERROR(IF(Table2[[#This Row],[End time Hour Steam]]&lt;Table2[[#This Row],[Start Time hour Steam]],Table2[[#This Row],[End time Hour Steam]]+24,Table2[[#This Row],[End time Hour Steam]]),"err")</f>
        <v>26.5</v>
      </c>
      <c r="N771" s="26">
        <f>IFERROR((Table2[[#This Row],[End Time Steam]]-Table2[[#This Row],[Start Time Steam]])*24,"err")</f>
        <v>23.499999999941792</v>
      </c>
    </row>
    <row r="772" spans="1:14">
      <c r="A772" s="27">
        <f>Table1[[#This Row],[Day]]</f>
        <v>41485</v>
      </c>
      <c r="B772" s="29">
        <f>WEEKDAY(Table2[[#This Row],[Day]])</f>
        <v>3</v>
      </c>
      <c r="C772" s="28">
        <f>Table1[[#This Row],[Start Time Elec]]</f>
        <v>41485.239583333336</v>
      </c>
      <c r="D772" s="28">
        <f>Table1[[#This Row],[Stop Time Elec]]</f>
        <v>41486.052083333336</v>
      </c>
      <c r="E772" s="26">
        <f>IFERROR(HOUR(Table2[[#This Row],[Start time Elec]])+MINUTE(Table2[[#This Row],[Start time Elec]])/60,"err")</f>
        <v>5.75</v>
      </c>
      <c r="F772" s="26">
        <f>IFERROR(HOUR(Table2[[#This Row],[End Time Elec]])+MINUTE(Table2[[#This Row],[End Time Elec]])/60,"err")</f>
        <v>1.25</v>
      </c>
      <c r="G772" s="26">
        <f>IFERROR(IF(Table2[[#This Row],[End time Hour elec]]&lt;Table2[[#This Row],[Start Time hour elec]],Table2[[#This Row],[End time Hour elec]]+24,Table2[[#This Row],[End time Hour elec]]),"err")</f>
        <v>25.25</v>
      </c>
      <c r="H772" s="26">
        <f>IFERROR((Table2[[#This Row],[End Time Elec]]-Table2[[#This Row],[Start time Elec]])*24,"err")</f>
        <v>19.5</v>
      </c>
      <c r="I772" s="28">
        <f>Table1[[#This Row],[Start Time Steam]]</f>
        <v>41485.989583333336</v>
      </c>
      <c r="J772" s="28">
        <f>Table1[[#This Row],[Stop Time Steam]]</f>
        <v>41486.010416666664</v>
      </c>
      <c r="K772" s="26">
        <f>IFERROR(HOUR(Table2[[#This Row],[Start Time Steam]])+MINUTE(Table2[[#This Row],[Start Time Steam]])/60,"err")</f>
        <v>23.75</v>
      </c>
      <c r="L772" s="26">
        <f>IFERROR(HOUR(Table2[[#This Row],[End Time Steam]])+MINUTE(Table2[[#This Row],[End Time Steam]])/60,"err")</f>
        <v>0.25</v>
      </c>
      <c r="M772" s="26">
        <f>IFERROR(IF(Table2[[#This Row],[End time Hour Steam]]&lt;Table2[[#This Row],[Start Time hour Steam]],Table2[[#This Row],[End time Hour Steam]]+24,Table2[[#This Row],[End time Hour Steam]]),"err")</f>
        <v>24.25</v>
      </c>
      <c r="N772" s="26">
        <f>IFERROR((Table2[[#This Row],[End Time Steam]]-Table2[[#This Row],[Start Time Steam]])*24,"err")</f>
        <v>0.49999999988358468</v>
      </c>
    </row>
    <row r="773" spans="1:14">
      <c r="A773" s="27">
        <f>Table1[[#This Row],[Day]]</f>
        <v>41486</v>
      </c>
      <c r="B773" s="29">
        <f>WEEKDAY(Table2[[#This Row],[Day]])</f>
        <v>4</v>
      </c>
      <c r="C773" s="28">
        <f>Table1[[#This Row],[Start Time Elec]]</f>
        <v>41486.229166666664</v>
      </c>
      <c r="D773" s="28">
        <f>Table1[[#This Row],[Stop Time Elec]]</f>
        <v>41487.041666666664</v>
      </c>
      <c r="E773" s="26">
        <f>IFERROR(HOUR(Table2[[#This Row],[Start time Elec]])+MINUTE(Table2[[#This Row],[Start time Elec]])/60,"err")</f>
        <v>5.5</v>
      </c>
      <c r="F773" s="26">
        <f>IFERROR(HOUR(Table2[[#This Row],[End Time Elec]])+MINUTE(Table2[[#This Row],[End Time Elec]])/60,"err")</f>
        <v>1</v>
      </c>
      <c r="G773" s="26">
        <f>IFERROR(IF(Table2[[#This Row],[End time Hour elec]]&lt;Table2[[#This Row],[Start Time hour elec]],Table2[[#This Row],[End time Hour elec]]+24,Table2[[#This Row],[End time Hour elec]]),"err")</f>
        <v>25</v>
      </c>
      <c r="H773" s="26">
        <f>IFERROR((Table2[[#This Row],[End Time Elec]]-Table2[[#This Row],[Start time Elec]])*24,"err")</f>
        <v>19.5</v>
      </c>
      <c r="I773" s="28">
        <f>Table1[[#This Row],[Start Time Steam]]</f>
        <v>41486.09375</v>
      </c>
      <c r="J773" s="28">
        <f>Table1[[#This Row],[Stop Time Steam]]</f>
        <v>41486.1875</v>
      </c>
      <c r="K773" s="26">
        <f>IFERROR(HOUR(Table2[[#This Row],[Start Time Steam]])+MINUTE(Table2[[#This Row],[Start Time Steam]])/60,"err")</f>
        <v>2.25</v>
      </c>
      <c r="L773" s="26">
        <f>IFERROR(HOUR(Table2[[#This Row],[End Time Steam]])+MINUTE(Table2[[#This Row],[End Time Steam]])/60,"err")</f>
        <v>4.5</v>
      </c>
      <c r="M773" s="26">
        <f>IFERROR(IF(Table2[[#This Row],[End time Hour Steam]]&lt;Table2[[#This Row],[Start Time hour Steam]],Table2[[#This Row],[End time Hour Steam]]+24,Table2[[#This Row],[End time Hour Steam]]),"err")</f>
        <v>4.5</v>
      </c>
      <c r="N773" s="26">
        <f>IFERROR((Table2[[#This Row],[End Time Steam]]-Table2[[#This Row],[Start Time Steam]])*24,"err")</f>
        <v>2.25</v>
      </c>
    </row>
    <row r="774" spans="1:14">
      <c r="A774" s="27">
        <f>Table1[[#This Row],[Day]]</f>
        <v>41487</v>
      </c>
      <c r="B774" s="29">
        <f>WEEKDAY(Table2[[#This Row],[Day]])</f>
        <v>5</v>
      </c>
      <c r="C774" s="28">
        <f>Table1[[#This Row],[Start Time Elec]]</f>
        <v>41487.229166666664</v>
      </c>
      <c r="D774" s="28">
        <f>Table1[[#This Row],[Stop Time Elec]]</f>
        <v>41488.0625</v>
      </c>
      <c r="E774" s="26">
        <f>IFERROR(HOUR(Table2[[#This Row],[Start time Elec]])+MINUTE(Table2[[#This Row],[Start time Elec]])/60,"err")</f>
        <v>5.5</v>
      </c>
      <c r="F774" s="26">
        <f>IFERROR(HOUR(Table2[[#This Row],[End Time Elec]])+MINUTE(Table2[[#This Row],[End Time Elec]])/60,"err")</f>
        <v>1.5</v>
      </c>
      <c r="G774" s="26">
        <f>IFERROR(IF(Table2[[#This Row],[End time Hour elec]]&lt;Table2[[#This Row],[Start Time hour elec]],Table2[[#This Row],[End time Hour elec]]+24,Table2[[#This Row],[End time Hour elec]]),"err")</f>
        <v>25.5</v>
      </c>
      <c r="H774" s="26">
        <f>IFERROR((Table2[[#This Row],[End Time Elec]]-Table2[[#This Row],[Start time Elec]])*24,"err")</f>
        <v>20.000000000058208</v>
      </c>
      <c r="I774" s="28">
        <f>Table1[[#This Row],[Start Time Steam]]</f>
        <v>41487.21875</v>
      </c>
      <c r="J774" s="28">
        <f>Table1[[#This Row],[Stop Time Steam]]</f>
        <v>41487.927083333336</v>
      </c>
      <c r="K774" s="26">
        <f>IFERROR(HOUR(Table2[[#This Row],[Start Time Steam]])+MINUTE(Table2[[#This Row],[Start Time Steam]])/60,"err")</f>
        <v>5.25</v>
      </c>
      <c r="L774" s="26">
        <f>IFERROR(HOUR(Table2[[#This Row],[End Time Steam]])+MINUTE(Table2[[#This Row],[End Time Steam]])/60,"err")</f>
        <v>22.25</v>
      </c>
      <c r="M774" s="26">
        <f>IFERROR(IF(Table2[[#This Row],[End time Hour Steam]]&lt;Table2[[#This Row],[Start Time hour Steam]],Table2[[#This Row],[End time Hour Steam]]+24,Table2[[#This Row],[End time Hour Steam]]),"err")</f>
        <v>22.25</v>
      </c>
      <c r="N774" s="26">
        <f>IFERROR((Table2[[#This Row],[End Time Steam]]-Table2[[#This Row],[Start Time Steam]])*24,"err")</f>
        <v>17.000000000058208</v>
      </c>
    </row>
    <row r="775" spans="1:14">
      <c r="A775" s="27">
        <f>Table1[[#This Row],[Day]]</f>
        <v>41488</v>
      </c>
      <c r="B775" s="29">
        <f>WEEKDAY(Table2[[#This Row],[Day]])</f>
        <v>6</v>
      </c>
      <c r="C775" s="28">
        <f>Table1[[#This Row],[Start Time Elec]]</f>
        <v>41488.239583333336</v>
      </c>
      <c r="D775" s="28">
        <f>Table1[[#This Row],[Stop Time Elec]]</f>
        <v>41489.0625</v>
      </c>
      <c r="E775" s="26">
        <f>IFERROR(HOUR(Table2[[#This Row],[Start time Elec]])+MINUTE(Table2[[#This Row],[Start time Elec]])/60,"err")</f>
        <v>5.75</v>
      </c>
      <c r="F775" s="26">
        <f>IFERROR(HOUR(Table2[[#This Row],[End Time Elec]])+MINUTE(Table2[[#This Row],[End Time Elec]])/60,"err")</f>
        <v>1.5</v>
      </c>
      <c r="G775" s="26">
        <f>IFERROR(IF(Table2[[#This Row],[End time Hour elec]]&lt;Table2[[#This Row],[Start Time hour elec]],Table2[[#This Row],[End time Hour elec]]+24,Table2[[#This Row],[End time Hour elec]]),"err")</f>
        <v>25.5</v>
      </c>
      <c r="H775" s="26">
        <f>IFERROR((Table2[[#This Row],[End Time Elec]]-Table2[[#This Row],[Start time Elec]])*24,"err")</f>
        <v>19.749999999941792</v>
      </c>
      <c r="I775" s="28">
        <f>Table1[[#This Row],[Start Time Steam]]</f>
        <v>41488.21875</v>
      </c>
      <c r="J775" s="28">
        <f>Table1[[#This Row],[Stop Time Steam]]</f>
        <v>41488.958333333336</v>
      </c>
      <c r="K775" s="26">
        <f>IFERROR(HOUR(Table2[[#This Row],[Start Time Steam]])+MINUTE(Table2[[#This Row],[Start Time Steam]])/60,"err")</f>
        <v>5.25</v>
      </c>
      <c r="L775" s="26">
        <f>IFERROR(HOUR(Table2[[#This Row],[End Time Steam]])+MINUTE(Table2[[#This Row],[End Time Steam]])/60,"err")</f>
        <v>23</v>
      </c>
      <c r="M775" s="26">
        <f>IFERROR(IF(Table2[[#This Row],[End time Hour Steam]]&lt;Table2[[#This Row],[Start Time hour Steam]],Table2[[#This Row],[End time Hour Steam]]+24,Table2[[#This Row],[End time Hour Steam]]),"err")</f>
        <v>23</v>
      </c>
      <c r="N775" s="26">
        <f>IFERROR((Table2[[#This Row],[End Time Steam]]-Table2[[#This Row],[Start Time Steam]])*24,"err")</f>
        <v>17.750000000058208</v>
      </c>
    </row>
    <row r="776" spans="1:14" hidden="1">
      <c r="A776" s="27">
        <f>Table1[[#This Row],[Day]]</f>
        <v>41489</v>
      </c>
      <c r="B776" s="29">
        <f>WEEKDAY(Table2[[#This Row],[Day]])</f>
        <v>7</v>
      </c>
      <c r="C776" s="28">
        <f>Table1[[#This Row],[Start Time Elec]]</f>
        <v>41489.260416666664</v>
      </c>
      <c r="D776" s="28">
        <f>Table1[[#This Row],[Stop Time Elec]]</f>
        <v>41489.9375</v>
      </c>
      <c r="E776" s="26">
        <f>IFERROR(HOUR(Table2[[#This Row],[Start time Elec]])+MINUTE(Table2[[#This Row],[Start time Elec]])/60,"err")</f>
        <v>6.25</v>
      </c>
      <c r="F776" s="26">
        <f>IFERROR(HOUR(Table2[[#This Row],[End Time Elec]])+MINUTE(Table2[[#This Row],[End Time Elec]])/60,"err")</f>
        <v>22.5</v>
      </c>
      <c r="G776" s="26">
        <f>IFERROR(IF(Table2[[#This Row],[End time Hour elec]]&lt;Table2[[#This Row],[Start Time hour elec]],Table2[[#This Row],[End time Hour elec]]+24,Table2[[#This Row],[End time Hour elec]]),"err")</f>
        <v>22.5</v>
      </c>
      <c r="H776" s="26">
        <f>IFERROR((Table2[[#This Row],[End Time Elec]]-Table2[[#This Row],[Start time Elec]])*24,"err")</f>
        <v>16.250000000058208</v>
      </c>
      <c r="I776" s="28">
        <f>Table1[[#This Row],[Start Time Steam]]</f>
        <v>41489.1875</v>
      </c>
      <c r="J776" s="28">
        <f>Table1[[#This Row],[Stop Time Steam]]</f>
        <v>41489.927083333336</v>
      </c>
      <c r="K776" s="26">
        <f>IFERROR(HOUR(Table2[[#This Row],[Start Time Steam]])+MINUTE(Table2[[#This Row],[Start Time Steam]])/60,"err")</f>
        <v>4.5</v>
      </c>
      <c r="L776" s="26">
        <f>IFERROR(HOUR(Table2[[#This Row],[End Time Steam]])+MINUTE(Table2[[#This Row],[End Time Steam]])/60,"err")</f>
        <v>22.25</v>
      </c>
      <c r="M776" s="26">
        <f>IFERROR(IF(Table2[[#This Row],[End time Hour Steam]]&lt;Table2[[#This Row],[Start Time hour Steam]],Table2[[#This Row],[End time Hour Steam]]+24,Table2[[#This Row],[End time Hour Steam]]),"err")</f>
        <v>22.25</v>
      </c>
      <c r="N776" s="26">
        <f>IFERROR((Table2[[#This Row],[End Time Steam]]-Table2[[#This Row],[Start Time Steam]])*24,"err")</f>
        <v>17.750000000058208</v>
      </c>
    </row>
    <row r="777" spans="1:14" hidden="1">
      <c r="A777" s="27">
        <f>Table1[[#This Row],[Day]]</f>
        <v>41490</v>
      </c>
      <c r="B777" s="29">
        <f>WEEKDAY(Table2[[#This Row],[Day]])</f>
        <v>1</v>
      </c>
      <c r="C777" s="28">
        <f>Table1[[#This Row],[Start Time Elec]]</f>
        <v>41490.302083333336</v>
      </c>
      <c r="D777" s="28">
        <f>Table1[[#This Row],[Stop Time Elec]]</f>
        <v>41490.90625</v>
      </c>
      <c r="E777" s="26">
        <f>IFERROR(HOUR(Table2[[#This Row],[Start time Elec]])+MINUTE(Table2[[#This Row],[Start time Elec]])/60,"err")</f>
        <v>7.25</v>
      </c>
      <c r="F777" s="26">
        <f>IFERROR(HOUR(Table2[[#This Row],[End Time Elec]])+MINUTE(Table2[[#This Row],[End Time Elec]])/60,"err")</f>
        <v>21.75</v>
      </c>
      <c r="G777" s="26">
        <f>IFERROR(IF(Table2[[#This Row],[End time Hour elec]]&lt;Table2[[#This Row],[Start Time hour elec]],Table2[[#This Row],[End time Hour elec]]+24,Table2[[#This Row],[End time Hour elec]]),"err")</f>
        <v>21.75</v>
      </c>
      <c r="H777" s="26">
        <f>IFERROR((Table2[[#This Row],[End Time Elec]]-Table2[[#This Row],[Start time Elec]])*24,"err")</f>
        <v>14.499999999941792</v>
      </c>
      <c r="I777" s="28">
        <f>Table1[[#This Row],[Start Time Steam]]</f>
        <v>41490.104166666664</v>
      </c>
      <c r="J777" s="28">
        <f>Table1[[#This Row],[Stop Time Steam]]</f>
        <v>41490.21875</v>
      </c>
      <c r="K777" s="26">
        <f>IFERROR(HOUR(Table2[[#This Row],[Start Time Steam]])+MINUTE(Table2[[#This Row],[Start Time Steam]])/60,"err")</f>
        <v>2.5</v>
      </c>
      <c r="L777" s="26">
        <f>IFERROR(HOUR(Table2[[#This Row],[End Time Steam]])+MINUTE(Table2[[#This Row],[End Time Steam]])/60,"err")</f>
        <v>5.25</v>
      </c>
      <c r="M777" s="26">
        <f>IFERROR(IF(Table2[[#This Row],[End time Hour Steam]]&lt;Table2[[#This Row],[Start Time hour Steam]],Table2[[#This Row],[End time Hour Steam]]+24,Table2[[#This Row],[End time Hour Steam]]),"err")</f>
        <v>5.25</v>
      </c>
      <c r="N777" s="26">
        <f>IFERROR((Table2[[#This Row],[End Time Steam]]-Table2[[#This Row],[Start Time Steam]])*24,"err")</f>
        <v>2.7500000000582077</v>
      </c>
    </row>
    <row r="778" spans="1:14">
      <c r="A778" s="27">
        <f>Table1[[#This Row],[Day]]</f>
        <v>41491</v>
      </c>
      <c r="B778" s="29">
        <f>WEEKDAY(Table2[[#This Row],[Day]])</f>
        <v>2</v>
      </c>
      <c r="C778" s="28">
        <f>Table1[[#This Row],[Start Time Elec]]</f>
        <v>41491.197916666664</v>
      </c>
      <c r="D778" s="28">
        <f>Table1[[#This Row],[Stop Time Elec]]</f>
        <v>41492.041666666664</v>
      </c>
      <c r="E778" s="26">
        <f>IFERROR(HOUR(Table2[[#This Row],[Start time Elec]])+MINUTE(Table2[[#This Row],[Start time Elec]])/60,"err")</f>
        <v>4.75</v>
      </c>
      <c r="F778" s="26">
        <f>IFERROR(HOUR(Table2[[#This Row],[End Time Elec]])+MINUTE(Table2[[#This Row],[End Time Elec]])/60,"err")</f>
        <v>1</v>
      </c>
      <c r="G778" s="26">
        <f>IFERROR(IF(Table2[[#This Row],[End time Hour elec]]&lt;Table2[[#This Row],[Start Time hour elec]],Table2[[#This Row],[End time Hour elec]]+24,Table2[[#This Row],[End time Hour elec]]),"err")</f>
        <v>25</v>
      </c>
      <c r="H778" s="26">
        <f>IFERROR((Table2[[#This Row],[End Time Elec]]-Table2[[#This Row],[Start time Elec]])*24,"err")</f>
        <v>20.25</v>
      </c>
      <c r="I778" s="28">
        <f>Table1[[#This Row],[Start Time Steam]]</f>
        <v>41491.145833333336</v>
      </c>
      <c r="J778" s="28">
        <f>Table1[[#This Row],[Stop Time Steam]]</f>
        <v>41492.010416666664</v>
      </c>
      <c r="K778" s="26">
        <f>IFERROR(HOUR(Table2[[#This Row],[Start Time Steam]])+MINUTE(Table2[[#This Row],[Start Time Steam]])/60,"err")</f>
        <v>3.5</v>
      </c>
      <c r="L778" s="26">
        <f>IFERROR(HOUR(Table2[[#This Row],[End Time Steam]])+MINUTE(Table2[[#This Row],[End Time Steam]])/60,"err")</f>
        <v>0.25</v>
      </c>
      <c r="M778" s="26">
        <f>IFERROR(IF(Table2[[#This Row],[End time Hour Steam]]&lt;Table2[[#This Row],[Start Time hour Steam]],Table2[[#This Row],[End time Hour Steam]]+24,Table2[[#This Row],[End time Hour Steam]]),"err")</f>
        <v>24.25</v>
      </c>
      <c r="N778" s="26">
        <f>IFERROR((Table2[[#This Row],[End Time Steam]]-Table2[[#This Row],[Start Time Steam]])*24,"err")</f>
        <v>20.749999999883585</v>
      </c>
    </row>
    <row r="779" spans="1:14">
      <c r="A779" s="27">
        <f>Table1[[#This Row],[Day]]</f>
        <v>41492</v>
      </c>
      <c r="B779" s="29">
        <f>WEEKDAY(Table2[[#This Row],[Day]])</f>
        <v>3</v>
      </c>
      <c r="C779" s="28">
        <f>Table1[[#This Row],[Start Time Elec]]</f>
        <v>41492.239583333336</v>
      </c>
      <c r="D779" s="28">
        <f>Table1[[#This Row],[Stop Time Elec]]</f>
        <v>41493.041666666664</v>
      </c>
      <c r="E779" s="26">
        <f>IFERROR(HOUR(Table2[[#This Row],[Start time Elec]])+MINUTE(Table2[[#This Row],[Start time Elec]])/60,"err")</f>
        <v>5.75</v>
      </c>
      <c r="F779" s="26">
        <f>IFERROR(HOUR(Table2[[#This Row],[End Time Elec]])+MINUTE(Table2[[#This Row],[End Time Elec]])/60,"err")</f>
        <v>1</v>
      </c>
      <c r="G779" s="26">
        <f>IFERROR(IF(Table2[[#This Row],[End time Hour elec]]&lt;Table2[[#This Row],[Start Time hour elec]],Table2[[#This Row],[End time Hour elec]]+24,Table2[[#This Row],[End time Hour elec]]),"err")</f>
        <v>25</v>
      </c>
      <c r="H779" s="26">
        <f>IFERROR((Table2[[#This Row],[End Time Elec]]-Table2[[#This Row],[Start time Elec]])*24,"err")</f>
        <v>19.249999999883585</v>
      </c>
      <c r="I779" s="28">
        <f>Table1[[#This Row],[Start Time Steam]]</f>
        <v>41492.21875</v>
      </c>
      <c r="J779" s="28">
        <f>Table1[[#This Row],[Stop Time Steam]]</f>
        <v>41493.052083333336</v>
      </c>
      <c r="K779" s="26">
        <f>IFERROR(HOUR(Table2[[#This Row],[Start Time Steam]])+MINUTE(Table2[[#This Row],[Start Time Steam]])/60,"err")</f>
        <v>5.25</v>
      </c>
      <c r="L779" s="26">
        <f>IFERROR(HOUR(Table2[[#This Row],[End Time Steam]])+MINUTE(Table2[[#This Row],[End Time Steam]])/60,"err")</f>
        <v>1.25</v>
      </c>
      <c r="M779" s="26">
        <f>IFERROR(IF(Table2[[#This Row],[End time Hour Steam]]&lt;Table2[[#This Row],[Start Time hour Steam]],Table2[[#This Row],[End time Hour Steam]]+24,Table2[[#This Row],[End time Hour Steam]]),"err")</f>
        <v>25.25</v>
      </c>
      <c r="N779" s="26">
        <f>IFERROR((Table2[[#This Row],[End Time Steam]]-Table2[[#This Row],[Start Time Steam]])*24,"err")</f>
        <v>20.000000000058208</v>
      </c>
    </row>
    <row r="780" spans="1:14">
      <c r="A780" s="27">
        <f>Table1[[#This Row],[Day]]</f>
        <v>41493</v>
      </c>
      <c r="B780" s="29">
        <f>WEEKDAY(Table2[[#This Row],[Day]])</f>
        <v>4</v>
      </c>
      <c r="C780" s="28">
        <f>Table1[[#This Row],[Start Time Elec]]</f>
        <v>41493.21875</v>
      </c>
      <c r="D780" s="28">
        <f>Table1[[#This Row],[Stop Time Elec]]</f>
        <v>41494.052083333336</v>
      </c>
      <c r="E780" s="26">
        <f>IFERROR(HOUR(Table2[[#This Row],[Start time Elec]])+MINUTE(Table2[[#This Row],[Start time Elec]])/60,"err")</f>
        <v>5.25</v>
      </c>
      <c r="F780" s="26">
        <f>IFERROR(HOUR(Table2[[#This Row],[End Time Elec]])+MINUTE(Table2[[#This Row],[End Time Elec]])/60,"err")</f>
        <v>1.25</v>
      </c>
      <c r="G780" s="26">
        <f>IFERROR(IF(Table2[[#This Row],[End time Hour elec]]&lt;Table2[[#This Row],[Start Time hour elec]],Table2[[#This Row],[End time Hour elec]]+24,Table2[[#This Row],[End time Hour elec]]),"err")</f>
        <v>25.25</v>
      </c>
      <c r="H780" s="26">
        <f>IFERROR((Table2[[#This Row],[End Time Elec]]-Table2[[#This Row],[Start time Elec]])*24,"err")</f>
        <v>20.000000000058208</v>
      </c>
      <c r="I780" s="28">
        <f>Table1[[#This Row],[Start Time Steam]]</f>
        <v>41493.208333333336</v>
      </c>
      <c r="J780" s="28">
        <f>Table1[[#This Row],[Stop Time Steam]]</f>
        <v>41494.052083333336</v>
      </c>
      <c r="K780" s="26">
        <f>IFERROR(HOUR(Table2[[#This Row],[Start Time Steam]])+MINUTE(Table2[[#This Row],[Start Time Steam]])/60,"err")</f>
        <v>5</v>
      </c>
      <c r="L780" s="26">
        <f>IFERROR(HOUR(Table2[[#This Row],[End Time Steam]])+MINUTE(Table2[[#This Row],[End Time Steam]])/60,"err")</f>
        <v>1.25</v>
      </c>
      <c r="M780" s="26">
        <f>IFERROR(IF(Table2[[#This Row],[End time Hour Steam]]&lt;Table2[[#This Row],[Start Time hour Steam]],Table2[[#This Row],[End time Hour Steam]]+24,Table2[[#This Row],[End time Hour Steam]]),"err")</f>
        <v>25.25</v>
      </c>
      <c r="N780" s="26">
        <f>IFERROR((Table2[[#This Row],[End Time Steam]]-Table2[[#This Row],[Start Time Steam]])*24,"err")</f>
        <v>20.25</v>
      </c>
    </row>
    <row r="781" spans="1:14">
      <c r="A781" s="27">
        <f>Table1[[#This Row],[Day]]</f>
        <v>41494</v>
      </c>
      <c r="B781" s="29">
        <f>WEEKDAY(Table2[[#This Row],[Day]])</f>
        <v>5</v>
      </c>
      <c r="C781" s="28">
        <f>Table1[[#This Row],[Start Time Elec]]</f>
        <v>41494.239583333336</v>
      </c>
      <c r="D781" s="28">
        <f>Table1[[#This Row],[Stop Time Elec]]</f>
        <v>41495.052083333336</v>
      </c>
      <c r="E781" s="26">
        <f>IFERROR(HOUR(Table2[[#This Row],[Start time Elec]])+MINUTE(Table2[[#This Row],[Start time Elec]])/60,"err")</f>
        <v>5.75</v>
      </c>
      <c r="F781" s="26">
        <f>IFERROR(HOUR(Table2[[#This Row],[End Time Elec]])+MINUTE(Table2[[#This Row],[End Time Elec]])/60,"err")</f>
        <v>1.25</v>
      </c>
      <c r="G781" s="26">
        <f>IFERROR(IF(Table2[[#This Row],[End time Hour elec]]&lt;Table2[[#This Row],[Start Time hour elec]],Table2[[#This Row],[End time Hour elec]]+24,Table2[[#This Row],[End time Hour elec]]),"err")</f>
        <v>25.25</v>
      </c>
      <c r="H781" s="26">
        <f>IFERROR((Table2[[#This Row],[End Time Elec]]-Table2[[#This Row],[Start time Elec]])*24,"err")</f>
        <v>19.5</v>
      </c>
      <c r="I781" s="28">
        <f>Table1[[#This Row],[Start Time Steam]]</f>
        <v>41494.208333333336</v>
      </c>
      <c r="J781" s="28">
        <f>Table1[[#This Row],[Stop Time Steam]]</f>
        <v>41494.895833333336</v>
      </c>
      <c r="K781" s="26">
        <f>IFERROR(HOUR(Table2[[#This Row],[Start Time Steam]])+MINUTE(Table2[[#This Row],[Start Time Steam]])/60,"err")</f>
        <v>5</v>
      </c>
      <c r="L781" s="26">
        <f>IFERROR(HOUR(Table2[[#This Row],[End Time Steam]])+MINUTE(Table2[[#This Row],[End Time Steam]])/60,"err")</f>
        <v>21.5</v>
      </c>
      <c r="M781" s="26">
        <f>IFERROR(IF(Table2[[#This Row],[End time Hour Steam]]&lt;Table2[[#This Row],[Start Time hour Steam]],Table2[[#This Row],[End time Hour Steam]]+24,Table2[[#This Row],[End time Hour Steam]]),"err")</f>
        <v>21.5</v>
      </c>
      <c r="N781" s="26">
        <f>IFERROR((Table2[[#This Row],[End Time Steam]]-Table2[[#This Row],[Start Time Steam]])*24,"err")</f>
        <v>16.5</v>
      </c>
    </row>
    <row r="782" spans="1:14">
      <c r="A782" s="27">
        <f>Table1[[#This Row],[Day]]</f>
        <v>41495</v>
      </c>
      <c r="B782" s="29">
        <f>WEEKDAY(Table2[[#This Row],[Day]])</f>
        <v>6</v>
      </c>
      <c r="C782" s="28">
        <f>Table1[[#This Row],[Start Time Elec]]</f>
        <v>41495.21875</v>
      </c>
      <c r="D782" s="28">
        <f>Table1[[#This Row],[Stop Time Elec]]</f>
        <v>41496.052083333336</v>
      </c>
      <c r="E782" s="26">
        <f>IFERROR(HOUR(Table2[[#This Row],[Start time Elec]])+MINUTE(Table2[[#This Row],[Start time Elec]])/60,"err")</f>
        <v>5.25</v>
      </c>
      <c r="F782" s="26">
        <f>IFERROR(HOUR(Table2[[#This Row],[End Time Elec]])+MINUTE(Table2[[#This Row],[End Time Elec]])/60,"err")</f>
        <v>1.25</v>
      </c>
      <c r="G782" s="26">
        <f>IFERROR(IF(Table2[[#This Row],[End time Hour elec]]&lt;Table2[[#This Row],[Start Time hour elec]],Table2[[#This Row],[End time Hour elec]]+24,Table2[[#This Row],[End time Hour elec]]),"err")</f>
        <v>25.25</v>
      </c>
      <c r="H782" s="26">
        <f>IFERROR((Table2[[#This Row],[End Time Elec]]-Table2[[#This Row],[Start time Elec]])*24,"err")</f>
        <v>20.000000000058208</v>
      </c>
      <c r="I782" s="28">
        <f>Table1[[#This Row],[Start Time Steam]]</f>
        <v>41495.197916666664</v>
      </c>
      <c r="J782" s="28">
        <f>Table1[[#This Row],[Stop Time Steam]]</f>
        <v>41496.041666666664</v>
      </c>
      <c r="K782" s="26">
        <f>IFERROR(HOUR(Table2[[#This Row],[Start Time Steam]])+MINUTE(Table2[[#This Row],[Start Time Steam]])/60,"err")</f>
        <v>4.75</v>
      </c>
      <c r="L782" s="26">
        <f>IFERROR(HOUR(Table2[[#This Row],[End Time Steam]])+MINUTE(Table2[[#This Row],[End Time Steam]])/60,"err")</f>
        <v>1</v>
      </c>
      <c r="M782" s="26">
        <f>IFERROR(IF(Table2[[#This Row],[End time Hour Steam]]&lt;Table2[[#This Row],[Start Time hour Steam]],Table2[[#This Row],[End time Hour Steam]]+24,Table2[[#This Row],[End time Hour Steam]]),"err")</f>
        <v>25</v>
      </c>
      <c r="N782" s="26">
        <f>IFERROR((Table2[[#This Row],[End Time Steam]]-Table2[[#This Row],[Start Time Steam]])*24,"err")</f>
        <v>20.25</v>
      </c>
    </row>
    <row r="783" spans="1:14" hidden="1">
      <c r="A783" s="27">
        <f>Table1[[#This Row],[Day]]</f>
        <v>41496</v>
      </c>
      <c r="B783" s="29">
        <f>WEEKDAY(Table2[[#This Row],[Day]])</f>
        <v>7</v>
      </c>
      <c r="C783" s="28">
        <f>Table1[[#This Row],[Start Time Elec]]</f>
        <v>41496.239583333336</v>
      </c>
      <c r="D783" s="28">
        <f>Table1[[#This Row],[Stop Time Elec]]</f>
        <v>41496.958333333336</v>
      </c>
      <c r="E783" s="26">
        <f>IFERROR(HOUR(Table2[[#This Row],[Start time Elec]])+MINUTE(Table2[[#This Row],[Start time Elec]])/60,"err")</f>
        <v>5.75</v>
      </c>
      <c r="F783" s="26">
        <f>IFERROR(HOUR(Table2[[#This Row],[End Time Elec]])+MINUTE(Table2[[#This Row],[End Time Elec]])/60,"err")</f>
        <v>23</v>
      </c>
      <c r="G783" s="26">
        <f>IFERROR(IF(Table2[[#This Row],[End time Hour elec]]&lt;Table2[[#This Row],[Start Time hour elec]],Table2[[#This Row],[End time Hour elec]]+24,Table2[[#This Row],[End time Hour elec]]),"err")</f>
        <v>23</v>
      </c>
      <c r="H783" s="26">
        <f>IFERROR((Table2[[#This Row],[End Time Elec]]-Table2[[#This Row],[Start time Elec]])*24,"err")</f>
        <v>17.25</v>
      </c>
      <c r="I783" s="28">
        <f>Table1[[#This Row],[Start Time Steam]]</f>
        <v>41496.0625</v>
      </c>
      <c r="J783" s="28">
        <f>Table1[[#This Row],[Stop Time Steam]]</f>
        <v>41496.145833333336</v>
      </c>
      <c r="K783" s="26">
        <f>IFERROR(HOUR(Table2[[#This Row],[Start Time Steam]])+MINUTE(Table2[[#This Row],[Start Time Steam]])/60,"err")</f>
        <v>1.5</v>
      </c>
      <c r="L783" s="26">
        <f>IFERROR(HOUR(Table2[[#This Row],[End Time Steam]])+MINUTE(Table2[[#This Row],[End Time Steam]])/60,"err")</f>
        <v>3.5</v>
      </c>
      <c r="M783" s="26">
        <f>IFERROR(IF(Table2[[#This Row],[End time Hour Steam]]&lt;Table2[[#This Row],[Start Time hour Steam]],Table2[[#This Row],[End time Hour Steam]]+24,Table2[[#This Row],[End time Hour Steam]]),"err")</f>
        <v>3.5</v>
      </c>
      <c r="N783" s="26">
        <f>IFERROR((Table2[[#This Row],[End Time Steam]]-Table2[[#This Row],[Start Time Steam]])*24,"err")</f>
        <v>2.0000000000582077</v>
      </c>
    </row>
    <row r="784" spans="1:14" hidden="1">
      <c r="A784" s="27">
        <f>Table1[[#This Row],[Day]]</f>
        <v>41497</v>
      </c>
      <c r="B784" s="29">
        <f>WEEKDAY(Table2[[#This Row],[Day]])</f>
        <v>1</v>
      </c>
      <c r="C784" s="28">
        <f>Table1[[#This Row],[Start Time Elec]]</f>
        <v>41497.28125</v>
      </c>
      <c r="D784" s="28">
        <f>Table1[[#This Row],[Stop Time Elec]]</f>
        <v>41498</v>
      </c>
      <c r="E784" s="26">
        <f>IFERROR(HOUR(Table2[[#This Row],[Start time Elec]])+MINUTE(Table2[[#This Row],[Start time Elec]])/60,"err")</f>
        <v>6.75</v>
      </c>
      <c r="F784" s="26">
        <f>IFERROR(HOUR(Table2[[#This Row],[End Time Elec]])+MINUTE(Table2[[#This Row],[End Time Elec]])/60,"err")</f>
        <v>0</v>
      </c>
      <c r="G784" s="26">
        <f>IFERROR(IF(Table2[[#This Row],[End time Hour elec]]&lt;Table2[[#This Row],[Start Time hour elec]],Table2[[#This Row],[End time Hour elec]]+24,Table2[[#This Row],[End time Hour elec]]),"err")</f>
        <v>24</v>
      </c>
      <c r="H784" s="26">
        <f>IFERROR((Table2[[#This Row],[End Time Elec]]-Table2[[#This Row],[Start time Elec]])*24,"err")</f>
        <v>17.25</v>
      </c>
      <c r="I784" s="28">
        <f>Table1[[#This Row],[Start Time Steam]]</f>
        <v>41497.083333333336</v>
      </c>
      <c r="J784" s="28">
        <f>Table1[[#This Row],[Stop Time Steam]]</f>
        <v>41497.3125</v>
      </c>
      <c r="K784" s="26">
        <f>IFERROR(HOUR(Table2[[#This Row],[Start Time Steam]])+MINUTE(Table2[[#This Row],[Start Time Steam]])/60,"err")</f>
        <v>2</v>
      </c>
      <c r="L784" s="26">
        <f>IFERROR(HOUR(Table2[[#This Row],[End Time Steam]])+MINUTE(Table2[[#This Row],[End Time Steam]])/60,"err")</f>
        <v>7.5</v>
      </c>
      <c r="M784" s="26">
        <f>IFERROR(IF(Table2[[#This Row],[End time Hour Steam]]&lt;Table2[[#This Row],[Start Time hour Steam]],Table2[[#This Row],[End time Hour Steam]]+24,Table2[[#This Row],[End time Hour Steam]]),"err")</f>
        <v>7.5</v>
      </c>
      <c r="N784" s="26">
        <f>IFERROR((Table2[[#This Row],[End Time Steam]]-Table2[[#This Row],[Start Time Steam]])*24,"err")</f>
        <v>5.4999999999417923</v>
      </c>
    </row>
    <row r="785" spans="1:14">
      <c r="A785" s="27">
        <f>Table1[[#This Row],[Day]]</f>
        <v>41498</v>
      </c>
      <c r="B785" s="29">
        <f>WEEKDAY(Table2[[#This Row],[Day]])</f>
        <v>2</v>
      </c>
      <c r="C785" s="28">
        <f>Table1[[#This Row],[Start Time Elec]]</f>
        <v>41498.197916666664</v>
      </c>
      <c r="D785" s="28">
        <f>Table1[[#This Row],[Stop Time Elec]]</f>
        <v>41499.052083333336</v>
      </c>
      <c r="E785" s="26">
        <f>IFERROR(HOUR(Table2[[#This Row],[Start time Elec]])+MINUTE(Table2[[#This Row],[Start time Elec]])/60,"err")</f>
        <v>4.75</v>
      </c>
      <c r="F785" s="26">
        <f>IFERROR(HOUR(Table2[[#This Row],[End Time Elec]])+MINUTE(Table2[[#This Row],[End Time Elec]])/60,"err")</f>
        <v>1.25</v>
      </c>
      <c r="G785" s="26">
        <f>IFERROR(IF(Table2[[#This Row],[End time Hour elec]]&lt;Table2[[#This Row],[Start Time hour elec]],Table2[[#This Row],[End time Hour elec]]+24,Table2[[#This Row],[End time Hour elec]]),"err")</f>
        <v>25.25</v>
      </c>
      <c r="H785" s="26">
        <f>IFERROR((Table2[[#This Row],[End Time Elec]]-Table2[[#This Row],[Start time Elec]])*24,"err")</f>
        <v>20.500000000116415</v>
      </c>
      <c r="I785" s="28">
        <f>Table1[[#This Row],[Start Time Steam]]</f>
        <v>41498.989583333336</v>
      </c>
      <c r="J785" s="28">
        <f>Table1[[#This Row],[Stop Time Steam]]</f>
        <v>41499.104166666664</v>
      </c>
      <c r="K785" s="26">
        <f>IFERROR(HOUR(Table2[[#This Row],[Start Time Steam]])+MINUTE(Table2[[#This Row],[Start Time Steam]])/60,"err")</f>
        <v>23.75</v>
      </c>
      <c r="L785" s="26">
        <f>IFERROR(HOUR(Table2[[#This Row],[End Time Steam]])+MINUTE(Table2[[#This Row],[End Time Steam]])/60,"err")</f>
        <v>2.5</v>
      </c>
      <c r="M785" s="26">
        <f>IFERROR(IF(Table2[[#This Row],[End time Hour Steam]]&lt;Table2[[#This Row],[Start Time hour Steam]],Table2[[#This Row],[End time Hour Steam]]+24,Table2[[#This Row],[End time Hour Steam]]),"err")</f>
        <v>26.5</v>
      </c>
      <c r="N785" s="26">
        <f>IFERROR((Table2[[#This Row],[End Time Steam]]-Table2[[#This Row],[Start Time Steam]])*24,"err")</f>
        <v>2.7499999998835847</v>
      </c>
    </row>
    <row r="786" spans="1:14">
      <c r="A786" s="27">
        <f>Table1[[#This Row],[Day]]</f>
        <v>41499</v>
      </c>
      <c r="B786" s="29">
        <f>WEEKDAY(Table2[[#This Row],[Day]])</f>
        <v>3</v>
      </c>
      <c r="C786" s="28">
        <f>Table1[[#This Row],[Start Time Elec]]</f>
        <v>41499.229166666664</v>
      </c>
      <c r="D786" s="28">
        <f>Table1[[#This Row],[Stop Time Elec]]</f>
        <v>41500.052083333336</v>
      </c>
      <c r="E786" s="26">
        <f>IFERROR(HOUR(Table2[[#This Row],[Start time Elec]])+MINUTE(Table2[[#This Row],[Start time Elec]])/60,"err")</f>
        <v>5.5</v>
      </c>
      <c r="F786" s="26">
        <f>IFERROR(HOUR(Table2[[#This Row],[End Time Elec]])+MINUTE(Table2[[#This Row],[End Time Elec]])/60,"err")</f>
        <v>1.25</v>
      </c>
      <c r="G786" s="26">
        <f>IFERROR(IF(Table2[[#This Row],[End time Hour elec]]&lt;Table2[[#This Row],[Start Time hour elec]],Table2[[#This Row],[End time Hour elec]]+24,Table2[[#This Row],[End time Hour elec]]),"err")</f>
        <v>25.25</v>
      </c>
      <c r="H786" s="26">
        <f>IFERROR((Table2[[#This Row],[End Time Elec]]-Table2[[#This Row],[Start time Elec]])*24,"err")</f>
        <v>19.750000000116415</v>
      </c>
      <c r="I786" s="28">
        <f>Table1[[#This Row],[Start Time Steam]]</f>
        <v>41499.989583333336</v>
      </c>
      <c r="J786" s="28">
        <f>Table1[[#This Row],[Stop Time Steam]]</f>
        <v>41500</v>
      </c>
      <c r="K786" s="26">
        <f>IFERROR(HOUR(Table2[[#This Row],[Start Time Steam]])+MINUTE(Table2[[#This Row],[Start Time Steam]])/60,"err")</f>
        <v>23.75</v>
      </c>
      <c r="L786" s="26">
        <f>IFERROR(HOUR(Table2[[#This Row],[End Time Steam]])+MINUTE(Table2[[#This Row],[End Time Steam]])/60,"err")</f>
        <v>0</v>
      </c>
      <c r="M786" s="26">
        <f>IFERROR(IF(Table2[[#This Row],[End time Hour Steam]]&lt;Table2[[#This Row],[Start Time hour Steam]],Table2[[#This Row],[End time Hour Steam]]+24,Table2[[#This Row],[End time Hour Steam]]),"err")</f>
        <v>24</v>
      </c>
      <c r="N786" s="26">
        <f>IFERROR((Table2[[#This Row],[End Time Steam]]-Table2[[#This Row],[Start Time Steam]])*24,"err")</f>
        <v>0.24999999994179234</v>
      </c>
    </row>
    <row r="787" spans="1:14">
      <c r="A787" s="27">
        <f>Table1[[#This Row],[Day]]</f>
        <v>41500</v>
      </c>
      <c r="B787" s="29">
        <f>WEEKDAY(Table2[[#This Row],[Day]])</f>
        <v>4</v>
      </c>
      <c r="C787" s="28">
        <f>Table1[[#This Row],[Start Time Elec]]</f>
        <v>41500.239583333336</v>
      </c>
      <c r="D787" s="28">
        <f>Table1[[#This Row],[Stop Time Elec]]</f>
        <v>41501.041666666664</v>
      </c>
      <c r="E787" s="26">
        <f>IFERROR(HOUR(Table2[[#This Row],[Start time Elec]])+MINUTE(Table2[[#This Row],[Start time Elec]])/60,"err")</f>
        <v>5.75</v>
      </c>
      <c r="F787" s="26">
        <f>IFERROR(HOUR(Table2[[#This Row],[End Time Elec]])+MINUTE(Table2[[#This Row],[End Time Elec]])/60,"err")</f>
        <v>1</v>
      </c>
      <c r="G787" s="26">
        <f>IFERROR(IF(Table2[[#This Row],[End time Hour elec]]&lt;Table2[[#This Row],[Start Time hour elec]],Table2[[#This Row],[End time Hour elec]]+24,Table2[[#This Row],[End time Hour elec]]),"err")</f>
        <v>25</v>
      </c>
      <c r="H787" s="26">
        <f>IFERROR((Table2[[#This Row],[End Time Elec]]-Table2[[#This Row],[Start time Elec]])*24,"err")</f>
        <v>19.249999999883585</v>
      </c>
      <c r="I787" s="28" t="str">
        <f>Table1[[#This Row],[Start Time Steam]]</f>
        <v>err</v>
      </c>
      <c r="J787" s="28">
        <f>Table1[[#This Row],[Stop Time Steam]]</f>
        <v>41500.78125</v>
      </c>
      <c r="K787" s="26" t="str">
        <f>IFERROR(HOUR(Table2[[#This Row],[Start Time Steam]])+MINUTE(Table2[[#This Row],[Start Time Steam]])/60,"err")</f>
        <v>err</v>
      </c>
      <c r="L787" s="26">
        <f>IFERROR(HOUR(Table2[[#This Row],[End Time Steam]])+MINUTE(Table2[[#This Row],[End Time Steam]])/60,"err")</f>
        <v>18.75</v>
      </c>
      <c r="M787" s="26">
        <f>IFERROR(IF(Table2[[#This Row],[End time Hour Steam]]&lt;Table2[[#This Row],[Start Time hour Steam]],Table2[[#This Row],[End time Hour Steam]]+24,Table2[[#This Row],[End time Hour Steam]]),"err")</f>
        <v>42.75</v>
      </c>
      <c r="N787" s="26" t="str">
        <f>IFERROR((Table2[[#This Row],[End Time Steam]]-Table2[[#This Row],[Start Time Steam]])*24,"err")</f>
        <v>err</v>
      </c>
    </row>
    <row r="788" spans="1:14">
      <c r="A788" s="27">
        <f>Table1[[#This Row],[Day]]</f>
        <v>41501</v>
      </c>
      <c r="B788" s="29">
        <f>WEEKDAY(Table2[[#This Row],[Day]])</f>
        <v>5</v>
      </c>
      <c r="C788" s="28">
        <f>Table1[[#This Row],[Start Time Elec]]</f>
        <v>41501.229166666664</v>
      </c>
      <c r="D788" s="28">
        <f>Table1[[#This Row],[Stop Time Elec]]</f>
        <v>41502.052083333336</v>
      </c>
      <c r="E788" s="26">
        <f>IFERROR(HOUR(Table2[[#This Row],[Start time Elec]])+MINUTE(Table2[[#This Row],[Start time Elec]])/60,"err")</f>
        <v>5.5</v>
      </c>
      <c r="F788" s="26">
        <f>IFERROR(HOUR(Table2[[#This Row],[End Time Elec]])+MINUTE(Table2[[#This Row],[End Time Elec]])/60,"err")</f>
        <v>1.25</v>
      </c>
      <c r="G788" s="26">
        <f>IFERROR(IF(Table2[[#This Row],[End time Hour elec]]&lt;Table2[[#This Row],[Start Time hour elec]],Table2[[#This Row],[End time Hour elec]]+24,Table2[[#This Row],[End time Hour elec]]),"err")</f>
        <v>25.25</v>
      </c>
      <c r="H788" s="26">
        <f>IFERROR((Table2[[#This Row],[End Time Elec]]-Table2[[#This Row],[Start time Elec]])*24,"err")</f>
        <v>19.750000000116415</v>
      </c>
      <c r="I788" s="28" t="str">
        <f>Table1[[#This Row],[Start Time Steam]]</f>
        <v>err</v>
      </c>
      <c r="J788" s="28">
        <f>Table1[[#This Row],[Stop Time Steam]]</f>
        <v>41501.875</v>
      </c>
      <c r="K788" s="26" t="str">
        <f>IFERROR(HOUR(Table2[[#This Row],[Start Time Steam]])+MINUTE(Table2[[#This Row],[Start Time Steam]])/60,"err")</f>
        <v>err</v>
      </c>
      <c r="L788" s="26">
        <f>IFERROR(HOUR(Table2[[#This Row],[End Time Steam]])+MINUTE(Table2[[#This Row],[End Time Steam]])/60,"err")</f>
        <v>21</v>
      </c>
      <c r="M788" s="26">
        <f>IFERROR(IF(Table2[[#This Row],[End time Hour Steam]]&lt;Table2[[#This Row],[Start Time hour Steam]],Table2[[#This Row],[End time Hour Steam]]+24,Table2[[#This Row],[End time Hour Steam]]),"err")</f>
        <v>45</v>
      </c>
      <c r="N788" s="26" t="str">
        <f>IFERROR((Table2[[#This Row],[End Time Steam]]-Table2[[#This Row],[Start Time Steam]])*24,"err")</f>
        <v>err</v>
      </c>
    </row>
    <row r="789" spans="1:14">
      <c r="A789" s="27">
        <f>Table1[[#This Row],[Day]]</f>
        <v>41502</v>
      </c>
      <c r="B789" s="29">
        <f>WEEKDAY(Table2[[#This Row],[Day]])</f>
        <v>6</v>
      </c>
      <c r="C789" s="28">
        <f>Table1[[#This Row],[Start Time Elec]]</f>
        <v>41502.239583333336</v>
      </c>
      <c r="D789" s="28">
        <f>Table1[[#This Row],[Stop Time Elec]]</f>
        <v>41503.052083333336</v>
      </c>
      <c r="E789" s="26">
        <f>IFERROR(HOUR(Table2[[#This Row],[Start time Elec]])+MINUTE(Table2[[#This Row],[Start time Elec]])/60,"err")</f>
        <v>5.75</v>
      </c>
      <c r="F789" s="26">
        <f>IFERROR(HOUR(Table2[[#This Row],[End Time Elec]])+MINUTE(Table2[[#This Row],[End Time Elec]])/60,"err")</f>
        <v>1.25</v>
      </c>
      <c r="G789" s="26">
        <f>IFERROR(IF(Table2[[#This Row],[End time Hour elec]]&lt;Table2[[#This Row],[Start Time hour elec]],Table2[[#This Row],[End time Hour elec]]+24,Table2[[#This Row],[End time Hour elec]]),"err")</f>
        <v>25.25</v>
      </c>
      <c r="H789" s="26">
        <f>IFERROR((Table2[[#This Row],[End Time Elec]]-Table2[[#This Row],[Start time Elec]])*24,"err")</f>
        <v>19.5</v>
      </c>
      <c r="I789" s="28">
        <f>Table1[[#This Row],[Start Time Steam]]</f>
        <v>41502.208333333336</v>
      </c>
      <c r="J789" s="28">
        <f>Table1[[#This Row],[Stop Time Steam]]</f>
        <v>41502.916666666664</v>
      </c>
      <c r="K789" s="26">
        <f>IFERROR(HOUR(Table2[[#This Row],[Start Time Steam]])+MINUTE(Table2[[#This Row],[Start Time Steam]])/60,"err")</f>
        <v>5</v>
      </c>
      <c r="L789" s="26">
        <f>IFERROR(HOUR(Table2[[#This Row],[End Time Steam]])+MINUTE(Table2[[#This Row],[End Time Steam]])/60,"err")</f>
        <v>22</v>
      </c>
      <c r="M789" s="26">
        <f>IFERROR(IF(Table2[[#This Row],[End time Hour Steam]]&lt;Table2[[#This Row],[Start Time hour Steam]],Table2[[#This Row],[End time Hour Steam]]+24,Table2[[#This Row],[End time Hour Steam]]),"err")</f>
        <v>22</v>
      </c>
      <c r="N789" s="26">
        <f>IFERROR((Table2[[#This Row],[End Time Steam]]-Table2[[#This Row],[Start Time Steam]])*24,"err")</f>
        <v>16.999999999883585</v>
      </c>
    </row>
    <row r="790" spans="1:14" hidden="1">
      <c r="A790" s="27">
        <f>Table1[[#This Row],[Day]]</f>
        <v>41503</v>
      </c>
      <c r="B790" s="29">
        <f>WEEKDAY(Table2[[#This Row],[Day]])</f>
        <v>7</v>
      </c>
      <c r="C790" s="28">
        <f>Table1[[#This Row],[Start Time Elec]]</f>
        <v>41503.270833333336</v>
      </c>
      <c r="D790" s="28">
        <f>Table1[[#This Row],[Stop Time Elec]]</f>
        <v>41504</v>
      </c>
      <c r="E790" s="26">
        <f>IFERROR(HOUR(Table2[[#This Row],[Start time Elec]])+MINUTE(Table2[[#This Row],[Start time Elec]])/60,"err")</f>
        <v>6.5</v>
      </c>
      <c r="F790" s="26">
        <f>IFERROR(HOUR(Table2[[#This Row],[End Time Elec]])+MINUTE(Table2[[#This Row],[End Time Elec]])/60,"err")</f>
        <v>0</v>
      </c>
      <c r="G790" s="26">
        <f>IFERROR(IF(Table2[[#This Row],[End time Hour elec]]&lt;Table2[[#This Row],[Start Time hour elec]],Table2[[#This Row],[End time Hour elec]]+24,Table2[[#This Row],[End time Hour elec]]),"err")</f>
        <v>24</v>
      </c>
      <c r="H790" s="26">
        <f>IFERROR((Table2[[#This Row],[End Time Elec]]-Table2[[#This Row],[Start time Elec]])*24,"err")</f>
        <v>17.499999999941792</v>
      </c>
      <c r="I790" s="28">
        <f>Table1[[#This Row],[Start Time Steam]]</f>
        <v>41503.052083333336</v>
      </c>
      <c r="J790" s="28">
        <f>Table1[[#This Row],[Stop Time Steam]]</f>
        <v>41503.15625</v>
      </c>
      <c r="K790" s="26">
        <f>IFERROR(HOUR(Table2[[#This Row],[Start Time Steam]])+MINUTE(Table2[[#This Row],[Start Time Steam]])/60,"err")</f>
        <v>1.25</v>
      </c>
      <c r="L790" s="26">
        <f>IFERROR(HOUR(Table2[[#This Row],[End Time Steam]])+MINUTE(Table2[[#This Row],[End Time Steam]])/60,"err")</f>
        <v>3.75</v>
      </c>
      <c r="M790" s="26">
        <f>IFERROR(IF(Table2[[#This Row],[End time Hour Steam]]&lt;Table2[[#This Row],[Start Time hour Steam]],Table2[[#This Row],[End time Hour Steam]]+24,Table2[[#This Row],[End time Hour Steam]]),"err")</f>
        <v>3.75</v>
      </c>
      <c r="N790" s="26">
        <f>IFERROR((Table2[[#This Row],[End Time Steam]]-Table2[[#This Row],[Start Time Steam]])*24,"err")</f>
        <v>2.4999999999417923</v>
      </c>
    </row>
    <row r="791" spans="1:14" hidden="1">
      <c r="A791" s="27">
        <f>Table1[[#This Row],[Day]]</f>
        <v>41504</v>
      </c>
      <c r="B791" s="29">
        <f>WEEKDAY(Table2[[#This Row],[Day]])</f>
        <v>1</v>
      </c>
      <c r="C791" s="28">
        <f>Table1[[#This Row],[Start Time Elec]]</f>
        <v>41504.302083333336</v>
      </c>
      <c r="D791" s="28">
        <f>Table1[[#This Row],[Stop Time Elec]]</f>
        <v>41504.927083333336</v>
      </c>
      <c r="E791" s="26">
        <f>IFERROR(HOUR(Table2[[#This Row],[Start time Elec]])+MINUTE(Table2[[#This Row],[Start time Elec]])/60,"err")</f>
        <v>7.25</v>
      </c>
      <c r="F791" s="26">
        <f>IFERROR(HOUR(Table2[[#This Row],[End Time Elec]])+MINUTE(Table2[[#This Row],[End Time Elec]])/60,"err")</f>
        <v>22.25</v>
      </c>
      <c r="G791" s="26">
        <f>IFERROR(IF(Table2[[#This Row],[End time Hour elec]]&lt;Table2[[#This Row],[Start Time hour elec]],Table2[[#This Row],[End time Hour elec]]+24,Table2[[#This Row],[End time Hour elec]]),"err")</f>
        <v>22.25</v>
      </c>
      <c r="H791" s="26">
        <f>IFERROR((Table2[[#This Row],[End Time Elec]]-Table2[[#This Row],[Start time Elec]])*24,"err")</f>
        <v>15</v>
      </c>
      <c r="I791" s="28">
        <f>Table1[[#This Row],[Start Time Steam]]</f>
        <v>41504.416666666664</v>
      </c>
      <c r="J791" s="28">
        <f>Table1[[#This Row],[Stop Time Steam]]</f>
        <v>41504.59375</v>
      </c>
      <c r="K791" s="26">
        <f>IFERROR(HOUR(Table2[[#This Row],[Start Time Steam]])+MINUTE(Table2[[#This Row],[Start Time Steam]])/60,"err")</f>
        <v>10</v>
      </c>
      <c r="L791" s="26">
        <f>IFERROR(HOUR(Table2[[#This Row],[End Time Steam]])+MINUTE(Table2[[#This Row],[End Time Steam]])/60,"err")</f>
        <v>14.25</v>
      </c>
      <c r="M791" s="26">
        <f>IFERROR(IF(Table2[[#This Row],[End time Hour Steam]]&lt;Table2[[#This Row],[Start Time hour Steam]],Table2[[#This Row],[End time Hour Steam]]+24,Table2[[#This Row],[End time Hour Steam]]),"err")</f>
        <v>14.25</v>
      </c>
      <c r="N791" s="26">
        <f>IFERROR((Table2[[#This Row],[End Time Steam]]-Table2[[#This Row],[Start Time Steam]])*24,"err")</f>
        <v>4.2500000000582077</v>
      </c>
    </row>
    <row r="792" spans="1:14">
      <c r="A792" s="27">
        <f>Table1[[#This Row],[Day]]</f>
        <v>41505</v>
      </c>
      <c r="B792" s="29">
        <f>WEEKDAY(Table2[[#This Row],[Day]])</f>
        <v>2</v>
      </c>
      <c r="C792" s="28">
        <f>Table1[[#This Row],[Start Time Elec]]</f>
        <v>41505.1875</v>
      </c>
      <c r="D792" s="28">
        <f>Table1[[#This Row],[Stop Time Elec]]</f>
        <v>41506.020833333336</v>
      </c>
      <c r="E792" s="26">
        <f>IFERROR(HOUR(Table2[[#This Row],[Start time Elec]])+MINUTE(Table2[[#This Row],[Start time Elec]])/60,"err")</f>
        <v>4.5</v>
      </c>
      <c r="F792" s="26">
        <f>IFERROR(HOUR(Table2[[#This Row],[End Time Elec]])+MINUTE(Table2[[#This Row],[End Time Elec]])/60,"err")</f>
        <v>0.5</v>
      </c>
      <c r="G792" s="26">
        <f>IFERROR(IF(Table2[[#This Row],[End time Hour elec]]&lt;Table2[[#This Row],[Start Time hour elec]],Table2[[#This Row],[End time Hour elec]]+24,Table2[[#This Row],[End time Hour elec]]),"err")</f>
        <v>24.5</v>
      </c>
      <c r="H792" s="26">
        <f>IFERROR((Table2[[#This Row],[End Time Elec]]-Table2[[#This Row],[Start time Elec]])*24,"err")</f>
        <v>20.000000000058208</v>
      </c>
      <c r="I792" s="28">
        <f>Table1[[#This Row],[Start Time Steam]]</f>
        <v>41505.989583333336</v>
      </c>
      <c r="J792" s="28">
        <f>Table1[[#This Row],[Stop Time Steam]]</f>
        <v>41506.0625</v>
      </c>
      <c r="K792" s="26">
        <f>IFERROR(HOUR(Table2[[#This Row],[Start Time Steam]])+MINUTE(Table2[[#This Row],[Start Time Steam]])/60,"err")</f>
        <v>23.75</v>
      </c>
      <c r="L792" s="26">
        <f>IFERROR(HOUR(Table2[[#This Row],[End Time Steam]])+MINUTE(Table2[[#This Row],[End Time Steam]])/60,"err")</f>
        <v>1.5</v>
      </c>
      <c r="M792" s="26">
        <f>IFERROR(IF(Table2[[#This Row],[End time Hour Steam]]&lt;Table2[[#This Row],[Start Time hour Steam]],Table2[[#This Row],[End time Hour Steam]]+24,Table2[[#This Row],[End time Hour Steam]]),"err")</f>
        <v>25.5</v>
      </c>
      <c r="N792" s="26">
        <f>IFERROR((Table2[[#This Row],[End Time Steam]]-Table2[[#This Row],[Start Time Steam]])*24,"err")</f>
        <v>1.7499999999417923</v>
      </c>
    </row>
    <row r="793" spans="1:14">
      <c r="A793" s="27">
        <f>Table1[[#This Row],[Day]]</f>
        <v>41506</v>
      </c>
      <c r="B793" s="29">
        <f>WEEKDAY(Table2[[#This Row],[Day]])</f>
        <v>3</v>
      </c>
      <c r="C793" s="28">
        <f>Table1[[#This Row],[Start Time Elec]]</f>
        <v>41506.229166666664</v>
      </c>
      <c r="D793" s="28">
        <f>Table1[[#This Row],[Stop Time Elec]]</f>
        <v>41507.052083333336</v>
      </c>
      <c r="E793" s="26">
        <f>IFERROR(HOUR(Table2[[#This Row],[Start time Elec]])+MINUTE(Table2[[#This Row],[Start time Elec]])/60,"err")</f>
        <v>5.5</v>
      </c>
      <c r="F793" s="26">
        <f>IFERROR(HOUR(Table2[[#This Row],[End Time Elec]])+MINUTE(Table2[[#This Row],[End Time Elec]])/60,"err")</f>
        <v>1.25</v>
      </c>
      <c r="G793" s="26">
        <f>IFERROR(IF(Table2[[#This Row],[End time Hour elec]]&lt;Table2[[#This Row],[Start Time hour elec]],Table2[[#This Row],[End time Hour elec]]+24,Table2[[#This Row],[End time Hour elec]]),"err")</f>
        <v>25.25</v>
      </c>
      <c r="H793" s="26">
        <f>IFERROR((Table2[[#This Row],[End Time Elec]]-Table2[[#This Row],[Start time Elec]])*24,"err")</f>
        <v>19.750000000116415</v>
      </c>
      <c r="I793" s="28">
        <f>Table1[[#This Row],[Start Time Steam]]</f>
        <v>41506.208333333336</v>
      </c>
      <c r="J793" s="28">
        <f>Table1[[#This Row],[Stop Time Steam]]</f>
        <v>41506.854166666664</v>
      </c>
      <c r="K793" s="26">
        <f>IFERROR(HOUR(Table2[[#This Row],[Start Time Steam]])+MINUTE(Table2[[#This Row],[Start Time Steam]])/60,"err")</f>
        <v>5</v>
      </c>
      <c r="L793" s="26">
        <f>IFERROR(HOUR(Table2[[#This Row],[End Time Steam]])+MINUTE(Table2[[#This Row],[End Time Steam]])/60,"err")</f>
        <v>20.5</v>
      </c>
      <c r="M793" s="26">
        <f>IFERROR(IF(Table2[[#This Row],[End time Hour Steam]]&lt;Table2[[#This Row],[Start Time hour Steam]],Table2[[#This Row],[End time Hour Steam]]+24,Table2[[#This Row],[End time Hour Steam]]),"err")</f>
        <v>20.5</v>
      </c>
      <c r="N793" s="26">
        <f>IFERROR((Table2[[#This Row],[End Time Steam]]-Table2[[#This Row],[Start Time Steam]])*24,"err")</f>
        <v>15.499999999883585</v>
      </c>
    </row>
    <row r="794" spans="1:14">
      <c r="A794" s="27">
        <f>Table1[[#This Row],[Day]]</f>
        <v>41507</v>
      </c>
      <c r="B794" s="29">
        <f>WEEKDAY(Table2[[#This Row],[Day]])</f>
        <v>4</v>
      </c>
      <c r="C794" s="28">
        <f>Table1[[#This Row],[Start Time Elec]]</f>
        <v>41507.239583333336</v>
      </c>
      <c r="D794" s="28">
        <f>Table1[[#This Row],[Stop Time Elec]]</f>
        <v>41508.020833333336</v>
      </c>
      <c r="E794" s="26">
        <f>IFERROR(HOUR(Table2[[#This Row],[Start time Elec]])+MINUTE(Table2[[#This Row],[Start time Elec]])/60,"err")</f>
        <v>5.75</v>
      </c>
      <c r="F794" s="26">
        <f>IFERROR(HOUR(Table2[[#This Row],[End Time Elec]])+MINUTE(Table2[[#This Row],[End Time Elec]])/60,"err")</f>
        <v>0.5</v>
      </c>
      <c r="G794" s="26">
        <f>IFERROR(IF(Table2[[#This Row],[End time Hour elec]]&lt;Table2[[#This Row],[Start Time hour elec]],Table2[[#This Row],[End time Hour elec]]+24,Table2[[#This Row],[End time Hour elec]]),"err")</f>
        <v>24.5</v>
      </c>
      <c r="H794" s="26">
        <f>IFERROR((Table2[[#This Row],[End Time Elec]]-Table2[[#This Row],[Start time Elec]])*24,"err")</f>
        <v>18.75</v>
      </c>
      <c r="I794" s="28">
        <f>Table1[[#This Row],[Start Time Steam]]</f>
        <v>41507.0625</v>
      </c>
      <c r="J794" s="28">
        <f>Table1[[#This Row],[Stop Time Steam]]</f>
        <v>41507.15625</v>
      </c>
      <c r="K794" s="26">
        <f>IFERROR(HOUR(Table2[[#This Row],[Start Time Steam]])+MINUTE(Table2[[#This Row],[Start Time Steam]])/60,"err")</f>
        <v>1.5</v>
      </c>
      <c r="L794" s="26">
        <f>IFERROR(HOUR(Table2[[#This Row],[End Time Steam]])+MINUTE(Table2[[#This Row],[End Time Steam]])/60,"err")</f>
        <v>3.75</v>
      </c>
      <c r="M794" s="26">
        <f>IFERROR(IF(Table2[[#This Row],[End time Hour Steam]]&lt;Table2[[#This Row],[Start Time hour Steam]],Table2[[#This Row],[End time Hour Steam]]+24,Table2[[#This Row],[End time Hour Steam]]),"err")</f>
        <v>3.75</v>
      </c>
      <c r="N794" s="26">
        <f>IFERROR((Table2[[#This Row],[End Time Steam]]-Table2[[#This Row],[Start Time Steam]])*24,"err")</f>
        <v>2.25</v>
      </c>
    </row>
    <row r="795" spans="1:14">
      <c r="A795" s="27">
        <f>Table1[[#This Row],[Day]]</f>
        <v>41508</v>
      </c>
      <c r="B795" s="29">
        <f>WEEKDAY(Table2[[#This Row],[Day]])</f>
        <v>5</v>
      </c>
      <c r="C795" s="28">
        <f>Table1[[#This Row],[Start Time Elec]]</f>
        <v>41508.239583333336</v>
      </c>
      <c r="D795" s="28">
        <f>Table1[[#This Row],[Stop Time Elec]]</f>
        <v>41509.0625</v>
      </c>
      <c r="E795" s="26">
        <f>IFERROR(HOUR(Table2[[#This Row],[Start time Elec]])+MINUTE(Table2[[#This Row],[Start time Elec]])/60,"err")</f>
        <v>5.75</v>
      </c>
      <c r="F795" s="26">
        <f>IFERROR(HOUR(Table2[[#This Row],[End Time Elec]])+MINUTE(Table2[[#This Row],[End Time Elec]])/60,"err")</f>
        <v>1.5</v>
      </c>
      <c r="G795" s="26">
        <f>IFERROR(IF(Table2[[#This Row],[End time Hour elec]]&lt;Table2[[#This Row],[Start Time hour elec]],Table2[[#This Row],[End time Hour elec]]+24,Table2[[#This Row],[End time Hour elec]]),"err")</f>
        <v>25.5</v>
      </c>
      <c r="H795" s="26">
        <f>IFERROR((Table2[[#This Row],[End Time Elec]]-Table2[[#This Row],[Start time Elec]])*24,"err")</f>
        <v>19.749999999941792</v>
      </c>
      <c r="I795" s="28">
        <f>Table1[[#This Row],[Start Time Steam]]</f>
        <v>41508.052083333336</v>
      </c>
      <c r="J795" s="28">
        <f>Table1[[#This Row],[Stop Time Steam]]</f>
        <v>41508.145833333336</v>
      </c>
      <c r="K795" s="26">
        <f>IFERROR(HOUR(Table2[[#This Row],[Start Time Steam]])+MINUTE(Table2[[#This Row],[Start Time Steam]])/60,"err")</f>
        <v>1.25</v>
      </c>
      <c r="L795" s="26">
        <f>IFERROR(HOUR(Table2[[#This Row],[End Time Steam]])+MINUTE(Table2[[#This Row],[End Time Steam]])/60,"err")</f>
        <v>3.5</v>
      </c>
      <c r="M795" s="26">
        <f>IFERROR(IF(Table2[[#This Row],[End time Hour Steam]]&lt;Table2[[#This Row],[Start Time hour Steam]],Table2[[#This Row],[End time Hour Steam]]+24,Table2[[#This Row],[End time Hour Steam]]),"err")</f>
        <v>3.5</v>
      </c>
      <c r="N795" s="26">
        <f>IFERROR((Table2[[#This Row],[End Time Steam]]-Table2[[#This Row],[Start Time Steam]])*24,"err")</f>
        <v>2.25</v>
      </c>
    </row>
    <row r="796" spans="1:14">
      <c r="A796" s="27">
        <f>Table1[[#This Row],[Day]]</f>
        <v>41509</v>
      </c>
      <c r="B796" s="29">
        <f>WEEKDAY(Table2[[#This Row],[Day]])</f>
        <v>6</v>
      </c>
      <c r="C796" s="28">
        <f>Table1[[#This Row],[Start Time Elec]]</f>
        <v>41509.239583333336</v>
      </c>
      <c r="D796" s="28">
        <f>Table1[[#This Row],[Stop Time Elec]]</f>
        <v>41510.072916666664</v>
      </c>
      <c r="E796" s="26">
        <f>IFERROR(HOUR(Table2[[#This Row],[Start time Elec]])+MINUTE(Table2[[#This Row],[Start time Elec]])/60,"err")</f>
        <v>5.75</v>
      </c>
      <c r="F796" s="26">
        <f>IFERROR(HOUR(Table2[[#This Row],[End Time Elec]])+MINUTE(Table2[[#This Row],[End Time Elec]])/60,"err")</f>
        <v>1.75</v>
      </c>
      <c r="G796" s="26">
        <f>IFERROR(IF(Table2[[#This Row],[End time Hour elec]]&lt;Table2[[#This Row],[Start Time hour elec]],Table2[[#This Row],[End time Hour elec]]+24,Table2[[#This Row],[End time Hour elec]]),"err")</f>
        <v>25.75</v>
      </c>
      <c r="H796" s="26">
        <f>IFERROR((Table2[[#This Row],[End Time Elec]]-Table2[[#This Row],[Start time Elec]])*24,"err")</f>
        <v>19.999999999883585</v>
      </c>
      <c r="I796" s="28">
        <f>Table1[[#This Row],[Start Time Steam]]</f>
        <v>41509.21875</v>
      </c>
      <c r="J796" s="28">
        <f>Table1[[#This Row],[Stop Time Steam]]</f>
        <v>41509.802083333336</v>
      </c>
      <c r="K796" s="26">
        <f>IFERROR(HOUR(Table2[[#This Row],[Start Time Steam]])+MINUTE(Table2[[#This Row],[Start Time Steam]])/60,"err")</f>
        <v>5.25</v>
      </c>
      <c r="L796" s="26">
        <f>IFERROR(HOUR(Table2[[#This Row],[End Time Steam]])+MINUTE(Table2[[#This Row],[End Time Steam]])/60,"err")</f>
        <v>19.25</v>
      </c>
      <c r="M796" s="26">
        <f>IFERROR(IF(Table2[[#This Row],[End time Hour Steam]]&lt;Table2[[#This Row],[Start Time hour Steam]],Table2[[#This Row],[End time Hour Steam]]+24,Table2[[#This Row],[End time Hour Steam]]),"err")</f>
        <v>19.25</v>
      </c>
      <c r="N796" s="26">
        <f>IFERROR((Table2[[#This Row],[End Time Steam]]-Table2[[#This Row],[Start Time Steam]])*24,"err")</f>
        <v>14.000000000058208</v>
      </c>
    </row>
    <row r="797" spans="1:14" hidden="1">
      <c r="A797" s="27">
        <f>Table1[[#This Row],[Day]]</f>
        <v>41510</v>
      </c>
      <c r="B797" s="29">
        <f>WEEKDAY(Table2[[#This Row],[Day]])</f>
        <v>7</v>
      </c>
      <c r="C797" s="28">
        <f>Table1[[#This Row],[Start Time Elec]]</f>
        <v>41510.270833333336</v>
      </c>
      <c r="D797" s="28">
        <f>Table1[[#This Row],[Stop Time Elec]]</f>
        <v>41510.958333333336</v>
      </c>
      <c r="E797" s="26">
        <f>IFERROR(HOUR(Table2[[#This Row],[Start time Elec]])+MINUTE(Table2[[#This Row],[Start time Elec]])/60,"err")</f>
        <v>6.5</v>
      </c>
      <c r="F797" s="26">
        <f>IFERROR(HOUR(Table2[[#This Row],[End Time Elec]])+MINUTE(Table2[[#This Row],[End Time Elec]])/60,"err")</f>
        <v>23</v>
      </c>
      <c r="G797" s="26">
        <f>IFERROR(IF(Table2[[#This Row],[End time Hour elec]]&lt;Table2[[#This Row],[Start Time hour elec]],Table2[[#This Row],[End time Hour elec]]+24,Table2[[#This Row],[End time Hour elec]]),"err")</f>
        <v>23</v>
      </c>
      <c r="H797" s="26">
        <f>IFERROR((Table2[[#This Row],[End Time Elec]]-Table2[[#This Row],[Start time Elec]])*24,"err")</f>
        <v>16.5</v>
      </c>
      <c r="I797" s="28">
        <f>Table1[[#This Row],[Start Time Steam]]</f>
        <v>41510.052083333336</v>
      </c>
      <c r="J797" s="28">
        <f>Table1[[#This Row],[Stop Time Steam]]</f>
        <v>41510.145833333336</v>
      </c>
      <c r="K797" s="26">
        <f>IFERROR(HOUR(Table2[[#This Row],[Start Time Steam]])+MINUTE(Table2[[#This Row],[Start Time Steam]])/60,"err")</f>
        <v>1.25</v>
      </c>
      <c r="L797" s="26">
        <f>IFERROR(HOUR(Table2[[#This Row],[End Time Steam]])+MINUTE(Table2[[#This Row],[End Time Steam]])/60,"err")</f>
        <v>3.5</v>
      </c>
      <c r="M797" s="26">
        <f>IFERROR(IF(Table2[[#This Row],[End time Hour Steam]]&lt;Table2[[#This Row],[Start Time hour Steam]],Table2[[#This Row],[End time Hour Steam]]+24,Table2[[#This Row],[End time Hour Steam]]),"err")</f>
        <v>3.5</v>
      </c>
      <c r="N797" s="26">
        <f>IFERROR((Table2[[#This Row],[End Time Steam]]-Table2[[#This Row],[Start Time Steam]])*24,"err")</f>
        <v>2.25</v>
      </c>
    </row>
    <row r="798" spans="1:14" hidden="1">
      <c r="A798" s="27">
        <f>Table1[[#This Row],[Day]]</f>
        <v>41511</v>
      </c>
      <c r="B798" s="29">
        <f>WEEKDAY(Table2[[#This Row],[Day]])</f>
        <v>1</v>
      </c>
      <c r="C798" s="28">
        <f>Table1[[#This Row],[Start Time Elec]]</f>
        <v>41511.28125</v>
      </c>
      <c r="D798" s="28">
        <f>Table1[[#This Row],[Stop Time Elec]]</f>
        <v>41512.010416666664</v>
      </c>
      <c r="E798" s="26">
        <f>IFERROR(HOUR(Table2[[#This Row],[Start time Elec]])+MINUTE(Table2[[#This Row],[Start time Elec]])/60,"err")</f>
        <v>6.75</v>
      </c>
      <c r="F798" s="26">
        <f>IFERROR(HOUR(Table2[[#This Row],[End Time Elec]])+MINUTE(Table2[[#This Row],[End Time Elec]])/60,"err")</f>
        <v>0.25</v>
      </c>
      <c r="G798" s="26">
        <f>IFERROR(IF(Table2[[#This Row],[End time Hour elec]]&lt;Table2[[#This Row],[Start Time hour elec]],Table2[[#This Row],[End time Hour elec]]+24,Table2[[#This Row],[End time Hour elec]]),"err")</f>
        <v>24.25</v>
      </c>
      <c r="H798" s="26">
        <f>IFERROR((Table2[[#This Row],[End Time Elec]]-Table2[[#This Row],[Start time Elec]])*24,"err")</f>
        <v>17.499999999941792</v>
      </c>
      <c r="I798" s="28" t="str">
        <f>Table1[[#This Row],[Start Time Steam]]</f>
        <v>N/A</v>
      </c>
      <c r="J798" s="28">
        <f>Table1[[#This Row],[Stop Time Steam]]</f>
        <v>41511.4375</v>
      </c>
      <c r="K798" s="26" t="str">
        <f>IFERROR(HOUR(Table2[[#This Row],[Start Time Steam]])+MINUTE(Table2[[#This Row],[Start Time Steam]])/60,"err")</f>
        <v>err</v>
      </c>
      <c r="L798" s="26">
        <f>IFERROR(HOUR(Table2[[#This Row],[End Time Steam]])+MINUTE(Table2[[#This Row],[End Time Steam]])/60,"err")</f>
        <v>10.5</v>
      </c>
      <c r="M798" s="26">
        <f>IFERROR(IF(Table2[[#This Row],[End time Hour Steam]]&lt;Table2[[#This Row],[Start Time hour Steam]],Table2[[#This Row],[End time Hour Steam]]+24,Table2[[#This Row],[End time Hour Steam]]),"err")</f>
        <v>34.5</v>
      </c>
      <c r="N798" s="26" t="str">
        <f>IFERROR((Table2[[#This Row],[End Time Steam]]-Table2[[#This Row],[Start Time Steam]])*24,"err")</f>
        <v>err</v>
      </c>
    </row>
    <row r="799" spans="1:14">
      <c r="A799" s="27">
        <f>Table1[[#This Row],[Day]]</f>
        <v>41512</v>
      </c>
      <c r="B799" s="29">
        <f>WEEKDAY(Table2[[#This Row],[Day]])</f>
        <v>2</v>
      </c>
      <c r="C799" s="28">
        <f>Table1[[#This Row],[Start Time Elec]]</f>
        <v>41512.197916666664</v>
      </c>
      <c r="D799" s="28">
        <f>Table1[[#This Row],[Stop Time Elec]]</f>
        <v>41513.041666666664</v>
      </c>
      <c r="E799" s="26">
        <f>IFERROR(HOUR(Table2[[#This Row],[Start time Elec]])+MINUTE(Table2[[#This Row],[Start time Elec]])/60,"err")</f>
        <v>4.75</v>
      </c>
      <c r="F799" s="26">
        <f>IFERROR(HOUR(Table2[[#This Row],[End Time Elec]])+MINUTE(Table2[[#This Row],[End Time Elec]])/60,"err")</f>
        <v>1</v>
      </c>
      <c r="G799" s="26">
        <f>IFERROR(IF(Table2[[#This Row],[End time Hour elec]]&lt;Table2[[#This Row],[Start Time hour elec]],Table2[[#This Row],[End time Hour elec]]+24,Table2[[#This Row],[End time Hour elec]]),"err")</f>
        <v>25</v>
      </c>
      <c r="H799" s="26">
        <f>IFERROR((Table2[[#This Row],[End Time Elec]]-Table2[[#This Row],[Start time Elec]])*24,"err")</f>
        <v>20.25</v>
      </c>
      <c r="I799" s="28" t="str">
        <f>Table1[[#This Row],[Start Time Steam]]</f>
        <v>err</v>
      </c>
      <c r="J799" s="28">
        <f>Table1[[#This Row],[Stop Time Steam]]</f>
        <v>41512.833333333336</v>
      </c>
      <c r="K799" s="26" t="str">
        <f>IFERROR(HOUR(Table2[[#This Row],[Start Time Steam]])+MINUTE(Table2[[#This Row],[Start Time Steam]])/60,"err")</f>
        <v>err</v>
      </c>
      <c r="L799" s="26">
        <f>IFERROR(HOUR(Table2[[#This Row],[End Time Steam]])+MINUTE(Table2[[#This Row],[End Time Steam]])/60,"err")</f>
        <v>20</v>
      </c>
      <c r="M799" s="26">
        <f>IFERROR(IF(Table2[[#This Row],[End time Hour Steam]]&lt;Table2[[#This Row],[Start Time hour Steam]],Table2[[#This Row],[End time Hour Steam]]+24,Table2[[#This Row],[End time Hour Steam]]),"err")</f>
        <v>44</v>
      </c>
      <c r="N799" s="26" t="str">
        <f>IFERROR((Table2[[#This Row],[End Time Steam]]-Table2[[#This Row],[Start Time Steam]])*24,"err")</f>
        <v>err</v>
      </c>
    </row>
    <row r="800" spans="1:14">
      <c r="A800" s="27">
        <f>Table1[[#This Row],[Day]]</f>
        <v>41513</v>
      </c>
      <c r="B800" s="29">
        <f>WEEKDAY(Table2[[#This Row],[Day]])</f>
        <v>3</v>
      </c>
      <c r="C800" s="28">
        <f>Table1[[#This Row],[Start Time Elec]]</f>
        <v>41513.239583333336</v>
      </c>
      <c r="D800" s="28">
        <f>Table1[[#This Row],[Stop Time Elec]]</f>
        <v>41514.052083333336</v>
      </c>
      <c r="E800" s="26">
        <f>IFERROR(HOUR(Table2[[#This Row],[Start time Elec]])+MINUTE(Table2[[#This Row],[Start time Elec]])/60,"err")</f>
        <v>5.75</v>
      </c>
      <c r="F800" s="26">
        <f>IFERROR(HOUR(Table2[[#This Row],[End Time Elec]])+MINUTE(Table2[[#This Row],[End Time Elec]])/60,"err")</f>
        <v>1.25</v>
      </c>
      <c r="G800" s="26">
        <f>IFERROR(IF(Table2[[#This Row],[End time Hour elec]]&lt;Table2[[#This Row],[Start Time hour elec]],Table2[[#This Row],[End time Hour elec]]+24,Table2[[#This Row],[End time Hour elec]]),"err")</f>
        <v>25.25</v>
      </c>
      <c r="H800" s="26">
        <f>IFERROR((Table2[[#This Row],[End Time Elec]]-Table2[[#This Row],[Start time Elec]])*24,"err")</f>
        <v>19.5</v>
      </c>
      <c r="I800" s="28" t="str">
        <f>Table1[[#This Row],[Start Time Steam]]</f>
        <v>err</v>
      </c>
      <c r="J800" s="28">
        <f>Table1[[#This Row],[Stop Time Steam]]</f>
        <v>41513.802083333336</v>
      </c>
      <c r="K800" s="26" t="str">
        <f>IFERROR(HOUR(Table2[[#This Row],[Start Time Steam]])+MINUTE(Table2[[#This Row],[Start Time Steam]])/60,"err")</f>
        <v>err</v>
      </c>
      <c r="L800" s="26">
        <f>IFERROR(HOUR(Table2[[#This Row],[End Time Steam]])+MINUTE(Table2[[#This Row],[End Time Steam]])/60,"err")</f>
        <v>19.25</v>
      </c>
      <c r="M800" s="26">
        <f>IFERROR(IF(Table2[[#This Row],[End time Hour Steam]]&lt;Table2[[#This Row],[Start Time hour Steam]],Table2[[#This Row],[End time Hour Steam]]+24,Table2[[#This Row],[End time Hour Steam]]),"err")</f>
        <v>43.25</v>
      </c>
      <c r="N800" s="26" t="str">
        <f>IFERROR((Table2[[#This Row],[End Time Steam]]-Table2[[#This Row],[Start Time Steam]])*24,"err")</f>
        <v>err</v>
      </c>
    </row>
    <row r="801" spans="1:14">
      <c r="A801" s="27">
        <f>Table1[[#This Row],[Day]]</f>
        <v>41514</v>
      </c>
      <c r="B801" s="29">
        <f>WEEKDAY(Table2[[#This Row],[Day]])</f>
        <v>4</v>
      </c>
      <c r="C801" s="28">
        <f>Table1[[#This Row],[Start Time Elec]]</f>
        <v>41514.239583333336</v>
      </c>
      <c r="D801" s="28">
        <f>Table1[[#This Row],[Stop Time Elec]]</f>
        <v>41515.052083333336</v>
      </c>
      <c r="E801" s="26">
        <f>IFERROR(HOUR(Table2[[#This Row],[Start time Elec]])+MINUTE(Table2[[#This Row],[Start time Elec]])/60,"err")</f>
        <v>5.75</v>
      </c>
      <c r="F801" s="26">
        <f>IFERROR(HOUR(Table2[[#This Row],[End Time Elec]])+MINUTE(Table2[[#This Row],[End Time Elec]])/60,"err")</f>
        <v>1.25</v>
      </c>
      <c r="G801" s="26">
        <f>IFERROR(IF(Table2[[#This Row],[End time Hour elec]]&lt;Table2[[#This Row],[Start Time hour elec]],Table2[[#This Row],[End time Hour elec]]+24,Table2[[#This Row],[End time Hour elec]]),"err")</f>
        <v>25.25</v>
      </c>
      <c r="H801" s="26">
        <f>IFERROR((Table2[[#This Row],[End Time Elec]]-Table2[[#This Row],[Start time Elec]])*24,"err")</f>
        <v>19.5</v>
      </c>
      <c r="I801" s="28">
        <f>Table1[[#This Row],[Start Time Steam]]</f>
        <v>41514.989583333336</v>
      </c>
      <c r="J801" s="28">
        <f>Table1[[#This Row],[Stop Time Steam]]</f>
        <v>41515.09375</v>
      </c>
      <c r="K801" s="26">
        <f>IFERROR(HOUR(Table2[[#This Row],[Start Time Steam]])+MINUTE(Table2[[#This Row],[Start Time Steam]])/60,"err")</f>
        <v>23.75</v>
      </c>
      <c r="L801" s="26">
        <f>IFERROR(HOUR(Table2[[#This Row],[End Time Steam]])+MINUTE(Table2[[#This Row],[End Time Steam]])/60,"err")</f>
        <v>2.25</v>
      </c>
      <c r="M801" s="26">
        <f>IFERROR(IF(Table2[[#This Row],[End time Hour Steam]]&lt;Table2[[#This Row],[Start Time hour Steam]],Table2[[#This Row],[End time Hour Steam]]+24,Table2[[#This Row],[End time Hour Steam]]),"err")</f>
        <v>26.25</v>
      </c>
      <c r="N801" s="26">
        <f>IFERROR((Table2[[#This Row],[End Time Steam]]-Table2[[#This Row],[Start Time Steam]])*24,"err")</f>
        <v>2.4999999999417923</v>
      </c>
    </row>
    <row r="802" spans="1:14">
      <c r="A802" s="27">
        <f>Table1[[#This Row],[Day]]</f>
        <v>41515</v>
      </c>
      <c r="B802" s="29">
        <f>WEEKDAY(Table2[[#This Row],[Day]])</f>
        <v>5</v>
      </c>
      <c r="C802" s="28">
        <f>Table1[[#This Row],[Start Time Elec]]</f>
        <v>41515.229166666664</v>
      </c>
      <c r="D802" s="28">
        <f>Table1[[#This Row],[Stop Time Elec]]</f>
        <v>41516.0625</v>
      </c>
      <c r="E802" s="26">
        <f>IFERROR(HOUR(Table2[[#This Row],[Start time Elec]])+MINUTE(Table2[[#This Row],[Start time Elec]])/60,"err")</f>
        <v>5.5</v>
      </c>
      <c r="F802" s="26">
        <f>IFERROR(HOUR(Table2[[#This Row],[End Time Elec]])+MINUTE(Table2[[#This Row],[End Time Elec]])/60,"err")</f>
        <v>1.5</v>
      </c>
      <c r="G802" s="26">
        <f>IFERROR(IF(Table2[[#This Row],[End time Hour elec]]&lt;Table2[[#This Row],[Start Time hour elec]],Table2[[#This Row],[End time Hour elec]]+24,Table2[[#This Row],[End time Hour elec]]),"err")</f>
        <v>25.5</v>
      </c>
      <c r="H802" s="26">
        <f>IFERROR((Table2[[#This Row],[End Time Elec]]-Table2[[#This Row],[Start time Elec]])*24,"err")</f>
        <v>20.000000000058208</v>
      </c>
      <c r="I802" s="28">
        <f>Table1[[#This Row],[Start Time Steam]]</f>
        <v>41515.989583333336</v>
      </c>
      <c r="J802" s="28">
        <f>Table1[[#This Row],[Stop Time Steam]]</f>
        <v>41516.09375</v>
      </c>
      <c r="K802" s="26">
        <f>IFERROR(HOUR(Table2[[#This Row],[Start Time Steam]])+MINUTE(Table2[[#This Row],[Start Time Steam]])/60,"err")</f>
        <v>23.75</v>
      </c>
      <c r="L802" s="26">
        <f>IFERROR(HOUR(Table2[[#This Row],[End Time Steam]])+MINUTE(Table2[[#This Row],[End Time Steam]])/60,"err")</f>
        <v>2.25</v>
      </c>
      <c r="M802" s="26">
        <f>IFERROR(IF(Table2[[#This Row],[End time Hour Steam]]&lt;Table2[[#This Row],[Start Time hour Steam]],Table2[[#This Row],[End time Hour Steam]]+24,Table2[[#This Row],[End time Hour Steam]]),"err")</f>
        <v>26.25</v>
      </c>
      <c r="N802" s="26">
        <f>IFERROR((Table2[[#This Row],[End Time Steam]]-Table2[[#This Row],[Start Time Steam]])*24,"err")</f>
        <v>2.4999999999417923</v>
      </c>
    </row>
    <row r="803" spans="1:14">
      <c r="A803" s="27">
        <f>Table1[[#This Row],[Day]]</f>
        <v>41516</v>
      </c>
      <c r="B803" s="29">
        <f>WEEKDAY(Table2[[#This Row],[Day]])</f>
        <v>6</v>
      </c>
      <c r="C803" s="28">
        <f>Table1[[#This Row],[Start Time Elec]]</f>
        <v>41516.239583333336</v>
      </c>
      <c r="D803" s="28">
        <f>Table1[[#This Row],[Stop Time Elec]]</f>
        <v>41517.041666666664</v>
      </c>
      <c r="E803" s="26">
        <f>IFERROR(HOUR(Table2[[#This Row],[Start time Elec]])+MINUTE(Table2[[#This Row],[Start time Elec]])/60,"err")</f>
        <v>5.75</v>
      </c>
      <c r="F803" s="26">
        <f>IFERROR(HOUR(Table2[[#This Row],[End Time Elec]])+MINUTE(Table2[[#This Row],[End Time Elec]])/60,"err")</f>
        <v>1</v>
      </c>
      <c r="G803" s="26">
        <f>IFERROR(IF(Table2[[#This Row],[End time Hour elec]]&lt;Table2[[#This Row],[Start Time hour elec]],Table2[[#This Row],[End time Hour elec]]+24,Table2[[#This Row],[End time Hour elec]]),"err")</f>
        <v>25</v>
      </c>
      <c r="H803" s="26">
        <f>IFERROR((Table2[[#This Row],[End Time Elec]]-Table2[[#This Row],[Start time Elec]])*24,"err")</f>
        <v>19.249999999883585</v>
      </c>
      <c r="I803" s="28">
        <f>Table1[[#This Row],[Start Time Steam]]</f>
        <v>41516.989583333336</v>
      </c>
      <c r="J803" s="28">
        <f>Table1[[#This Row],[Stop Time Steam]]</f>
        <v>41517.041666666664</v>
      </c>
      <c r="K803" s="26">
        <f>IFERROR(HOUR(Table2[[#This Row],[Start Time Steam]])+MINUTE(Table2[[#This Row],[Start Time Steam]])/60,"err")</f>
        <v>23.75</v>
      </c>
      <c r="L803" s="26">
        <f>IFERROR(HOUR(Table2[[#This Row],[End Time Steam]])+MINUTE(Table2[[#This Row],[End Time Steam]])/60,"err")</f>
        <v>1</v>
      </c>
      <c r="M803" s="26">
        <f>IFERROR(IF(Table2[[#This Row],[End time Hour Steam]]&lt;Table2[[#This Row],[Start Time hour Steam]],Table2[[#This Row],[End time Hour Steam]]+24,Table2[[#This Row],[End time Hour Steam]]),"err")</f>
        <v>25</v>
      </c>
      <c r="N803" s="26">
        <f>IFERROR((Table2[[#This Row],[End Time Steam]]-Table2[[#This Row],[Start Time Steam]])*24,"err")</f>
        <v>1.2499999998835847</v>
      </c>
    </row>
    <row r="804" spans="1:14" hidden="1">
      <c r="A804" s="27">
        <f>Table1[[#This Row],[Day]]</f>
        <v>41517</v>
      </c>
      <c r="B804" s="29">
        <f>WEEKDAY(Table2[[#This Row],[Day]])</f>
        <v>7</v>
      </c>
      <c r="C804" s="28">
        <f>Table1[[#This Row],[Start Time Elec]]</f>
        <v>41517.239583333336</v>
      </c>
      <c r="D804" s="28">
        <f>Table1[[#This Row],[Stop Time Elec]]</f>
        <v>41517.927083333336</v>
      </c>
      <c r="E804" s="26">
        <f>IFERROR(HOUR(Table2[[#This Row],[Start time Elec]])+MINUTE(Table2[[#This Row],[Start time Elec]])/60,"err")</f>
        <v>5.75</v>
      </c>
      <c r="F804" s="26">
        <f>IFERROR(HOUR(Table2[[#This Row],[End Time Elec]])+MINUTE(Table2[[#This Row],[End Time Elec]])/60,"err")</f>
        <v>22.25</v>
      </c>
      <c r="G804" s="26">
        <f>IFERROR(IF(Table2[[#This Row],[End time Hour elec]]&lt;Table2[[#This Row],[Start Time hour elec]],Table2[[#This Row],[End time Hour elec]]+24,Table2[[#This Row],[End time Hour elec]]),"err")</f>
        <v>22.25</v>
      </c>
      <c r="H804" s="26">
        <f>IFERROR((Table2[[#This Row],[End Time Elec]]-Table2[[#This Row],[Start time Elec]])*24,"err")</f>
        <v>16.5</v>
      </c>
      <c r="I804" s="28">
        <f>Table1[[#This Row],[Start Time Steam]]</f>
        <v>41517.072916666664</v>
      </c>
      <c r="J804" s="28">
        <f>Table1[[#This Row],[Stop Time Steam]]</f>
        <v>41517.510416666664</v>
      </c>
      <c r="K804" s="26">
        <f>IFERROR(HOUR(Table2[[#This Row],[Start Time Steam]])+MINUTE(Table2[[#This Row],[Start Time Steam]])/60,"err")</f>
        <v>1.75</v>
      </c>
      <c r="L804" s="26">
        <f>IFERROR(HOUR(Table2[[#This Row],[End Time Steam]])+MINUTE(Table2[[#This Row],[End Time Steam]])/60,"err")</f>
        <v>12.25</v>
      </c>
      <c r="M804" s="26">
        <f>IFERROR(IF(Table2[[#This Row],[End time Hour Steam]]&lt;Table2[[#This Row],[Start Time hour Steam]],Table2[[#This Row],[End time Hour Steam]]+24,Table2[[#This Row],[End time Hour Steam]]),"err")</f>
        <v>12.25</v>
      </c>
      <c r="N804" s="26">
        <f>IFERROR((Table2[[#This Row],[End Time Steam]]-Table2[[#This Row],[Start Time Steam]])*24,"err")</f>
        <v>10.5</v>
      </c>
    </row>
    <row r="805" spans="1:14" hidden="1">
      <c r="A805" s="27">
        <f>Table1[[#This Row],[Day]]</f>
        <v>41518</v>
      </c>
      <c r="B805" s="29">
        <f>WEEKDAY(Table2[[#This Row],[Day]])</f>
        <v>1</v>
      </c>
      <c r="C805" s="28">
        <f>Table1[[#This Row],[Start Time Elec]]</f>
        <v>41518.989583333336</v>
      </c>
      <c r="D805" s="28">
        <f>Table1[[#This Row],[Stop Time Elec]]</f>
        <v>41519</v>
      </c>
      <c r="E805" s="26">
        <f>IFERROR(HOUR(Table2[[#This Row],[Start time Elec]])+MINUTE(Table2[[#This Row],[Start time Elec]])/60,"err")</f>
        <v>23.75</v>
      </c>
      <c r="F805" s="26">
        <f>IFERROR(HOUR(Table2[[#This Row],[End Time Elec]])+MINUTE(Table2[[#This Row],[End Time Elec]])/60,"err")</f>
        <v>0</v>
      </c>
      <c r="G805" s="26">
        <f>IFERROR(IF(Table2[[#This Row],[End time Hour elec]]&lt;Table2[[#This Row],[Start Time hour elec]],Table2[[#This Row],[End time Hour elec]]+24,Table2[[#This Row],[End time Hour elec]]),"err")</f>
        <v>24</v>
      </c>
      <c r="H805" s="26">
        <f>IFERROR((Table2[[#This Row],[End Time Elec]]-Table2[[#This Row],[Start time Elec]])*24,"err")</f>
        <v>0.24999999994179234</v>
      </c>
      <c r="I805" s="28">
        <f>Table1[[#This Row],[Start Time Steam]]</f>
        <v>41518.989583333336</v>
      </c>
      <c r="J805" s="28">
        <f>Table1[[#This Row],[Stop Time Steam]]</f>
        <v>41519</v>
      </c>
      <c r="K805" s="26">
        <f>IFERROR(HOUR(Table2[[#This Row],[Start Time Steam]])+MINUTE(Table2[[#This Row],[Start Time Steam]])/60,"err")</f>
        <v>23.75</v>
      </c>
      <c r="L805" s="26">
        <f>IFERROR(HOUR(Table2[[#This Row],[End Time Steam]])+MINUTE(Table2[[#This Row],[End Time Steam]])/60,"err")</f>
        <v>0</v>
      </c>
      <c r="M805" s="26">
        <f>IFERROR(IF(Table2[[#This Row],[End time Hour Steam]]&lt;Table2[[#This Row],[Start Time hour Steam]],Table2[[#This Row],[End time Hour Steam]]+24,Table2[[#This Row],[End time Hour Steam]]),"err")</f>
        <v>24</v>
      </c>
      <c r="N805" s="26">
        <f>IFERROR((Table2[[#This Row],[End Time Steam]]-Table2[[#This Row],[Start Time Steam]])*24,"err")</f>
        <v>0.24999999994179234</v>
      </c>
    </row>
    <row r="806" spans="1:14">
      <c r="A806" s="27">
        <f>Table1[[#This Row],[Day]]</f>
        <v>41519</v>
      </c>
      <c r="B806" s="29">
        <f>WEEKDAY(Table2[[#This Row],[Day]])</f>
        <v>2</v>
      </c>
      <c r="C806" s="28">
        <f>Table1[[#This Row],[Start Time Elec]]</f>
        <v>41519.1875</v>
      </c>
      <c r="D806" s="28">
        <f>Table1[[#This Row],[Stop Time Elec]]</f>
        <v>41519.958333333336</v>
      </c>
      <c r="E806" s="26">
        <f>IFERROR(HOUR(Table2[[#This Row],[Start time Elec]])+MINUTE(Table2[[#This Row],[Start time Elec]])/60,"err")</f>
        <v>4.5</v>
      </c>
      <c r="F806" s="26">
        <f>IFERROR(HOUR(Table2[[#This Row],[End Time Elec]])+MINUTE(Table2[[#This Row],[End Time Elec]])/60,"err")</f>
        <v>23</v>
      </c>
      <c r="G806" s="26">
        <f>IFERROR(IF(Table2[[#This Row],[End time Hour elec]]&lt;Table2[[#This Row],[Start Time hour elec]],Table2[[#This Row],[End time Hour elec]]+24,Table2[[#This Row],[End time Hour elec]]),"err")</f>
        <v>23</v>
      </c>
      <c r="H806" s="26">
        <f>IFERROR((Table2[[#This Row],[End Time Elec]]-Table2[[#This Row],[Start time Elec]])*24,"err")</f>
        <v>18.500000000058208</v>
      </c>
      <c r="I806" s="28" t="str">
        <f>Table1[[#This Row],[Start Time Steam]]</f>
        <v>N/A</v>
      </c>
      <c r="J806" s="28">
        <f>Table1[[#This Row],[Stop Time Steam]]</f>
        <v>41519.416666666664</v>
      </c>
      <c r="K806" s="26" t="str">
        <f>IFERROR(HOUR(Table2[[#This Row],[Start Time Steam]])+MINUTE(Table2[[#This Row],[Start Time Steam]])/60,"err")</f>
        <v>err</v>
      </c>
      <c r="L806" s="26">
        <f>IFERROR(HOUR(Table2[[#This Row],[End Time Steam]])+MINUTE(Table2[[#This Row],[End Time Steam]])/60,"err")</f>
        <v>10</v>
      </c>
      <c r="M806" s="26">
        <f>IFERROR(IF(Table2[[#This Row],[End time Hour Steam]]&lt;Table2[[#This Row],[Start Time hour Steam]],Table2[[#This Row],[End time Hour Steam]]+24,Table2[[#This Row],[End time Hour Steam]]),"err")</f>
        <v>34</v>
      </c>
      <c r="N806" s="26" t="str">
        <f>IFERROR((Table2[[#This Row],[End Time Steam]]-Table2[[#This Row],[Start Time Steam]])*24,"err")</f>
        <v>err</v>
      </c>
    </row>
    <row r="807" spans="1:14">
      <c r="A807" s="27">
        <f>Table1[[#This Row],[Day]]</f>
        <v>41520</v>
      </c>
      <c r="B807" s="29">
        <f>WEEKDAY(Table2[[#This Row],[Day]])</f>
        <v>3</v>
      </c>
      <c r="C807" s="28">
        <f>Table1[[#This Row],[Start Time Elec]]</f>
        <v>41520.197916666664</v>
      </c>
      <c r="D807" s="28">
        <f>Table1[[#This Row],[Stop Time Elec]]</f>
        <v>41521.041666666664</v>
      </c>
      <c r="E807" s="26">
        <f>IFERROR(HOUR(Table2[[#This Row],[Start time Elec]])+MINUTE(Table2[[#This Row],[Start time Elec]])/60,"err")</f>
        <v>4.75</v>
      </c>
      <c r="F807" s="26">
        <f>IFERROR(HOUR(Table2[[#This Row],[End Time Elec]])+MINUTE(Table2[[#This Row],[End Time Elec]])/60,"err")</f>
        <v>1</v>
      </c>
      <c r="G807" s="26">
        <f>IFERROR(IF(Table2[[#This Row],[End time Hour elec]]&lt;Table2[[#This Row],[Start Time hour elec]],Table2[[#This Row],[End time Hour elec]]+24,Table2[[#This Row],[End time Hour elec]]),"err")</f>
        <v>25</v>
      </c>
      <c r="H807" s="26">
        <f>IFERROR((Table2[[#This Row],[End Time Elec]]-Table2[[#This Row],[Start time Elec]])*24,"err")</f>
        <v>20.25</v>
      </c>
      <c r="I807" s="28" t="str">
        <f>Table1[[#This Row],[Start Time Steam]]</f>
        <v>err</v>
      </c>
      <c r="J807" s="28">
        <f>Table1[[#This Row],[Stop Time Steam]]</f>
        <v>41521.020833333336</v>
      </c>
      <c r="K807" s="26" t="str">
        <f>IFERROR(HOUR(Table2[[#This Row],[Start Time Steam]])+MINUTE(Table2[[#This Row],[Start Time Steam]])/60,"err")</f>
        <v>err</v>
      </c>
      <c r="L807" s="26">
        <f>IFERROR(HOUR(Table2[[#This Row],[End Time Steam]])+MINUTE(Table2[[#This Row],[End Time Steam]])/60,"err")</f>
        <v>0.5</v>
      </c>
      <c r="M807" s="26">
        <f>IFERROR(IF(Table2[[#This Row],[End time Hour Steam]]&lt;Table2[[#This Row],[Start Time hour Steam]],Table2[[#This Row],[End time Hour Steam]]+24,Table2[[#This Row],[End time Hour Steam]]),"err")</f>
        <v>24.5</v>
      </c>
      <c r="N807" s="26" t="str">
        <f>IFERROR((Table2[[#This Row],[End Time Steam]]-Table2[[#This Row],[Start Time Steam]])*24,"err")</f>
        <v>err</v>
      </c>
    </row>
    <row r="808" spans="1:14">
      <c r="A808" s="27">
        <f>Table1[[#This Row],[Day]]</f>
        <v>41521</v>
      </c>
      <c r="B808" s="29">
        <f>WEEKDAY(Table2[[#This Row],[Day]])</f>
        <v>4</v>
      </c>
      <c r="C808" s="28">
        <f>Table1[[#This Row],[Start Time Elec]]</f>
        <v>41521.25</v>
      </c>
      <c r="D808" s="28">
        <f>Table1[[#This Row],[Stop Time Elec]]</f>
        <v>41522.052083333336</v>
      </c>
      <c r="E808" s="26">
        <f>IFERROR(HOUR(Table2[[#This Row],[Start time Elec]])+MINUTE(Table2[[#This Row],[Start time Elec]])/60,"err")</f>
        <v>6</v>
      </c>
      <c r="F808" s="26">
        <f>IFERROR(HOUR(Table2[[#This Row],[End Time Elec]])+MINUTE(Table2[[#This Row],[End Time Elec]])/60,"err")</f>
        <v>1.25</v>
      </c>
      <c r="G808" s="26">
        <f>IFERROR(IF(Table2[[#This Row],[End time Hour elec]]&lt;Table2[[#This Row],[Start Time hour elec]],Table2[[#This Row],[End time Hour elec]]+24,Table2[[#This Row],[End time Hour elec]]),"err")</f>
        <v>25.25</v>
      </c>
      <c r="H808" s="26">
        <f>IFERROR((Table2[[#This Row],[End Time Elec]]-Table2[[#This Row],[Start time Elec]])*24,"err")</f>
        <v>19.250000000058208</v>
      </c>
      <c r="I808" s="28">
        <f>Table1[[#This Row],[Start Time Steam]]</f>
        <v>41521.208333333336</v>
      </c>
      <c r="J808" s="28">
        <f>Table1[[#This Row],[Stop Time Steam]]</f>
        <v>41521.71875</v>
      </c>
      <c r="K808" s="26">
        <f>IFERROR(HOUR(Table2[[#This Row],[Start Time Steam]])+MINUTE(Table2[[#This Row],[Start Time Steam]])/60,"err")</f>
        <v>5</v>
      </c>
      <c r="L808" s="26">
        <f>IFERROR(HOUR(Table2[[#This Row],[End Time Steam]])+MINUTE(Table2[[#This Row],[End Time Steam]])/60,"err")</f>
        <v>17.25</v>
      </c>
      <c r="M808" s="26">
        <f>IFERROR(IF(Table2[[#This Row],[End time Hour Steam]]&lt;Table2[[#This Row],[Start Time hour Steam]],Table2[[#This Row],[End time Hour Steam]]+24,Table2[[#This Row],[End time Hour Steam]]),"err")</f>
        <v>17.25</v>
      </c>
      <c r="N808" s="26">
        <f>IFERROR((Table2[[#This Row],[End Time Steam]]-Table2[[#This Row],[Start Time Steam]])*24,"err")</f>
        <v>12.249999999941792</v>
      </c>
    </row>
    <row r="809" spans="1:14">
      <c r="A809" s="27">
        <f>Table1[[#This Row],[Day]]</f>
        <v>41522</v>
      </c>
      <c r="B809" s="29">
        <f>WEEKDAY(Table2[[#This Row],[Day]])</f>
        <v>5</v>
      </c>
      <c r="C809" s="28">
        <f>Table1[[#This Row],[Start Time Elec]]</f>
        <v>41522.229166666664</v>
      </c>
      <c r="D809" s="28">
        <f>Table1[[#This Row],[Stop Time Elec]]</f>
        <v>41523.052083333336</v>
      </c>
      <c r="E809" s="26">
        <f>IFERROR(HOUR(Table2[[#This Row],[Start time Elec]])+MINUTE(Table2[[#This Row],[Start time Elec]])/60,"err")</f>
        <v>5.5</v>
      </c>
      <c r="F809" s="26">
        <f>IFERROR(HOUR(Table2[[#This Row],[End Time Elec]])+MINUTE(Table2[[#This Row],[End Time Elec]])/60,"err")</f>
        <v>1.25</v>
      </c>
      <c r="G809" s="26">
        <f>IFERROR(IF(Table2[[#This Row],[End time Hour elec]]&lt;Table2[[#This Row],[Start Time hour elec]],Table2[[#This Row],[End time Hour elec]]+24,Table2[[#This Row],[End time Hour elec]]),"err")</f>
        <v>25.25</v>
      </c>
      <c r="H809" s="26">
        <f>IFERROR((Table2[[#This Row],[End Time Elec]]-Table2[[#This Row],[Start time Elec]])*24,"err")</f>
        <v>19.750000000116415</v>
      </c>
      <c r="I809" s="28">
        <f>Table1[[#This Row],[Start Time Steam]]</f>
        <v>41522.125</v>
      </c>
      <c r="J809" s="28">
        <f>Table1[[#This Row],[Stop Time Steam]]</f>
        <v>41522.791666666664</v>
      </c>
      <c r="K809" s="26">
        <f>IFERROR(HOUR(Table2[[#This Row],[Start Time Steam]])+MINUTE(Table2[[#This Row],[Start Time Steam]])/60,"err")</f>
        <v>3</v>
      </c>
      <c r="L809" s="26">
        <f>IFERROR(HOUR(Table2[[#This Row],[End Time Steam]])+MINUTE(Table2[[#This Row],[End Time Steam]])/60,"err")</f>
        <v>19</v>
      </c>
      <c r="M809" s="26">
        <f>IFERROR(IF(Table2[[#This Row],[End time Hour Steam]]&lt;Table2[[#This Row],[Start Time hour Steam]],Table2[[#This Row],[End time Hour Steam]]+24,Table2[[#This Row],[End time Hour Steam]]),"err")</f>
        <v>19</v>
      </c>
      <c r="N809" s="26">
        <f>IFERROR((Table2[[#This Row],[End Time Steam]]-Table2[[#This Row],[Start Time Steam]])*24,"err")</f>
        <v>15.999999999941792</v>
      </c>
    </row>
    <row r="810" spans="1:14">
      <c r="A810" s="27">
        <f>Table1[[#This Row],[Day]]</f>
        <v>41523</v>
      </c>
      <c r="B810" s="29">
        <f>WEEKDAY(Table2[[#This Row],[Day]])</f>
        <v>6</v>
      </c>
      <c r="C810" s="28">
        <f>Table1[[#This Row],[Start Time Elec]]</f>
        <v>41523.21875</v>
      </c>
      <c r="D810" s="28">
        <f>Table1[[#This Row],[Stop Time Elec]]</f>
        <v>41524.052083333336</v>
      </c>
      <c r="E810" s="26">
        <f>IFERROR(HOUR(Table2[[#This Row],[Start time Elec]])+MINUTE(Table2[[#This Row],[Start time Elec]])/60,"err")</f>
        <v>5.25</v>
      </c>
      <c r="F810" s="26">
        <f>IFERROR(HOUR(Table2[[#This Row],[End Time Elec]])+MINUTE(Table2[[#This Row],[End Time Elec]])/60,"err")</f>
        <v>1.25</v>
      </c>
      <c r="G810" s="26">
        <f>IFERROR(IF(Table2[[#This Row],[End time Hour elec]]&lt;Table2[[#This Row],[Start Time hour elec]],Table2[[#This Row],[End time Hour elec]]+24,Table2[[#This Row],[End time Hour elec]]),"err")</f>
        <v>25.25</v>
      </c>
      <c r="H810" s="26">
        <f>IFERROR((Table2[[#This Row],[End Time Elec]]-Table2[[#This Row],[Start time Elec]])*24,"err")</f>
        <v>20.000000000058208</v>
      </c>
      <c r="I810" s="28">
        <f>Table1[[#This Row],[Start Time Steam]]</f>
        <v>41523.0625</v>
      </c>
      <c r="J810" s="28">
        <f>Table1[[#This Row],[Stop Time Steam]]</f>
        <v>41524</v>
      </c>
      <c r="K810" s="26">
        <f>IFERROR(HOUR(Table2[[#This Row],[Start Time Steam]])+MINUTE(Table2[[#This Row],[Start Time Steam]])/60,"err")</f>
        <v>1.5</v>
      </c>
      <c r="L810" s="26">
        <f>IFERROR(HOUR(Table2[[#This Row],[End Time Steam]])+MINUTE(Table2[[#This Row],[End Time Steam]])/60,"err")</f>
        <v>0</v>
      </c>
      <c r="M810" s="26">
        <f>IFERROR(IF(Table2[[#This Row],[End time Hour Steam]]&lt;Table2[[#This Row],[Start Time hour Steam]],Table2[[#This Row],[End time Hour Steam]]+24,Table2[[#This Row],[End time Hour Steam]]),"err")</f>
        <v>24</v>
      </c>
      <c r="N810" s="26">
        <f>IFERROR((Table2[[#This Row],[End Time Steam]]-Table2[[#This Row],[Start Time Steam]])*24,"err")</f>
        <v>22.5</v>
      </c>
    </row>
    <row r="811" spans="1:14" hidden="1">
      <c r="A811" s="27">
        <f>Table1[[#This Row],[Day]]</f>
        <v>41524</v>
      </c>
      <c r="B811" s="29">
        <f>WEEKDAY(Table2[[#This Row],[Day]])</f>
        <v>7</v>
      </c>
      <c r="C811" s="28">
        <f>Table1[[#This Row],[Start Time Elec]]</f>
        <v>41524.260416666664</v>
      </c>
      <c r="D811" s="28">
        <f>Table1[[#This Row],[Stop Time Elec]]</f>
        <v>41524.979166666664</v>
      </c>
      <c r="E811" s="26">
        <f>IFERROR(HOUR(Table2[[#This Row],[Start time Elec]])+MINUTE(Table2[[#This Row],[Start time Elec]])/60,"err")</f>
        <v>6.25</v>
      </c>
      <c r="F811" s="26">
        <f>IFERROR(HOUR(Table2[[#This Row],[End Time Elec]])+MINUTE(Table2[[#This Row],[End Time Elec]])/60,"err")</f>
        <v>23.5</v>
      </c>
      <c r="G811" s="26">
        <f>IFERROR(IF(Table2[[#This Row],[End time Hour elec]]&lt;Table2[[#This Row],[Start Time hour elec]],Table2[[#This Row],[End time Hour elec]]+24,Table2[[#This Row],[End time Hour elec]]),"err")</f>
        <v>23.5</v>
      </c>
      <c r="H811" s="26">
        <f>IFERROR((Table2[[#This Row],[End Time Elec]]-Table2[[#This Row],[Start time Elec]])*24,"err")</f>
        <v>17.25</v>
      </c>
      <c r="I811" s="28">
        <f>Table1[[#This Row],[Start Time Steam]]</f>
        <v>41524.104166666664</v>
      </c>
      <c r="J811" s="28">
        <f>Table1[[#This Row],[Stop Time Steam]]</f>
        <v>41524.21875</v>
      </c>
      <c r="K811" s="26">
        <f>IFERROR(HOUR(Table2[[#This Row],[Start Time Steam]])+MINUTE(Table2[[#This Row],[Start Time Steam]])/60,"err")</f>
        <v>2.5</v>
      </c>
      <c r="L811" s="26">
        <f>IFERROR(HOUR(Table2[[#This Row],[End Time Steam]])+MINUTE(Table2[[#This Row],[End Time Steam]])/60,"err")</f>
        <v>5.25</v>
      </c>
      <c r="M811" s="26">
        <f>IFERROR(IF(Table2[[#This Row],[End time Hour Steam]]&lt;Table2[[#This Row],[Start Time hour Steam]],Table2[[#This Row],[End time Hour Steam]]+24,Table2[[#This Row],[End time Hour Steam]]),"err")</f>
        <v>5.25</v>
      </c>
      <c r="N811" s="26">
        <f>IFERROR((Table2[[#This Row],[End Time Steam]]-Table2[[#This Row],[Start Time Steam]])*24,"err")</f>
        <v>2.7500000000582077</v>
      </c>
    </row>
    <row r="812" spans="1:14" hidden="1">
      <c r="A812" s="27">
        <f>Table1[[#This Row],[Day]]</f>
        <v>41525</v>
      </c>
      <c r="B812" s="29">
        <f>WEEKDAY(Table2[[#This Row],[Day]])</f>
        <v>1</v>
      </c>
      <c r="C812" s="28">
        <f>Table1[[#This Row],[Start Time Elec]]</f>
        <v>41525.291666666664</v>
      </c>
      <c r="D812" s="28">
        <f>Table1[[#This Row],[Stop Time Elec]]</f>
        <v>41525.9375</v>
      </c>
      <c r="E812" s="26">
        <f>IFERROR(HOUR(Table2[[#This Row],[Start time Elec]])+MINUTE(Table2[[#This Row],[Start time Elec]])/60,"err")</f>
        <v>7</v>
      </c>
      <c r="F812" s="26">
        <f>IFERROR(HOUR(Table2[[#This Row],[End Time Elec]])+MINUTE(Table2[[#This Row],[End Time Elec]])/60,"err")</f>
        <v>22.5</v>
      </c>
      <c r="G812" s="26">
        <f>IFERROR(IF(Table2[[#This Row],[End time Hour elec]]&lt;Table2[[#This Row],[Start Time hour elec]],Table2[[#This Row],[End time Hour elec]]+24,Table2[[#This Row],[End time Hour elec]]),"err")</f>
        <v>22.5</v>
      </c>
      <c r="H812" s="26">
        <f>IFERROR((Table2[[#This Row],[End Time Elec]]-Table2[[#This Row],[Start time Elec]])*24,"err")</f>
        <v>15.500000000058208</v>
      </c>
      <c r="I812" s="28">
        <f>Table1[[#This Row],[Start Time Steam]]</f>
        <v>41525.989583333336</v>
      </c>
      <c r="J812" s="28">
        <f>Table1[[#This Row],[Stop Time Steam]]</f>
        <v>41526.135416666664</v>
      </c>
      <c r="K812" s="26">
        <f>IFERROR(HOUR(Table2[[#This Row],[Start Time Steam]])+MINUTE(Table2[[#This Row],[Start Time Steam]])/60,"err")</f>
        <v>23.75</v>
      </c>
      <c r="L812" s="26">
        <f>IFERROR(HOUR(Table2[[#This Row],[End Time Steam]])+MINUTE(Table2[[#This Row],[End Time Steam]])/60,"err")</f>
        <v>3.25</v>
      </c>
      <c r="M812" s="26">
        <f>IFERROR(IF(Table2[[#This Row],[End time Hour Steam]]&lt;Table2[[#This Row],[Start Time hour Steam]],Table2[[#This Row],[End time Hour Steam]]+24,Table2[[#This Row],[End time Hour Steam]]),"err")</f>
        <v>27.25</v>
      </c>
      <c r="N812" s="26">
        <f>IFERROR((Table2[[#This Row],[End Time Steam]]-Table2[[#This Row],[Start Time Steam]])*24,"err")</f>
        <v>3.4999999998835847</v>
      </c>
    </row>
    <row r="813" spans="1:14">
      <c r="A813" s="27">
        <f>Table1[[#This Row],[Day]]</f>
        <v>41526</v>
      </c>
      <c r="B813" s="29">
        <f>WEEKDAY(Table2[[#This Row],[Day]])</f>
        <v>2</v>
      </c>
      <c r="C813" s="28">
        <f>Table1[[#This Row],[Start Time Elec]]</f>
        <v>41526.208333333336</v>
      </c>
      <c r="D813" s="28">
        <f>Table1[[#This Row],[Stop Time Elec]]</f>
        <v>41527.020833333336</v>
      </c>
      <c r="E813" s="26">
        <f>IFERROR(HOUR(Table2[[#This Row],[Start time Elec]])+MINUTE(Table2[[#This Row],[Start time Elec]])/60,"err")</f>
        <v>5</v>
      </c>
      <c r="F813" s="26">
        <f>IFERROR(HOUR(Table2[[#This Row],[End Time Elec]])+MINUTE(Table2[[#This Row],[End Time Elec]])/60,"err")</f>
        <v>0.5</v>
      </c>
      <c r="G813" s="26">
        <f>IFERROR(IF(Table2[[#This Row],[End time Hour elec]]&lt;Table2[[#This Row],[Start Time hour elec]],Table2[[#This Row],[End time Hour elec]]+24,Table2[[#This Row],[End time Hour elec]]),"err")</f>
        <v>24.5</v>
      </c>
      <c r="H813" s="26">
        <f>IFERROR((Table2[[#This Row],[End Time Elec]]-Table2[[#This Row],[Start time Elec]])*24,"err")</f>
        <v>19.5</v>
      </c>
      <c r="I813" s="28">
        <f>Table1[[#This Row],[Start Time Steam]]</f>
        <v>41526.989583333336</v>
      </c>
      <c r="J813" s="28">
        <f>Table1[[#This Row],[Stop Time Steam]]</f>
        <v>41527.020833333336</v>
      </c>
      <c r="K813" s="26">
        <f>IFERROR(HOUR(Table2[[#This Row],[Start Time Steam]])+MINUTE(Table2[[#This Row],[Start Time Steam]])/60,"err")</f>
        <v>23.75</v>
      </c>
      <c r="L813" s="26">
        <f>IFERROR(HOUR(Table2[[#This Row],[End Time Steam]])+MINUTE(Table2[[#This Row],[End Time Steam]])/60,"err")</f>
        <v>0.5</v>
      </c>
      <c r="M813" s="26">
        <f>IFERROR(IF(Table2[[#This Row],[End time Hour Steam]]&lt;Table2[[#This Row],[Start Time hour Steam]],Table2[[#This Row],[End time Hour Steam]]+24,Table2[[#This Row],[End time Hour Steam]]),"err")</f>
        <v>24.5</v>
      </c>
      <c r="N813" s="26">
        <f>IFERROR((Table2[[#This Row],[End Time Steam]]-Table2[[#This Row],[Start Time Steam]])*24,"err")</f>
        <v>0.75</v>
      </c>
    </row>
    <row r="814" spans="1:14">
      <c r="A814" s="27">
        <f>Table1[[#This Row],[Day]]</f>
        <v>41527</v>
      </c>
      <c r="B814" s="29">
        <f>WEEKDAY(Table2[[#This Row],[Day]])</f>
        <v>3</v>
      </c>
      <c r="C814" s="28">
        <f>Table1[[#This Row],[Start Time Elec]]</f>
        <v>41527.239583333336</v>
      </c>
      <c r="D814" s="28">
        <f>Table1[[#This Row],[Stop Time Elec]]</f>
        <v>41528.020833333336</v>
      </c>
      <c r="E814" s="26">
        <f>IFERROR(HOUR(Table2[[#This Row],[Start time Elec]])+MINUTE(Table2[[#This Row],[Start time Elec]])/60,"err")</f>
        <v>5.75</v>
      </c>
      <c r="F814" s="26">
        <f>IFERROR(HOUR(Table2[[#This Row],[End Time Elec]])+MINUTE(Table2[[#This Row],[End Time Elec]])/60,"err")</f>
        <v>0.5</v>
      </c>
      <c r="G814" s="26">
        <f>IFERROR(IF(Table2[[#This Row],[End time Hour elec]]&lt;Table2[[#This Row],[Start Time hour elec]],Table2[[#This Row],[End time Hour elec]]+24,Table2[[#This Row],[End time Hour elec]]),"err")</f>
        <v>24.5</v>
      </c>
      <c r="H814" s="26">
        <f>IFERROR((Table2[[#This Row],[End Time Elec]]-Table2[[#This Row],[Start time Elec]])*24,"err")</f>
        <v>18.75</v>
      </c>
      <c r="I814" s="28">
        <f>Table1[[#This Row],[Start Time Steam]]</f>
        <v>41527.09375</v>
      </c>
      <c r="J814" s="28">
        <f>Table1[[#This Row],[Stop Time Steam]]</f>
        <v>41527.1875</v>
      </c>
      <c r="K814" s="26">
        <f>IFERROR(HOUR(Table2[[#This Row],[Start Time Steam]])+MINUTE(Table2[[#This Row],[Start Time Steam]])/60,"err")</f>
        <v>2.25</v>
      </c>
      <c r="L814" s="26">
        <f>IFERROR(HOUR(Table2[[#This Row],[End Time Steam]])+MINUTE(Table2[[#This Row],[End Time Steam]])/60,"err")</f>
        <v>4.5</v>
      </c>
      <c r="M814" s="26">
        <f>IFERROR(IF(Table2[[#This Row],[End time Hour Steam]]&lt;Table2[[#This Row],[Start Time hour Steam]],Table2[[#This Row],[End time Hour Steam]]+24,Table2[[#This Row],[End time Hour Steam]]),"err")</f>
        <v>4.5</v>
      </c>
      <c r="N814" s="26">
        <f>IFERROR((Table2[[#This Row],[End Time Steam]]-Table2[[#This Row],[Start Time Steam]])*24,"err")</f>
        <v>2.25</v>
      </c>
    </row>
    <row r="815" spans="1:14">
      <c r="A815" s="27">
        <f>Table1[[#This Row],[Day]]</f>
        <v>41528</v>
      </c>
      <c r="B815" s="29">
        <f>WEEKDAY(Table2[[#This Row],[Day]])</f>
        <v>4</v>
      </c>
      <c r="C815" s="28">
        <f>Table1[[#This Row],[Start Time Elec]]</f>
        <v>41528.229166666664</v>
      </c>
      <c r="D815" s="28">
        <f>Table1[[#This Row],[Stop Time Elec]]</f>
        <v>41529.041666666664</v>
      </c>
      <c r="E815" s="26">
        <f>IFERROR(HOUR(Table2[[#This Row],[Start time Elec]])+MINUTE(Table2[[#This Row],[Start time Elec]])/60,"err")</f>
        <v>5.5</v>
      </c>
      <c r="F815" s="26">
        <f>IFERROR(HOUR(Table2[[#This Row],[End Time Elec]])+MINUTE(Table2[[#This Row],[End Time Elec]])/60,"err")</f>
        <v>1</v>
      </c>
      <c r="G815" s="26">
        <f>IFERROR(IF(Table2[[#This Row],[End time Hour elec]]&lt;Table2[[#This Row],[Start Time hour elec]],Table2[[#This Row],[End time Hour elec]]+24,Table2[[#This Row],[End time Hour elec]]),"err")</f>
        <v>25</v>
      </c>
      <c r="H815" s="26">
        <f>IFERROR((Table2[[#This Row],[End Time Elec]]-Table2[[#This Row],[Start time Elec]])*24,"err")</f>
        <v>19.5</v>
      </c>
      <c r="I815" s="28">
        <f>Table1[[#This Row],[Start Time Steam]]</f>
        <v>41528.989583333336</v>
      </c>
      <c r="J815" s="28" t="str">
        <f>Table1[[#This Row],[Stop Time Steam]]</f>
        <v>default val</v>
      </c>
      <c r="K815" s="26">
        <f>IFERROR(HOUR(Table2[[#This Row],[Start Time Steam]])+MINUTE(Table2[[#This Row],[Start Time Steam]])/60,"err")</f>
        <v>23.75</v>
      </c>
      <c r="L815" s="26" t="str">
        <f>IFERROR(HOUR(Table2[[#This Row],[End Time Steam]])+MINUTE(Table2[[#This Row],[End Time Steam]])/60,"err")</f>
        <v>err</v>
      </c>
      <c r="M815" s="26" t="str">
        <f>IFERROR(IF(Table2[[#This Row],[End time Hour Steam]]&lt;Table2[[#This Row],[Start Time hour Steam]],Table2[[#This Row],[End time Hour Steam]]+24,Table2[[#This Row],[End time Hour Steam]]),"err")</f>
        <v>err</v>
      </c>
      <c r="N815" s="26" t="str">
        <f>IFERROR((Table2[[#This Row],[End Time Steam]]-Table2[[#This Row],[Start Time Steam]])*24,"err")</f>
        <v>err</v>
      </c>
    </row>
    <row r="816" spans="1:14">
      <c r="A816" s="27">
        <f>Table1[[#This Row],[Day]]</f>
        <v>41529</v>
      </c>
      <c r="B816" s="29">
        <f>WEEKDAY(Table2[[#This Row],[Day]])</f>
        <v>5</v>
      </c>
      <c r="C816" s="28">
        <f>Table1[[#This Row],[Start Time Elec]]</f>
        <v>41529.239583333336</v>
      </c>
      <c r="D816" s="28">
        <f>Table1[[#This Row],[Stop Time Elec]]</f>
        <v>41530.041666666664</v>
      </c>
      <c r="E816" s="26">
        <f>IFERROR(HOUR(Table2[[#This Row],[Start time Elec]])+MINUTE(Table2[[#This Row],[Start time Elec]])/60,"err")</f>
        <v>5.75</v>
      </c>
      <c r="F816" s="26">
        <f>IFERROR(HOUR(Table2[[#This Row],[End Time Elec]])+MINUTE(Table2[[#This Row],[End Time Elec]])/60,"err")</f>
        <v>1</v>
      </c>
      <c r="G816" s="26">
        <f>IFERROR(IF(Table2[[#This Row],[End time Hour elec]]&lt;Table2[[#This Row],[Start Time hour elec]],Table2[[#This Row],[End time Hour elec]]+24,Table2[[#This Row],[End time Hour elec]]),"err")</f>
        <v>25</v>
      </c>
      <c r="H816" s="26">
        <f>IFERROR((Table2[[#This Row],[End Time Elec]]-Table2[[#This Row],[Start time Elec]])*24,"err")</f>
        <v>19.249999999883585</v>
      </c>
      <c r="I816" s="28">
        <f>Table1[[#This Row],[Start Time Steam]]</f>
        <v>41529.052083333336</v>
      </c>
      <c r="J816" s="28">
        <f>Table1[[#This Row],[Stop Time Steam]]</f>
        <v>41530</v>
      </c>
      <c r="K816" s="26">
        <f>IFERROR(HOUR(Table2[[#This Row],[Start Time Steam]])+MINUTE(Table2[[#This Row],[Start Time Steam]])/60,"err")</f>
        <v>1.25</v>
      </c>
      <c r="L816" s="26">
        <f>IFERROR(HOUR(Table2[[#This Row],[End Time Steam]])+MINUTE(Table2[[#This Row],[End Time Steam]])/60,"err")</f>
        <v>0</v>
      </c>
      <c r="M816" s="26">
        <f>IFERROR(IF(Table2[[#This Row],[End time Hour Steam]]&lt;Table2[[#This Row],[Start Time hour Steam]],Table2[[#This Row],[End time Hour Steam]]+24,Table2[[#This Row],[End time Hour Steam]]),"err")</f>
        <v>24</v>
      </c>
      <c r="N816" s="26">
        <f>IFERROR((Table2[[#This Row],[End Time Steam]]-Table2[[#This Row],[Start Time Steam]])*24,"err")</f>
        <v>22.749999999941792</v>
      </c>
    </row>
    <row r="817" spans="1:14">
      <c r="A817" s="27">
        <f>Table1[[#This Row],[Day]]</f>
        <v>41530</v>
      </c>
      <c r="B817" s="29">
        <f>WEEKDAY(Table2[[#This Row],[Day]])</f>
        <v>6</v>
      </c>
      <c r="C817" s="28">
        <f>Table1[[#This Row],[Start Time Elec]]</f>
        <v>41530.208333333336</v>
      </c>
      <c r="D817" s="28">
        <f>Table1[[#This Row],[Stop Time Elec]]</f>
        <v>41531.020833333336</v>
      </c>
      <c r="E817" s="26">
        <f>IFERROR(HOUR(Table2[[#This Row],[Start time Elec]])+MINUTE(Table2[[#This Row],[Start time Elec]])/60,"err")</f>
        <v>5</v>
      </c>
      <c r="F817" s="26">
        <f>IFERROR(HOUR(Table2[[#This Row],[End Time Elec]])+MINUTE(Table2[[#This Row],[End Time Elec]])/60,"err")</f>
        <v>0.5</v>
      </c>
      <c r="G817" s="26">
        <f>IFERROR(IF(Table2[[#This Row],[End time Hour elec]]&lt;Table2[[#This Row],[Start Time hour elec]],Table2[[#This Row],[End time Hour elec]]+24,Table2[[#This Row],[End time Hour elec]]),"err")</f>
        <v>24.5</v>
      </c>
      <c r="H817" s="26">
        <f>IFERROR((Table2[[#This Row],[End Time Elec]]-Table2[[#This Row],[Start time Elec]])*24,"err")</f>
        <v>19.5</v>
      </c>
      <c r="I817" s="28">
        <f>Table1[[#This Row],[Start Time Steam]]</f>
        <v>41530.208333333336</v>
      </c>
      <c r="J817" s="28">
        <f>Table1[[#This Row],[Stop Time Steam]]</f>
        <v>41530.739583333336</v>
      </c>
      <c r="K817" s="26">
        <f>IFERROR(HOUR(Table2[[#This Row],[Start Time Steam]])+MINUTE(Table2[[#This Row],[Start Time Steam]])/60,"err")</f>
        <v>5</v>
      </c>
      <c r="L817" s="26">
        <f>IFERROR(HOUR(Table2[[#This Row],[End Time Steam]])+MINUTE(Table2[[#This Row],[End Time Steam]])/60,"err")</f>
        <v>17.75</v>
      </c>
      <c r="M817" s="26">
        <f>IFERROR(IF(Table2[[#This Row],[End time Hour Steam]]&lt;Table2[[#This Row],[Start Time hour Steam]],Table2[[#This Row],[End time Hour Steam]]+24,Table2[[#This Row],[End time Hour Steam]]),"err")</f>
        <v>17.75</v>
      </c>
      <c r="N817" s="26">
        <f>IFERROR((Table2[[#This Row],[End Time Steam]]-Table2[[#This Row],[Start Time Steam]])*24,"err")</f>
        <v>12.75</v>
      </c>
    </row>
    <row r="818" spans="1:14" hidden="1">
      <c r="A818" s="27">
        <f>Table1[[#This Row],[Day]]</f>
        <v>41531</v>
      </c>
      <c r="B818" s="29">
        <f>WEEKDAY(Table2[[#This Row],[Day]])</f>
        <v>7</v>
      </c>
      <c r="C818" s="28">
        <f>Table1[[#This Row],[Start Time Elec]]</f>
        <v>41531.25</v>
      </c>
      <c r="D818" s="28">
        <f>Table1[[#This Row],[Stop Time Elec]]</f>
        <v>41531.9375</v>
      </c>
      <c r="E818" s="26">
        <f>IFERROR(HOUR(Table2[[#This Row],[Start time Elec]])+MINUTE(Table2[[#This Row],[Start time Elec]])/60,"err")</f>
        <v>6</v>
      </c>
      <c r="F818" s="26">
        <f>IFERROR(HOUR(Table2[[#This Row],[End Time Elec]])+MINUTE(Table2[[#This Row],[End Time Elec]])/60,"err")</f>
        <v>22.5</v>
      </c>
      <c r="G818" s="26">
        <f>IFERROR(IF(Table2[[#This Row],[End time Hour elec]]&lt;Table2[[#This Row],[Start Time hour elec]],Table2[[#This Row],[End time Hour elec]]+24,Table2[[#This Row],[End time Hour elec]]),"err")</f>
        <v>22.5</v>
      </c>
      <c r="H818" s="26">
        <f>IFERROR((Table2[[#This Row],[End Time Elec]]-Table2[[#This Row],[Start time Elec]])*24,"err")</f>
        <v>16.5</v>
      </c>
      <c r="I818" s="28">
        <f>Table1[[#This Row],[Start Time Steam]]</f>
        <v>41531.510416666664</v>
      </c>
      <c r="J818" s="28">
        <f>Table1[[#This Row],[Stop Time Steam]]</f>
        <v>41531.625</v>
      </c>
      <c r="K818" s="26">
        <f>IFERROR(HOUR(Table2[[#This Row],[Start Time Steam]])+MINUTE(Table2[[#This Row],[Start Time Steam]])/60,"err")</f>
        <v>12.25</v>
      </c>
      <c r="L818" s="26">
        <f>IFERROR(HOUR(Table2[[#This Row],[End Time Steam]])+MINUTE(Table2[[#This Row],[End Time Steam]])/60,"err")</f>
        <v>15</v>
      </c>
      <c r="M818" s="26">
        <f>IFERROR(IF(Table2[[#This Row],[End time Hour Steam]]&lt;Table2[[#This Row],[Start Time hour Steam]],Table2[[#This Row],[End time Hour Steam]]+24,Table2[[#This Row],[End time Hour Steam]]),"err")</f>
        <v>15</v>
      </c>
      <c r="N818" s="26">
        <f>IFERROR((Table2[[#This Row],[End Time Steam]]-Table2[[#This Row],[Start Time Steam]])*24,"err")</f>
        <v>2.7500000000582077</v>
      </c>
    </row>
    <row r="819" spans="1:14" hidden="1">
      <c r="A819" s="27">
        <f>Table1[[#This Row],[Day]]</f>
        <v>41532</v>
      </c>
      <c r="B819" s="29">
        <f>WEEKDAY(Table2[[#This Row],[Day]])</f>
        <v>1</v>
      </c>
      <c r="C819" s="28">
        <f>Table1[[#This Row],[Start Time Elec]]</f>
        <v>41532.34375</v>
      </c>
      <c r="D819" s="28">
        <f>Table1[[#This Row],[Stop Time Elec]]</f>
        <v>41533.020833333336</v>
      </c>
      <c r="E819" s="26">
        <f>IFERROR(HOUR(Table2[[#This Row],[Start time Elec]])+MINUTE(Table2[[#This Row],[Start time Elec]])/60,"err")</f>
        <v>8.25</v>
      </c>
      <c r="F819" s="26">
        <f>IFERROR(HOUR(Table2[[#This Row],[End Time Elec]])+MINUTE(Table2[[#This Row],[End Time Elec]])/60,"err")</f>
        <v>0.5</v>
      </c>
      <c r="G819" s="26">
        <f>IFERROR(IF(Table2[[#This Row],[End time Hour elec]]&lt;Table2[[#This Row],[Start Time hour elec]],Table2[[#This Row],[End time Hour elec]]+24,Table2[[#This Row],[End time Hour elec]]),"err")</f>
        <v>24.5</v>
      </c>
      <c r="H819" s="26">
        <f>IFERROR((Table2[[#This Row],[End Time Elec]]-Table2[[#This Row],[Start time Elec]])*24,"err")</f>
        <v>16.250000000058208</v>
      </c>
      <c r="I819" s="28">
        <f>Table1[[#This Row],[Start Time Steam]]</f>
        <v>41532.052083333336</v>
      </c>
      <c r="J819" s="28">
        <f>Table1[[#This Row],[Stop Time Steam]]</f>
        <v>41532.145833333336</v>
      </c>
      <c r="K819" s="26">
        <f>IFERROR(HOUR(Table2[[#This Row],[Start Time Steam]])+MINUTE(Table2[[#This Row],[Start Time Steam]])/60,"err")</f>
        <v>1.25</v>
      </c>
      <c r="L819" s="26">
        <f>IFERROR(HOUR(Table2[[#This Row],[End Time Steam]])+MINUTE(Table2[[#This Row],[End Time Steam]])/60,"err")</f>
        <v>3.5</v>
      </c>
      <c r="M819" s="26">
        <f>IFERROR(IF(Table2[[#This Row],[End time Hour Steam]]&lt;Table2[[#This Row],[Start Time hour Steam]],Table2[[#This Row],[End time Hour Steam]]+24,Table2[[#This Row],[End time Hour Steam]]),"err")</f>
        <v>3.5</v>
      </c>
      <c r="N819" s="26">
        <f>IFERROR((Table2[[#This Row],[End Time Steam]]-Table2[[#This Row],[Start Time Steam]])*24,"err")</f>
        <v>2.25</v>
      </c>
    </row>
    <row r="820" spans="1:14">
      <c r="A820" s="27">
        <f>Table1[[#This Row],[Day]]</f>
        <v>41533</v>
      </c>
      <c r="B820" s="29">
        <f>WEEKDAY(Table2[[#This Row],[Day]])</f>
        <v>2</v>
      </c>
      <c r="C820" s="28">
        <f>Table1[[#This Row],[Start Time Elec]]</f>
        <v>41533.1875</v>
      </c>
      <c r="D820" s="28">
        <f>Table1[[#This Row],[Stop Time Elec]]</f>
        <v>41534.052083333336</v>
      </c>
      <c r="E820" s="26">
        <f>IFERROR(HOUR(Table2[[#This Row],[Start time Elec]])+MINUTE(Table2[[#This Row],[Start time Elec]])/60,"err")</f>
        <v>4.5</v>
      </c>
      <c r="F820" s="26">
        <f>IFERROR(HOUR(Table2[[#This Row],[End Time Elec]])+MINUTE(Table2[[#This Row],[End Time Elec]])/60,"err")</f>
        <v>1.25</v>
      </c>
      <c r="G820" s="26">
        <f>IFERROR(IF(Table2[[#This Row],[End time Hour elec]]&lt;Table2[[#This Row],[Start Time hour elec]],Table2[[#This Row],[End time Hour elec]]+24,Table2[[#This Row],[End time Hour elec]]),"err")</f>
        <v>25.25</v>
      </c>
      <c r="H820" s="26">
        <f>IFERROR((Table2[[#This Row],[End Time Elec]]-Table2[[#This Row],[Start time Elec]])*24,"err")</f>
        <v>20.750000000058208</v>
      </c>
      <c r="I820" s="28">
        <f>Table1[[#This Row],[Start Time Steam]]</f>
        <v>41533.0625</v>
      </c>
      <c r="J820" s="28">
        <f>Table1[[#This Row],[Stop Time Steam]]</f>
        <v>41533.145833333336</v>
      </c>
      <c r="K820" s="26">
        <f>IFERROR(HOUR(Table2[[#This Row],[Start Time Steam]])+MINUTE(Table2[[#This Row],[Start Time Steam]])/60,"err")</f>
        <v>1.5</v>
      </c>
      <c r="L820" s="26">
        <f>IFERROR(HOUR(Table2[[#This Row],[End Time Steam]])+MINUTE(Table2[[#This Row],[End Time Steam]])/60,"err")</f>
        <v>3.5</v>
      </c>
      <c r="M820" s="26">
        <f>IFERROR(IF(Table2[[#This Row],[End time Hour Steam]]&lt;Table2[[#This Row],[Start Time hour Steam]],Table2[[#This Row],[End time Hour Steam]]+24,Table2[[#This Row],[End time Hour Steam]]),"err")</f>
        <v>3.5</v>
      </c>
      <c r="N820" s="26">
        <f>IFERROR((Table2[[#This Row],[End Time Steam]]-Table2[[#This Row],[Start Time Steam]])*24,"err")</f>
        <v>2.0000000000582077</v>
      </c>
    </row>
    <row r="821" spans="1:14">
      <c r="A821" s="27">
        <f>Table1[[#This Row],[Day]]</f>
        <v>41534</v>
      </c>
      <c r="B821" s="29">
        <f>WEEKDAY(Table2[[#This Row],[Day]])</f>
        <v>3</v>
      </c>
      <c r="C821" s="28">
        <f>Table1[[#This Row],[Start Time Elec]]</f>
        <v>41534.239583333336</v>
      </c>
      <c r="D821" s="28">
        <f>Table1[[#This Row],[Stop Time Elec]]</f>
        <v>41535.041666666664</v>
      </c>
      <c r="E821" s="26">
        <f>IFERROR(HOUR(Table2[[#This Row],[Start time Elec]])+MINUTE(Table2[[#This Row],[Start time Elec]])/60,"err")</f>
        <v>5.75</v>
      </c>
      <c r="F821" s="26">
        <f>IFERROR(HOUR(Table2[[#This Row],[End Time Elec]])+MINUTE(Table2[[#This Row],[End Time Elec]])/60,"err")</f>
        <v>1</v>
      </c>
      <c r="G821" s="26">
        <f>IFERROR(IF(Table2[[#This Row],[End time Hour elec]]&lt;Table2[[#This Row],[Start Time hour elec]],Table2[[#This Row],[End time Hour elec]]+24,Table2[[#This Row],[End time Hour elec]]),"err")</f>
        <v>25</v>
      </c>
      <c r="H821" s="26">
        <f>IFERROR((Table2[[#This Row],[End Time Elec]]-Table2[[#This Row],[Start time Elec]])*24,"err")</f>
        <v>19.249999999883585</v>
      </c>
      <c r="I821" s="28">
        <f>Table1[[#This Row],[Start Time Steam]]</f>
        <v>41534.21875</v>
      </c>
      <c r="J821" s="28">
        <f>Table1[[#This Row],[Stop Time Steam]]</f>
        <v>41534.75</v>
      </c>
      <c r="K821" s="26">
        <f>IFERROR(HOUR(Table2[[#This Row],[Start Time Steam]])+MINUTE(Table2[[#This Row],[Start Time Steam]])/60,"err")</f>
        <v>5.25</v>
      </c>
      <c r="L821" s="26">
        <f>IFERROR(HOUR(Table2[[#This Row],[End Time Steam]])+MINUTE(Table2[[#This Row],[End Time Steam]])/60,"err")</f>
        <v>18</v>
      </c>
      <c r="M821" s="26">
        <f>IFERROR(IF(Table2[[#This Row],[End time Hour Steam]]&lt;Table2[[#This Row],[Start Time hour Steam]],Table2[[#This Row],[End time Hour Steam]]+24,Table2[[#This Row],[End time Hour Steam]]),"err")</f>
        <v>18</v>
      </c>
      <c r="N821" s="26">
        <f>IFERROR((Table2[[#This Row],[End Time Steam]]-Table2[[#This Row],[Start Time Steam]])*24,"err")</f>
        <v>12.75</v>
      </c>
    </row>
    <row r="822" spans="1:14">
      <c r="A822" s="27">
        <f>Table1[[#This Row],[Day]]</f>
        <v>41535</v>
      </c>
      <c r="B822" s="29">
        <f>WEEKDAY(Table2[[#This Row],[Day]])</f>
        <v>4</v>
      </c>
      <c r="C822" s="28">
        <f>Table1[[#This Row],[Start Time Elec]]</f>
        <v>41535.239583333336</v>
      </c>
      <c r="D822" s="28">
        <f>Table1[[#This Row],[Stop Time Elec]]</f>
        <v>41536.052083333336</v>
      </c>
      <c r="E822" s="26">
        <f>IFERROR(HOUR(Table2[[#This Row],[Start time Elec]])+MINUTE(Table2[[#This Row],[Start time Elec]])/60,"err")</f>
        <v>5.75</v>
      </c>
      <c r="F822" s="26">
        <f>IFERROR(HOUR(Table2[[#This Row],[End Time Elec]])+MINUTE(Table2[[#This Row],[End Time Elec]])/60,"err")</f>
        <v>1.25</v>
      </c>
      <c r="G822" s="26">
        <f>IFERROR(IF(Table2[[#This Row],[End time Hour elec]]&lt;Table2[[#This Row],[Start Time hour elec]],Table2[[#This Row],[End time Hour elec]]+24,Table2[[#This Row],[End time Hour elec]]),"err")</f>
        <v>25.25</v>
      </c>
      <c r="H822" s="26">
        <f>IFERROR((Table2[[#This Row],[End Time Elec]]-Table2[[#This Row],[Start time Elec]])*24,"err")</f>
        <v>19.5</v>
      </c>
      <c r="I822" s="28">
        <f>Table1[[#This Row],[Start Time Steam]]</f>
        <v>41535.239583333336</v>
      </c>
      <c r="J822" s="28">
        <f>Table1[[#This Row],[Stop Time Steam]]</f>
        <v>41535.729166666664</v>
      </c>
      <c r="K822" s="26">
        <f>IFERROR(HOUR(Table2[[#This Row],[Start Time Steam]])+MINUTE(Table2[[#This Row],[Start Time Steam]])/60,"err")</f>
        <v>5.75</v>
      </c>
      <c r="L822" s="26">
        <f>IFERROR(HOUR(Table2[[#This Row],[End Time Steam]])+MINUTE(Table2[[#This Row],[End Time Steam]])/60,"err")</f>
        <v>17.5</v>
      </c>
      <c r="M822" s="26">
        <f>IFERROR(IF(Table2[[#This Row],[End time Hour Steam]]&lt;Table2[[#This Row],[Start Time hour Steam]],Table2[[#This Row],[End time Hour Steam]]+24,Table2[[#This Row],[End time Hour Steam]]),"err")</f>
        <v>17.5</v>
      </c>
      <c r="N822" s="26">
        <f>IFERROR((Table2[[#This Row],[End Time Steam]]-Table2[[#This Row],[Start Time Steam]])*24,"err")</f>
        <v>11.749999999883585</v>
      </c>
    </row>
    <row r="823" spans="1:14">
      <c r="A823" s="27">
        <f>Table1[[#This Row],[Day]]</f>
        <v>41536</v>
      </c>
      <c r="B823" s="29">
        <f>WEEKDAY(Table2[[#This Row],[Day]])</f>
        <v>5</v>
      </c>
      <c r="C823" s="28">
        <f>Table1[[#This Row],[Start Time Elec]]</f>
        <v>41536.239583333336</v>
      </c>
      <c r="D823" s="28">
        <f>Table1[[#This Row],[Stop Time Elec]]</f>
        <v>41537.052083333336</v>
      </c>
      <c r="E823" s="26">
        <f>IFERROR(HOUR(Table2[[#This Row],[Start time Elec]])+MINUTE(Table2[[#This Row],[Start time Elec]])/60,"err")</f>
        <v>5.75</v>
      </c>
      <c r="F823" s="26">
        <f>IFERROR(HOUR(Table2[[#This Row],[End Time Elec]])+MINUTE(Table2[[#This Row],[End Time Elec]])/60,"err")</f>
        <v>1.25</v>
      </c>
      <c r="G823" s="26">
        <f>IFERROR(IF(Table2[[#This Row],[End time Hour elec]]&lt;Table2[[#This Row],[Start Time hour elec]],Table2[[#This Row],[End time Hour elec]]+24,Table2[[#This Row],[End time Hour elec]]),"err")</f>
        <v>25.25</v>
      </c>
      <c r="H823" s="26">
        <f>IFERROR((Table2[[#This Row],[End Time Elec]]-Table2[[#This Row],[Start time Elec]])*24,"err")</f>
        <v>19.5</v>
      </c>
      <c r="I823" s="28">
        <f>Table1[[#This Row],[Start Time Steam]]</f>
        <v>41536.208333333336</v>
      </c>
      <c r="J823" s="28">
        <f>Table1[[#This Row],[Stop Time Steam]]</f>
        <v>41536.71875</v>
      </c>
      <c r="K823" s="26">
        <f>IFERROR(HOUR(Table2[[#This Row],[Start Time Steam]])+MINUTE(Table2[[#This Row],[Start Time Steam]])/60,"err")</f>
        <v>5</v>
      </c>
      <c r="L823" s="26">
        <f>IFERROR(HOUR(Table2[[#This Row],[End Time Steam]])+MINUTE(Table2[[#This Row],[End Time Steam]])/60,"err")</f>
        <v>17.25</v>
      </c>
      <c r="M823" s="26">
        <f>IFERROR(IF(Table2[[#This Row],[End time Hour Steam]]&lt;Table2[[#This Row],[Start Time hour Steam]],Table2[[#This Row],[End time Hour Steam]]+24,Table2[[#This Row],[End time Hour Steam]]),"err")</f>
        <v>17.25</v>
      </c>
      <c r="N823" s="26">
        <f>IFERROR((Table2[[#This Row],[End Time Steam]]-Table2[[#This Row],[Start Time Steam]])*24,"err")</f>
        <v>12.249999999941792</v>
      </c>
    </row>
    <row r="824" spans="1:14">
      <c r="A824" s="27">
        <f>Table1[[#This Row],[Day]]</f>
        <v>41537</v>
      </c>
      <c r="B824" s="29">
        <f>WEEKDAY(Table2[[#This Row],[Day]])</f>
        <v>6</v>
      </c>
      <c r="C824" s="28">
        <f>Table1[[#This Row],[Start Time Elec]]</f>
        <v>41537.229166666664</v>
      </c>
      <c r="D824" s="28">
        <f>Table1[[#This Row],[Stop Time Elec]]</f>
        <v>41538.083333333336</v>
      </c>
      <c r="E824" s="26">
        <f>IFERROR(HOUR(Table2[[#This Row],[Start time Elec]])+MINUTE(Table2[[#This Row],[Start time Elec]])/60,"err")</f>
        <v>5.5</v>
      </c>
      <c r="F824" s="26">
        <f>IFERROR(HOUR(Table2[[#This Row],[End Time Elec]])+MINUTE(Table2[[#This Row],[End Time Elec]])/60,"err")</f>
        <v>2</v>
      </c>
      <c r="G824" s="26">
        <f>IFERROR(IF(Table2[[#This Row],[End time Hour elec]]&lt;Table2[[#This Row],[Start Time hour elec]],Table2[[#This Row],[End time Hour elec]]+24,Table2[[#This Row],[End time Hour elec]]),"err")</f>
        <v>26</v>
      </c>
      <c r="H824" s="26">
        <f>IFERROR((Table2[[#This Row],[End Time Elec]]-Table2[[#This Row],[Start time Elec]])*24,"err")</f>
        <v>20.500000000116415</v>
      </c>
      <c r="I824" s="28">
        <f>Table1[[#This Row],[Start Time Steam]]</f>
        <v>41537.21875</v>
      </c>
      <c r="J824" s="28">
        <f>Table1[[#This Row],[Stop Time Steam]]</f>
        <v>41537.708333333336</v>
      </c>
      <c r="K824" s="26">
        <f>IFERROR(HOUR(Table2[[#This Row],[Start Time Steam]])+MINUTE(Table2[[#This Row],[Start Time Steam]])/60,"err")</f>
        <v>5.25</v>
      </c>
      <c r="L824" s="26">
        <f>IFERROR(HOUR(Table2[[#This Row],[End Time Steam]])+MINUTE(Table2[[#This Row],[End Time Steam]])/60,"err")</f>
        <v>17</v>
      </c>
      <c r="M824" s="26">
        <f>IFERROR(IF(Table2[[#This Row],[End time Hour Steam]]&lt;Table2[[#This Row],[Start Time hour Steam]],Table2[[#This Row],[End time Hour Steam]]+24,Table2[[#This Row],[End time Hour Steam]]),"err")</f>
        <v>17</v>
      </c>
      <c r="N824" s="26">
        <f>IFERROR((Table2[[#This Row],[End Time Steam]]-Table2[[#This Row],[Start Time Steam]])*24,"err")</f>
        <v>11.750000000058208</v>
      </c>
    </row>
    <row r="825" spans="1:14" hidden="1">
      <c r="A825" s="27">
        <f>Table1[[#This Row],[Day]]</f>
        <v>41538</v>
      </c>
      <c r="B825" s="29">
        <f>WEEKDAY(Table2[[#This Row],[Day]])</f>
        <v>7</v>
      </c>
      <c r="C825" s="28">
        <f>Table1[[#This Row],[Start Time Elec]]</f>
        <v>41538.989583333336</v>
      </c>
      <c r="D825" s="28">
        <f>Table1[[#This Row],[Stop Time Elec]]</f>
        <v>41539.041666666664</v>
      </c>
      <c r="E825" s="26">
        <f>IFERROR(HOUR(Table2[[#This Row],[Start time Elec]])+MINUTE(Table2[[#This Row],[Start time Elec]])/60,"err")</f>
        <v>23.75</v>
      </c>
      <c r="F825" s="26">
        <f>IFERROR(HOUR(Table2[[#This Row],[End Time Elec]])+MINUTE(Table2[[#This Row],[End Time Elec]])/60,"err")</f>
        <v>1</v>
      </c>
      <c r="G825" s="26">
        <f>IFERROR(IF(Table2[[#This Row],[End time Hour elec]]&lt;Table2[[#This Row],[Start Time hour elec]],Table2[[#This Row],[End time Hour elec]]+24,Table2[[#This Row],[End time Hour elec]]),"err")</f>
        <v>25</v>
      </c>
      <c r="H825" s="26">
        <f>IFERROR((Table2[[#This Row],[End Time Elec]]-Table2[[#This Row],[Start time Elec]])*24,"err")</f>
        <v>1.2499999998835847</v>
      </c>
      <c r="I825" s="28">
        <f>Table1[[#This Row],[Start Time Steam]]</f>
        <v>41538.520833333336</v>
      </c>
      <c r="J825" s="28">
        <f>Table1[[#This Row],[Stop Time Steam]]</f>
        <v>41538.625</v>
      </c>
      <c r="K825" s="26">
        <f>IFERROR(HOUR(Table2[[#This Row],[Start Time Steam]])+MINUTE(Table2[[#This Row],[Start Time Steam]])/60,"err")</f>
        <v>12.5</v>
      </c>
      <c r="L825" s="26">
        <f>IFERROR(HOUR(Table2[[#This Row],[End Time Steam]])+MINUTE(Table2[[#This Row],[End Time Steam]])/60,"err")</f>
        <v>15</v>
      </c>
      <c r="M825" s="26">
        <f>IFERROR(IF(Table2[[#This Row],[End time Hour Steam]]&lt;Table2[[#This Row],[Start Time hour Steam]],Table2[[#This Row],[End time Hour Steam]]+24,Table2[[#This Row],[End time Hour Steam]]),"err")</f>
        <v>15</v>
      </c>
      <c r="N825" s="26">
        <f>IFERROR((Table2[[#This Row],[End Time Steam]]-Table2[[#This Row],[Start Time Steam]])*24,"err")</f>
        <v>2.4999999999417923</v>
      </c>
    </row>
    <row r="826" spans="1:14" hidden="1">
      <c r="A826" s="27">
        <f>Table1[[#This Row],[Day]]</f>
        <v>41539</v>
      </c>
      <c r="B826" s="29">
        <f>WEEKDAY(Table2[[#This Row],[Day]])</f>
        <v>1</v>
      </c>
      <c r="C826" s="28">
        <f>Table1[[#This Row],[Start Time Elec]]</f>
        <v>41539.302083333336</v>
      </c>
      <c r="D826" s="28">
        <f>Table1[[#This Row],[Stop Time Elec]]</f>
        <v>41539.90625</v>
      </c>
      <c r="E826" s="26">
        <f>IFERROR(HOUR(Table2[[#This Row],[Start time Elec]])+MINUTE(Table2[[#This Row],[Start time Elec]])/60,"err")</f>
        <v>7.25</v>
      </c>
      <c r="F826" s="26">
        <f>IFERROR(HOUR(Table2[[#This Row],[End Time Elec]])+MINUTE(Table2[[#This Row],[End Time Elec]])/60,"err")</f>
        <v>21.75</v>
      </c>
      <c r="G826" s="26">
        <f>IFERROR(IF(Table2[[#This Row],[End time Hour elec]]&lt;Table2[[#This Row],[Start Time hour elec]],Table2[[#This Row],[End time Hour elec]]+24,Table2[[#This Row],[End time Hour elec]]),"err")</f>
        <v>21.75</v>
      </c>
      <c r="H826" s="26">
        <f>IFERROR((Table2[[#This Row],[End Time Elec]]-Table2[[#This Row],[Start time Elec]])*24,"err")</f>
        <v>14.499999999941792</v>
      </c>
      <c r="I826" s="28">
        <f>Table1[[#This Row],[Start Time Steam]]</f>
        <v>41539.822916666664</v>
      </c>
      <c r="J826" s="28">
        <f>Table1[[#This Row],[Stop Time Steam]]</f>
        <v>41539.947916666664</v>
      </c>
      <c r="K826" s="26">
        <f>IFERROR(HOUR(Table2[[#This Row],[Start Time Steam]])+MINUTE(Table2[[#This Row],[Start Time Steam]])/60,"err")</f>
        <v>19.75</v>
      </c>
      <c r="L826" s="26">
        <f>IFERROR(HOUR(Table2[[#This Row],[End Time Steam]])+MINUTE(Table2[[#This Row],[End Time Steam]])/60,"err")</f>
        <v>22.75</v>
      </c>
      <c r="M826" s="26">
        <f>IFERROR(IF(Table2[[#This Row],[End time Hour Steam]]&lt;Table2[[#This Row],[Start Time hour Steam]],Table2[[#This Row],[End time Hour Steam]]+24,Table2[[#This Row],[End time Hour Steam]]),"err")</f>
        <v>22.75</v>
      </c>
      <c r="N826" s="26">
        <f>IFERROR((Table2[[#This Row],[End Time Steam]]-Table2[[#This Row],[Start Time Steam]])*24,"err")</f>
        <v>3</v>
      </c>
    </row>
    <row r="827" spans="1:14">
      <c r="A827" s="27">
        <f>Table1[[#This Row],[Day]]</f>
        <v>41540</v>
      </c>
      <c r="B827" s="29">
        <f>WEEKDAY(Table2[[#This Row],[Day]])</f>
        <v>2</v>
      </c>
      <c r="C827" s="28">
        <f>Table1[[#This Row],[Start Time Elec]]</f>
        <v>41540.21875</v>
      </c>
      <c r="D827" s="28">
        <f>Table1[[#This Row],[Stop Time Elec]]</f>
        <v>41541.03125</v>
      </c>
      <c r="E827" s="26">
        <f>IFERROR(HOUR(Table2[[#This Row],[Start time Elec]])+MINUTE(Table2[[#This Row],[Start time Elec]])/60,"err")</f>
        <v>5.25</v>
      </c>
      <c r="F827" s="26">
        <f>IFERROR(HOUR(Table2[[#This Row],[End Time Elec]])+MINUTE(Table2[[#This Row],[End Time Elec]])/60,"err")</f>
        <v>0.75</v>
      </c>
      <c r="G827" s="26">
        <f>IFERROR(IF(Table2[[#This Row],[End time Hour elec]]&lt;Table2[[#This Row],[Start Time hour elec]],Table2[[#This Row],[End time Hour elec]]+24,Table2[[#This Row],[End time Hour elec]]),"err")</f>
        <v>24.75</v>
      </c>
      <c r="H827" s="26">
        <f>IFERROR((Table2[[#This Row],[End Time Elec]]-Table2[[#This Row],[Start time Elec]])*24,"err")</f>
        <v>19.5</v>
      </c>
      <c r="I827" s="28">
        <f>Table1[[#This Row],[Start Time Steam]]</f>
        <v>41540.21875</v>
      </c>
      <c r="J827" s="28">
        <f>Table1[[#This Row],[Stop Time Steam]]</f>
        <v>41540.729166666664</v>
      </c>
      <c r="K827" s="26">
        <f>IFERROR(HOUR(Table2[[#This Row],[Start Time Steam]])+MINUTE(Table2[[#This Row],[Start Time Steam]])/60,"err")</f>
        <v>5.25</v>
      </c>
      <c r="L827" s="26">
        <f>IFERROR(HOUR(Table2[[#This Row],[End Time Steam]])+MINUTE(Table2[[#This Row],[End Time Steam]])/60,"err")</f>
        <v>17.5</v>
      </c>
      <c r="M827" s="26">
        <f>IFERROR(IF(Table2[[#This Row],[End time Hour Steam]]&lt;Table2[[#This Row],[Start Time hour Steam]],Table2[[#This Row],[End time Hour Steam]]+24,Table2[[#This Row],[End time Hour Steam]]),"err")</f>
        <v>17.5</v>
      </c>
      <c r="N827" s="26">
        <f>IFERROR((Table2[[#This Row],[End Time Steam]]-Table2[[#This Row],[Start Time Steam]])*24,"err")</f>
        <v>12.249999999941792</v>
      </c>
    </row>
    <row r="828" spans="1:14">
      <c r="A828" s="27">
        <f>Table1[[#This Row],[Day]]</f>
        <v>41541</v>
      </c>
      <c r="B828" s="29">
        <f>WEEKDAY(Table2[[#This Row],[Day]])</f>
        <v>3</v>
      </c>
      <c r="C828" s="28">
        <f>Table1[[#This Row],[Start Time Elec]]</f>
        <v>41541.239583333336</v>
      </c>
      <c r="D828" s="28">
        <f>Table1[[#This Row],[Stop Time Elec]]</f>
        <v>41542.041666666664</v>
      </c>
      <c r="E828" s="26">
        <f>IFERROR(HOUR(Table2[[#This Row],[Start time Elec]])+MINUTE(Table2[[#This Row],[Start time Elec]])/60,"err")</f>
        <v>5.75</v>
      </c>
      <c r="F828" s="26">
        <f>IFERROR(HOUR(Table2[[#This Row],[End Time Elec]])+MINUTE(Table2[[#This Row],[End Time Elec]])/60,"err")</f>
        <v>1</v>
      </c>
      <c r="G828" s="26">
        <f>IFERROR(IF(Table2[[#This Row],[End time Hour elec]]&lt;Table2[[#This Row],[Start Time hour elec]],Table2[[#This Row],[End time Hour elec]]+24,Table2[[#This Row],[End time Hour elec]]),"err")</f>
        <v>25</v>
      </c>
      <c r="H828" s="26">
        <f>IFERROR((Table2[[#This Row],[End Time Elec]]-Table2[[#This Row],[Start time Elec]])*24,"err")</f>
        <v>19.249999999883585</v>
      </c>
      <c r="I828" s="28">
        <f>Table1[[#This Row],[Start Time Steam]]</f>
        <v>41541.302083333336</v>
      </c>
      <c r="J828" s="28">
        <f>Table1[[#This Row],[Stop Time Steam]]</f>
        <v>41541.697916666664</v>
      </c>
      <c r="K828" s="26">
        <f>IFERROR(HOUR(Table2[[#This Row],[Start Time Steam]])+MINUTE(Table2[[#This Row],[Start Time Steam]])/60,"err")</f>
        <v>7.25</v>
      </c>
      <c r="L828" s="26">
        <f>IFERROR(HOUR(Table2[[#This Row],[End Time Steam]])+MINUTE(Table2[[#This Row],[End Time Steam]])/60,"err")</f>
        <v>16.75</v>
      </c>
      <c r="M828" s="26">
        <f>IFERROR(IF(Table2[[#This Row],[End time Hour Steam]]&lt;Table2[[#This Row],[Start Time hour Steam]],Table2[[#This Row],[End time Hour Steam]]+24,Table2[[#This Row],[End time Hour Steam]]),"err")</f>
        <v>16.75</v>
      </c>
      <c r="N828" s="26">
        <f>IFERROR((Table2[[#This Row],[End Time Steam]]-Table2[[#This Row],[Start Time Steam]])*24,"err")</f>
        <v>9.4999999998835847</v>
      </c>
    </row>
    <row r="829" spans="1:14">
      <c r="A829" s="27">
        <f>Table1[[#This Row],[Day]]</f>
        <v>41542</v>
      </c>
      <c r="B829" s="29">
        <f>WEEKDAY(Table2[[#This Row],[Day]])</f>
        <v>4</v>
      </c>
      <c r="C829" s="28">
        <f>Table1[[#This Row],[Start Time Elec]]</f>
        <v>41542.21875</v>
      </c>
      <c r="D829" s="28">
        <f>Table1[[#This Row],[Stop Time Elec]]</f>
        <v>41543.0625</v>
      </c>
      <c r="E829" s="26">
        <f>IFERROR(HOUR(Table2[[#This Row],[Start time Elec]])+MINUTE(Table2[[#This Row],[Start time Elec]])/60,"err")</f>
        <v>5.25</v>
      </c>
      <c r="F829" s="26">
        <f>IFERROR(HOUR(Table2[[#This Row],[End Time Elec]])+MINUTE(Table2[[#This Row],[End Time Elec]])/60,"err")</f>
        <v>1.5</v>
      </c>
      <c r="G829" s="26">
        <f>IFERROR(IF(Table2[[#This Row],[End time Hour elec]]&lt;Table2[[#This Row],[Start Time hour elec]],Table2[[#This Row],[End time Hour elec]]+24,Table2[[#This Row],[End time Hour elec]]),"err")</f>
        <v>25.5</v>
      </c>
      <c r="H829" s="26">
        <f>IFERROR((Table2[[#This Row],[End Time Elec]]-Table2[[#This Row],[Start time Elec]])*24,"err")</f>
        <v>20.25</v>
      </c>
      <c r="I829" s="28">
        <f>Table1[[#This Row],[Start Time Steam]]</f>
        <v>41542.302083333336</v>
      </c>
      <c r="J829" s="28">
        <f>Table1[[#This Row],[Stop Time Steam]]</f>
        <v>41543.072916666664</v>
      </c>
      <c r="K829" s="26">
        <f>IFERROR(HOUR(Table2[[#This Row],[Start Time Steam]])+MINUTE(Table2[[#This Row],[Start Time Steam]])/60,"err")</f>
        <v>7.25</v>
      </c>
      <c r="L829" s="26">
        <f>IFERROR(HOUR(Table2[[#This Row],[End Time Steam]])+MINUTE(Table2[[#This Row],[End Time Steam]])/60,"err")</f>
        <v>1.75</v>
      </c>
      <c r="M829" s="26">
        <f>IFERROR(IF(Table2[[#This Row],[End time Hour Steam]]&lt;Table2[[#This Row],[Start Time hour Steam]],Table2[[#This Row],[End time Hour Steam]]+24,Table2[[#This Row],[End time Hour Steam]]),"err")</f>
        <v>25.75</v>
      </c>
      <c r="N829" s="26">
        <f>IFERROR((Table2[[#This Row],[End Time Steam]]-Table2[[#This Row],[Start Time Steam]])*24,"err")</f>
        <v>18.499999999883585</v>
      </c>
    </row>
    <row r="830" spans="1:14">
      <c r="A830" s="27">
        <f>Table1[[#This Row],[Day]]</f>
        <v>41543</v>
      </c>
      <c r="B830" s="29">
        <f>WEEKDAY(Table2[[#This Row],[Day]])</f>
        <v>5</v>
      </c>
      <c r="C830" s="28">
        <f>Table1[[#This Row],[Start Time Elec]]</f>
        <v>41543.25</v>
      </c>
      <c r="D830" s="28">
        <f>Table1[[#This Row],[Stop Time Elec]]</f>
        <v>41544.052083333336</v>
      </c>
      <c r="E830" s="26">
        <f>IFERROR(HOUR(Table2[[#This Row],[Start time Elec]])+MINUTE(Table2[[#This Row],[Start time Elec]])/60,"err")</f>
        <v>6</v>
      </c>
      <c r="F830" s="26">
        <f>IFERROR(HOUR(Table2[[#This Row],[End Time Elec]])+MINUTE(Table2[[#This Row],[End Time Elec]])/60,"err")</f>
        <v>1.25</v>
      </c>
      <c r="G830" s="26">
        <f>IFERROR(IF(Table2[[#This Row],[End time Hour elec]]&lt;Table2[[#This Row],[Start Time hour elec]],Table2[[#This Row],[End time Hour elec]]+24,Table2[[#This Row],[End time Hour elec]]),"err")</f>
        <v>25.25</v>
      </c>
      <c r="H830" s="26">
        <f>IFERROR((Table2[[#This Row],[End Time Elec]]-Table2[[#This Row],[Start time Elec]])*24,"err")</f>
        <v>19.250000000058208</v>
      </c>
      <c r="I830" s="28">
        <f>Table1[[#This Row],[Start Time Steam]]</f>
        <v>41543.28125</v>
      </c>
      <c r="J830" s="28">
        <f>Table1[[#This Row],[Stop Time Steam]]</f>
        <v>41543.927083333336</v>
      </c>
      <c r="K830" s="26">
        <f>IFERROR(HOUR(Table2[[#This Row],[Start Time Steam]])+MINUTE(Table2[[#This Row],[Start Time Steam]])/60,"err")</f>
        <v>6.75</v>
      </c>
      <c r="L830" s="26">
        <f>IFERROR(HOUR(Table2[[#This Row],[End Time Steam]])+MINUTE(Table2[[#This Row],[End Time Steam]])/60,"err")</f>
        <v>22.25</v>
      </c>
      <c r="M830" s="26">
        <f>IFERROR(IF(Table2[[#This Row],[End time Hour Steam]]&lt;Table2[[#This Row],[Start Time hour Steam]],Table2[[#This Row],[End time Hour Steam]]+24,Table2[[#This Row],[End time Hour Steam]]),"err")</f>
        <v>22.25</v>
      </c>
      <c r="N830" s="26">
        <f>IFERROR((Table2[[#This Row],[End Time Steam]]-Table2[[#This Row],[Start Time Steam]])*24,"err")</f>
        <v>15.500000000058208</v>
      </c>
    </row>
    <row r="831" spans="1:14">
      <c r="A831" s="27">
        <f>Table1[[#This Row],[Day]]</f>
        <v>41544</v>
      </c>
      <c r="B831" s="29">
        <f>WEEKDAY(Table2[[#This Row],[Day]])</f>
        <v>6</v>
      </c>
      <c r="C831" s="28">
        <f>Table1[[#This Row],[Start Time Elec]]</f>
        <v>41544.21875</v>
      </c>
      <c r="D831" s="28">
        <f>Table1[[#This Row],[Stop Time Elec]]</f>
        <v>41545.0625</v>
      </c>
      <c r="E831" s="26">
        <f>IFERROR(HOUR(Table2[[#This Row],[Start time Elec]])+MINUTE(Table2[[#This Row],[Start time Elec]])/60,"err")</f>
        <v>5.25</v>
      </c>
      <c r="F831" s="26">
        <f>IFERROR(HOUR(Table2[[#This Row],[End Time Elec]])+MINUTE(Table2[[#This Row],[End Time Elec]])/60,"err")</f>
        <v>1.5</v>
      </c>
      <c r="G831" s="26">
        <f>IFERROR(IF(Table2[[#This Row],[End time Hour elec]]&lt;Table2[[#This Row],[Start Time hour elec]],Table2[[#This Row],[End time Hour elec]]+24,Table2[[#This Row],[End time Hour elec]]),"err")</f>
        <v>25.5</v>
      </c>
      <c r="H831" s="26">
        <f>IFERROR((Table2[[#This Row],[End Time Elec]]-Table2[[#This Row],[Start time Elec]])*24,"err")</f>
        <v>20.25</v>
      </c>
      <c r="I831" s="28">
        <f>Table1[[#This Row],[Start Time Steam]]</f>
        <v>41544.3125</v>
      </c>
      <c r="J831" s="28">
        <f>Table1[[#This Row],[Stop Time Steam]]</f>
        <v>41544.708333333336</v>
      </c>
      <c r="K831" s="26">
        <f>IFERROR(HOUR(Table2[[#This Row],[Start Time Steam]])+MINUTE(Table2[[#This Row],[Start Time Steam]])/60,"err")</f>
        <v>7.5</v>
      </c>
      <c r="L831" s="26">
        <f>IFERROR(HOUR(Table2[[#This Row],[End Time Steam]])+MINUTE(Table2[[#This Row],[End Time Steam]])/60,"err")</f>
        <v>17</v>
      </c>
      <c r="M831" s="26">
        <f>IFERROR(IF(Table2[[#This Row],[End time Hour Steam]]&lt;Table2[[#This Row],[Start Time hour Steam]],Table2[[#This Row],[End time Hour Steam]]+24,Table2[[#This Row],[End time Hour Steam]]),"err")</f>
        <v>17</v>
      </c>
      <c r="N831" s="26">
        <f>IFERROR((Table2[[#This Row],[End Time Steam]]-Table2[[#This Row],[Start Time Steam]])*24,"err")</f>
        <v>9.5000000000582077</v>
      </c>
    </row>
    <row r="832" spans="1:14" hidden="1">
      <c r="A832" s="27">
        <f>Table1[[#This Row],[Day]]</f>
        <v>41545</v>
      </c>
      <c r="B832" s="29">
        <f>WEEKDAY(Table2[[#This Row],[Day]])</f>
        <v>7</v>
      </c>
      <c r="C832" s="28">
        <f>Table1[[#This Row],[Start Time Elec]]</f>
        <v>41545.25</v>
      </c>
      <c r="D832" s="28">
        <f>Table1[[#This Row],[Stop Time Elec]]</f>
        <v>41545.927083333336</v>
      </c>
      <c r="E832" s="26">
        <f>IFERROR(HOUR(Table2[[#This Row],[Start time Elec]])+MINUTE(Table2[[#This Row],[Start time Elec]])/60,"err")</f>
        <v>6</v>
      </c>
      <c r="F832" s="26">
        <f>IFERROR(HOUR(Table2[[#This Row],[End Time Elec]])+MINUTE(Table2[[#This Row],[End Time Elec]])/60,"err")</f>
        <v>22.25</v>
      </c>
      <c r="G832" s="26">
        <f>IFERROR(IF(Table2[[#This Row],[End time Hour elec]]&lt;Table2[[#This Row],[Start Time hour elec]],Table2[[#This Row],[End time Hour elec]]+24,Table2[[#This Row],[End time Hour elec]]),"err")</f>
        <v>22.25</v>
      </c>
      <c r="H832" s="26">
        <f>IFERROR((Table2[[#This Row],[End Time Elec]]-Table2[[#This Row],[Start time Elec]])*24,"err")</f>
        <v>16.250000000058208</v>
      </c>
      <c r="I832" s="28">
        <f>Table1[[#This Row],[Start Time Steam]]</f>
        <v>41545.520833333336</v>
      </c>
      <c r="J832" s="28">
        <f>Table1[[#This Row],[Stop Time Steam]]</f>
        <v>41545.625</v>
      </c>
      <c r="K832" s="26">
        <f>IFERROR(HOUR(Table2[[#This Row],[Start Time Steam]])+MINUTE(Table2[[#This Row],[Start Time Steam]])/60,"err")</f>
        <v>12.5</v>
      </c>
      <c r="L832" s="26">
        <f>IFERROR(HOUR(Table2[[#This Row],[End Time Steam]])+MINUTE(Table2[[#This Row],[End Time Steam]])/60,"err")</f>
        <v>15</v>
      </c>
      <c r="M832" s="26">
        <f>IFERROR(IF(Table2[[#This Row],[End time Hour Steam]]&lt;Table2[[#This Row],[Start Time hour Steam]],Table2[[#This Row],[End time Hour Steam]]+24,Table2[[#This Row],[End time Hour Steam]]),"err")</f>
        <v>15</v>
      </c>
      <c r="N832" s="26">
        <f>IFERROR((Table2[[#This Row],[End Time Steam]]-Table2[[#This Row],[Start Time Steam]])*24,"err")</f>
        <v>2.4999999999417923</v>
      </c>
    </row>
    <row r="833" spans="1:14" hidden="1">
      <c r="A833" s="27">
        <f>Table1[[#This Row],[Day]]</f>
        <v>41546</v>
      </c>
      <c r="B833" s="29">
        <f>WEEKDAY(Table2[[#This Row],[Day]])</f>
        <v>1</v>
      </c>
      <c r="C833" s="28">
        <f>Table1[[#This Row],[Start Time Elec]]</f>
        <v>41546.34375</v>
      </c>
      <c r="D833" s="28" t="str">
        <f>Table1[[#This Row],[Stop Time Elec]]</f>
        <v>LDNSD</v>
      </c>
      <c r="E833" s="26">
        <f>IFERROR(HOUR(Table2[[#This Row],[Start time Elec]])+MINUTE(Table2[[#This Row],[Start time Elec]])/60,"err")</f>
        <v>8.25</v>
      </c>
      <c r="F833" s="26" t="str">
        <f>IFERROR(HOUR(Table2[[#This Row],[End Time Elec]])+MINUTE(Table2[[#This Row],[End Time Elec]])/60,"err")</f>
        <v>err</v>
      </c>
      <c r="G833" s="26" t="str">
        <f>IFERROR(IF(Table2[[#This Row],[End time Hour elec]]&lt;Table2[[#This Row],[Start Time hour elec]],Table2[[#This Row],[End time Hour elec]]+24,Table2[[#This Row],[End time Hour elec]]),"err")</f>
        <v>err</v>
      </c>
      <c r="H833" s="26" t="str">
        <f>IFERROR((Table2[[#This Row],[End Time Elec]]-Table2[[#This Row],[Start time Elec]])*24,"err")</f>
        <v>err</v>
      </c>
      <c r="I833" s="28">
        <f>Table1[[#This Row],[Start Time Steam]]</f>
        <v>41546.5</v>
      </c>
      <c r="J833" s="28">
        <f>Table1[[#This Row],[Stop Time Steam]]</f>
        <v>41546.59375</v>
      </c>
      <c r="K833" s="26">
        <f>IFERROR(HOUR(Table2[[#This Row],[Start Time Steam]])+MINUTE(Table2[[#This Row],[Start Time Steam]])/60,"err")</f>
        <v>12</v>
      </c>
      <c r="L833" s="26">
        <f>IFERROR(HOUR(Table2[[#This Row],[End Time Steam]])+MINUTE(Table2[[#This Row],[End Time Steam]])/60,"err")</f>
        <v>14.25</v>
      </c>
      <c r="M833" s="26">
        <f>IFERROR(IF(Table2[[#This Row],[End time Hour Steam]]&lt;Table2[[#This Row],[Start Time hour Steam]],Table2[[#This Row],[End time Hour Steam]]+24,Table2[[#This Row],[End time Hour Steam]]),"err")</f>
        <v>14.25</v>
      </c>
      <c r="N833" s="26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9">
        <f>SUBTOTAL(101,[Start Time hour elec])</f>
        <v>5.4431818181818183</v>
      </c>
      <c r="F834" s="29" t="s">
        <v>6</v>
      </c>
      <c r="G834" s="29">
        <f>SUBTOTAL(101,[Adjusted End Time Elec])</f>
        <v>24.792508417508419</v>
      </c>
      <c r="H834" s="29">
        <f>SUBTOTAL(101,[Elapsed Time Elec])</f>
        <v>19.349326599341396</v>
      </c>
      <c r="I834" s="29" t="s">
        <v>6</v>
      </c>
      <c r="J834" s="29" t="s">
        <v>6</v>
      </c>
      <c r="K834" s="29">
        <f>SUBTOTAL(101,[Start Time hour Steam])</f>
        <v>7.7562984496124034</v>
      </c>
      <c r="L834" s="29" t="s">
        <v>6</v>
      </c>
      <c r="M834" s="29">
        <f>SUBTOTAL(101,[Adjusted End Time Steam])</f>
        <v>20.915820642978005</v>
      </c>
      <c r="N834" s="29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7" sqref="H7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1" t="s">
        <v>54</v>
      </c>
      <c r="H1" s="31" t="s">
        <v>55</v>
      </c>
    </row>
    <row r="2" spans="1:8">
      <c r="A2" s="29">
        <v>364.36153846153843</v>
      </c>
      <c r="B2" s="29">
        <v>348.0384615384616</v>
      </c>
      <c r="C2" s="29">
        <v>403.2</v>
      </c>
      <c r="D2" s="29">
        <v>262.2</v>
      </c>
      <c r="E2" s="29">
        <v>257.57692307692309</v>
      </c>
      <c r="F2" s="29">
        <v>139</v>
      </c>
      <c r="G2" s="32">
        <v>41450</v>
      </c>
      <c r="H2" s="32">
        <v>41449</v>
      </c>
    </row>
    <row r="3" spans="1:8">
      <c r="A3" s="29">
        <v>349.47384615384624</v>
      </c>
      <c r="B3" s="29">
        <v>339.85</v>
      </c>
      <c r="C3" s="29">
        <v>387.4</v>
      </c>
      <c r="D3" s="29">
        <v>264.38461538461536</v>
      </c>
      <c r="E3" s="29">
        <v>257.07692307692309</v>
      </c>
      <c r="F3" s="29">
        <v>130</v>
      </c>
    </row>
    <row r="4" spans="1:8">
      <c r="A4" s="29">
        <v>343.78461538461534</v>
      </c>
      <c r="B4" s="29">
        <v>335.9153846153846</v>
      </c>
      <c r="C4" s="29">
        <v>381.6</v>
      </c>
      <c r="D4" s="29">
        <v>264.44615384615383</v>
      </c>
      <c r="E4" s="29">
        <v>257.15384615384613</v>
      </c>
      <c r="F4" s="29">
        <v>174</v>
      </c>
    </row>
    <row r="5" spans="1:8">
      <c r="A5" s="29">
        <v>343.23230769230776</v>
      </c>
      <c r="B5" s="29">
        <v>335.4576923076923</v>
      </c>
      <c r="C5" s="29">
        <v>380.2</v>
      </c>
      <c r="D5" s="29">
        <v>262.8</v>
      </c>
      <c r="E5" s="29">
        <v>256.03846153846155</v>
      </c>
      <c r="F5" s="29">
        <v>175</v>
      </c>
    </row>
    <row r="6" spans="1:8">
      <c r="A6" s="29">
        <v>340.73076923076923</v>
      </c>
      <c r="B6" s="29">
        <v>333.85769230769228</v>
      </c>
      <c r="C6" s="29">
        <v>377.3</v>
      </c>
      <c r="D6" s="29">
        <v>265.43076923076922</v>
      </c>
      <c r="E6" s="29">
        <v>253.96153846153845</v>
      </c>
      <c r="F6" s="29">
        <v>178</v>
      </c>
    </row>
    <row r="7" spans="1:8">
      <c r="A7" s="29">
        <v>331.55999999999995</v>
      </c>
      <c r="B7" s="29">
        <v>332.8653846153847</v>
      </c>
      <c r="C7" s="29">
        <v>365.8</v>
      </c>
      <c r="D7" s="29">
        <v>264.61538461538464</v>
      </c>
      <c r="E7" s="29">
        <v>255.57692307692307</v>
      </c>
      <c r="F7" s="29">
        <v>192</v>
      </c>
    </row>
    <row r="8" spans="1:8">
      <c r="A8" s="29">
        <v>331.6030769230768</v>
      </c>
      <c r="B8" s="29">
        <v>331.41538461538471</v>
      </c>
      <c r="C8" s="29">
        <v>367.2</v>
      </c>
      <c r="D8" s="29">
        <v>265.66153846153844</v>
      </c>
      <c r="E8" s="29">
        <v>260.46153846153845</v>
      </c>
      <c r="F8" s="29">
        <v>140</v>
      </c>
    </row>
    <row r="9" spans="1:8">
      <c r="A9" s="29">
        <v>330.24769230769226</v>
      </c>
      <c r="B9" s="29">
        <v>332.52692307692308</v>
      </c>
      <c r="C9" s="29">
        <v>378.7</v>
      </c>
      <c r="D9" s="29">
        <v>265.69230769230768</v>
      </c>
      <c r="E9" s="29">
        <v>261.53846153846155</v>
      </c>
      <c r="F9" s="29">
        <v>137</v>
      </c>
    </row>
    <row r="10" spans="1:8">
      <c r="A10" s="29">
        <v>329.44615384615383</v>
      </c>
      <c r="B10" s="29">
        <v>330.48461538461549</v>
      </c>
      <c r="C10" s="29">
        <v>378.7</v>
      </c>
      <c r="D10" s="29">
        <v>264.43076923076922</v>
      </c>
      <c r="E10" s="29">
        <v>258.03846153846155</v>
      </c>
      <c r="F10" s="29">
        <v>137</v>
      </c>
    </row>
    <row r="11" spans="1:8">
      <c r="A11" s="29">
        <v>330.34153846153822</v>
      </c>
      <c r="B11" s="29">
        <v>323.16923076923075</v>
      </c>
      <c r="C11" s="29">
        <v>365.8</v>
      </c>
      <c r="D11" s="29">
        <v>261.86153846153849</v>
      </c>
      <c r="E11" s="29">
        <v>259.07692307692309</v>
      </c>
      <c r="F11" s="29">
        <v>136</v>
      </c>
    </row>
    <row r="12" spans="1:8">
      <c r="A12" s="29">
        <v>331.09076923076918</v>
      </c>
      <c r="B12" s="29">
        <v>323.48461538461532</v>
      </c>
      <c r="C12" s="29">
        <v>362.9</v>
      </c>
      <c r="D12" s="29">
        <v>261.95384615384614</v>
      </c>
      <c r="E12" s="29">
        <v>259.34615384615387</v>
      </c>
      <c r="F12" s="29">
        <v>156</v>
      </c>
    </row>
    <row r="13" spans="1:8">
      <c r="A13" s="29">
        <v>330.32923076923078</v>
      </c>
      <c r="B13" s="29">
        <v>322.28846153846155</v>
      </c>
      <c r="C13" s="29">
        <v>368.6</v>
      </c>
      <c r="D13" s="29">
        <v>261.5846153846154</v>
      </c>
      <c r="E13" s="29">
        <v>257.38461538461536</v>
      </c>
      <c r="F13" s="29">
        <v>192</v>
      </c>
    </row>
    <row r="14" spans="1:8">
      <c r="A14" s="29">
        <v>330.29076923076917</v>
      </c>
      <c r="B14" s="29">
        <v>322.39230769230755</v>
      </c>
      <c r="C14" s="29">
        <v>365.8</v>
      </c>
      <c r="D14" s="29">
        <v>268.7076923076923</v>
      </c>
      <c r="E14" s="29">
        <v>256.53846153846155</v>
      </c>
      <c r="F14" s="29">
        <v>518</v>
      </c>
    </row>
    <row r="15" spans="1:8">
      <c r="A15" s="29">
        <v>330.34307692307681</v>
      </c>
      <c r="B15" s="29">
        <v>321.62307692307695</v>
      </c>
      <c r="C15" s="29">
        <v>370.1</v>
      </c>
      <c r="D15" s="29">
        <v>348.07692307692309</v>
      </c>
      <c r="E15" s="29">
        <v>252.92307692307693</v>
      </c>
      <c r="F15" s="29">
        <v>2876</v>
      </c>
    </row>
    <row r="16" spans="1:8">
      <c r="A16" s="29">
        <v>330.09076923076924</v>
      </c>
      <c r="B16" s="29">
        <v>321.73076923076923</v>
      </c>
      <c r="C16" s="29">
        <v>370.1</v>
      </c>
      <c r="D16" s="29">
        <v>419.69230769230768</v>
      </c>
      <c r="E16" s="29">
        <v>254.61538461538461</v>
      </c>
      <c r="F16" s="29">
        <v>5630</v>
      </c>
    </row>
    <row r="17" spans="1:6">
      <c r="A17" s="29">
        <v>331.84307692307692</v>
      </c>
      <c r="B17" s="29">
        <v>321.11153846153843</v>
      </c>
      <c r="C17" s="29">
        <v>364.3</v>
      </c>
      <c r="D17" s="29">
        <v>406.44615384615383</v>
      </c>
      <c r="E17" s="29">
        <v>251.19230769230768</v>
      </c>
      <c r="F17" s="29">
        <v>5534</v>
      </c>
    </row>
    <row r="18" spans="1:6">
      <c r="A18" s="29">
        <v>335.38615384615377</v>
      </c>
      <c r="B18" s="29">
        <v>321.00384615384615</v>
      </c>
      <c r="C18" s="29">
        <v>365.8</v>
      </c>
      <c r="D18" s="29">
        <v>398.4153846153846</v>
      </c>
      <c r="E18" s="29">
        <v>248.84615384615384</v>
      </c>
      <c r="F18" s="29">
        <v>5477</v>
      </c>
    </row>
    <row r="19" spans="1:6">
      <c r="A19" s="29">
        <v>337.97692307692307</v>
      </c>
      <c r="B19" s="29">
        <v>321.00384615384615</v>
      </c>
      <c r="C19" s="29">
        <v>365.8</v>
      </c>
      <c r="D19" s="29">
        <v>464.72307692307692</v>
      </c>
      <c r="E19" s="29">
        <v>252.76923076923077</v>
      </c>
      <c r="F19" s="29">
        <v>5483</v>
      </c>
    </row>
    <row r="20" spans="1:6">
      <c r="A20" s="29">
        <v>340.35076923076912</v>
      </c>
      <c r="B20" s="29">
        <v>321.28076923076918</v>
      </c>
      <c r="C20" s="29">
        <v>371.5</v>
      </c>
      <c r="D20" s="29">
        <v>501.87692307692305</v>
      </c>
      <c r="E20" s="29">
        <v>256.53846153846155</v>
      </c>
      <c r="F20" s="29">
        <v>5356</v>
      </c>
    </row>
    <row r="21" spans="1:6">
      <c r="A21" s="29">
        <v>347.32615384615377</v>
      </c>
      <c r="B21" s="29">
        <v>322.72692307692307</v>
      </c>
      <c r="C21" s="29">
        <v>367.2</v>
      </c>
      <c r="D21" s="29">
        <v>537.95384615384614</v>
      </c>
      <c r="E21" s="29">
        <v>255.53846153846155</v>
      </c>
      <c r="F21" s="29">
        <v>5354</v>
      </c>
    </row>
    <row r="22" spans="1:6">
      <c r="A22" s="29">
        <v>349.23384615384612</v>
      </c>
      <c r="B22" s="29">
        <v>322.22692307692307</v>
      </c>
      <c r="C22" s="29">
        <v>364.3</v>
      </c>
      <c r="D22" s="29">
        <v>615.86153846153843</v>
      </c>
      <c r="E22" s="29">
        <v>252.76923076923077</v>
      </c>
      <c r="F22" s="29">
        <v>5360</v>
      </c>
    </row>
    <row r="23" spans="1:6">
      <c r="A23" s="29">
        <v>353.57230769230773</v>
      </c>
      <c r="B23" s="29">
        <v>321.17692307692312</v>
      </c>
      <c r="C23" s="29">
        <v>370.1</v>
      </c>
      <c r="D23" s="29">
        <v>817.13846153846157</v>
      </c>
      <c r="E23" s="29">
        <v>253.46153846153845</v>
      </c>
      <c r="F23" s="29">
        <v>5415</v>
      </c>
    </row>
    <row r="24" spans="1:6">
      <c r="A24" s="29">
        <v>363.66000000000008</v>
      </c>
      <c r="B24" s="29">
        <v>323.60769230769233</v>
      </c>
      <c r="C24" s="29">
        <v>377.3</v>
      </c>
      <c r="D24" s="29">
        <v>1394.7230769230769</v>
      </c>
      <c r="E24" s="29">
        <v>278.30769230769232</v>
      </c>
      <c r="F24" s="29">
        <v>5769</v>
      </c>
    </row>
    <row r="25" spans="1:6">
      <c r="A25" s="29">
        <v>369.59384615384619</v>
      </c>
      <c r="B25" s="29">
        <v>324.22307692307692</v>
      </c>
      <c r="C25" s="29">
        <v>377.3</v>
      </c>
      <c r="D25" s="29">
        <v>2004.9076923076923</v>
      </c>
      <c r="E25" s="29">
        <v>339.19230769230768</v>
      </c>
      <c r="F25" s="29">
        <v>5960</v>
      </c>
    </row>
    <row r="26" spans="1:6">
      <c r="A26" s="29">
        <v>383.41230769230776</v>
      </c>
      <c r="B26" s="29">
        <v>324.76538461538462</v>
      </c>
      <c r="C26" s="29">
        <v>388.8</v>
      </c>
      <c r="D26" s="29">
        <v>2386.876923076923</v>
      </c>
      <c r="E26" s="29">
        <v>404.92307692307691</v>
      </c>
      <c r="F26" s="29">
        <v>5991</v>
      </c>
    </row>
    <row r="27" spans="1:6">
      <c r="A27" s="29">
        <v>439.01846153846168</v>
      </c>
      <c r="B27" s="29">
        <v>326.71538461538455</v>
      </c>
      <c r="C27" s="29">
        <v>606.20000000000005</v>
      </c>
      <c r="D27" s="29">
        <v>2522.4307692307693</v>
      </c>
      <c r="E27" s="29">
        <v>382.26923076923077</v>
      </c>
      <c r="F27" s="29">
        <v>5859</v>
      </c>
    </row>
    <row r="28" spans="1:6">
      <c r="A28" s="29">
        <v>509.20461538461552</v>
      </c>
      <c r="B28" s="29">
        <v>335.56923076923078</v>
      </c>
      <c r="C28" s="29">
        <v>735.8</v>
      </c>
      <c r="D28" s="29">
        <v>2487.0307692307692</v>
      </c>
      <c r="E28" s="29">
        <v>461</v>
      </c>
      <c r="F28" s="29">
        <v>5763</v>
      </c>
    </row>
    <row r="29" spans="1:6">
      <c r="A29" s="29">
        <v>563.59538461538466</v>
      </c>
      <c r="B29" s="29">
        <v>351.19615384615383</v>
      </c>
      <c r="C29" s="29">
        <v>793.4</v>
      </c>
      <c r="D29" s="29">
        <v>2555.6769230769232</v>
      </c>
      <c r="E29" s="29">
        <v>548.84615384615381</v>
      </c>
      <c r="F29" s="29">
        <v>5760</v>
      </c>
    </row>
    <row r="30" spans="1:6">
      <c r="A30" s="29">
        <v>604.64615384615377</v>
      </c>
      <c r="B30" s="29">
        <v>373.68076923076922</v>
      </c>
      <c r="C30" s="29">
        <v>845.3</v>
      </c>
      <c r="D30" s="29">
        <v>2599.876923076923</v>
      </c>
      <c r="E30" s="29">
        <v>501.80769230769232</v>
      </c>
      <c r="F30" s="29">
        <v>5694</v>
      </c>
    </row>
    <row r="31" spans="1:6">
      <c r="A31" s="29">
        <v>647.11076923076928</v>
      </c>
      <c r="B31" s="29">
        <v>387.41538461538471</v>
      </c>
      <c r="C31" s="29">
        <v>868.3</v>
      </c>
      <c r="D31" s="29">
        <v>2642.646153846154</v>
      </c>
      <c r="E31" s="29">
        <v>478.26923076923077</v>
      </c>
      <c r="F31" s="29">
        <v>5671</v>
      </c>
    </row>
    <row r="32" spans="1:6">
      <c r="A32" s="29">
        <v>682.23384615384589</v>
      </c>
      <c r="B32" s="29">
        <v>401.48461538461538</v>
      </c>
      <c r="C32" s="29">
        <v>898.6</v>
      </c>
      <c r="D32" s="29">
        <v>2557.7384615384617</v>
      </c>
      <c r="E32" s="29">
        <v>504.26923076923077</v>
      </c>
      <c r="F32" s="29">
        <v>5684</v>
      </c>
    </row>
    <row r="33" spans="1:6">
      <c r="A33" s="29">
        <v>700.50615384615378</v>
      </c>
      <c r="B33" s="29">
        <v>410.23846153846148</v>
      </c>
      <c r="C33" s="29">
        <v>918.7</v>
      </c>
      <c r="D33" s="29">
        <v>2608.9846153846156</v>
      </c>
      <c r="E33" s="29">
        <v>518.15384615384619</v>
      </c>
      <c r="F33" s="29">
        <v>5798</v>
      </c>
    </row>
    <row r="34" spans="1:6">
      <c r="A34" s="29">
        <v>722.70615384615371</v>
      </c>
      <c r="B34" s="29">
        <v>414.6653846153846</v>
      </c>
      <c r="C34" s="29">
        <v>944.6</v>
      </c>
      <c r="D34" s="29">
        <v>2620.5384615384614</v>
      </c>
      <c r="E34" s="29">
        <v>542</v>
      </c>
      <c r="F34" s="29">
        <v>5749</v>
      </c>
    </row>
    <row r="35" spans="1:6">
      <c r="A35" s="29">
        <v>743.48615384615402</v>
      </c>
      <c r="B35" s="29">
        <v>419.37307692307695</v>
      </c>
      <c r="C35" s="29">
        <v>961.9</v>
      </c>
      <c r="D35" s="29">
        <v>2598.7692307692309</v>
      </c>
      <c r="E35" s="29">
        <v>588.07692307692309</v>
      </c>
      <c r="F35" s="29">
        <v>5557</v>
      </c>
    </row>
    <row r="36" spans="1:6">
      <c r="A36" s="29">
        <v>764.37384615384599</v>
      </c>
      <c r="B36" s="29">
        <v>419.81153846153836</v>
      </c>
      <c r="C36" s="29">
        <v>974.9</v>
      </c>
      <c r="D36" s="29">
        <v>2553.2153846153847</v>
      </c>
      <c r="E36" s="29">
        <v>645.23076923076928</v>
      </c>
      <c r="F36" s="29">
        <v>5585</v>
      </c>
    </row>
    <row r="37" spans="1:6">
      <c r="A37" s="29">
        <v>786.37230769230757</v>
      </c>
      <c r="B37" s="29">
        <v>421.48461538461532</v>
      </c>
      <c r="C37" s="29">
        <v>1000.8</v>
      </c>
      <c r="D37" s="29">
        <v>2531.6153846153848</v>
      </c>
      <c r="E37" s="29">
        <v>636.23076923076928</v>
      </c>
      <c r="F37" s="29">
        <v>5583</v>
      </c>
    </row>
    <row r="38" spans="1:6">
      <c r="A38" s="29">
        <v>813.3599999999999</v>
      </c>
      <c r="B38" s="29">
        <v>423.69230769230762</v>
      </c>
      <c r="C38" s="29">
        <v>1015.2</v>
      </c>
      <c r="D38" s="29">
        <v>2538.8615384615387</v>
      </c>
      <c r="E38" s="29">
        <v>660.46153846153845</v>
      </c>
      <c r="F38" s="29">
        <v>5585</v>
      </c>
    </row>
    <row r="39" spans="1:6">
      <c r="A39" s="29">
        <v>835.37999999999988</v>
      </c>
      <c r="B39" s="29">
        <v>427.40384615384625</v>
      </c>
      <c r="C39" s="29">
        <v>1032.5</v>
      </c>
      <c r="D39" s="29">
        <v>2563.1384615384613</v>
      </c>
      <c r="E39" s="29">
        <v>737.42307692307691</v>
      </c>
      <c r="F39" s="29">
        <v>5522</v>
      </c>
    </row>
    <row r="40" spans="1:6">
      <c r="A40" s="29">
        <v>847.84923076923087</v>
      </c>
      <c r="B40" s="29">
        <v>435.83076923076925</v>
      </c>
      <c r="C40" s="29">
        <v>1049.8</v>
      </c>
      <c r="D40" s="29">
        <v>2512.0461538461536</v>
      </c>
      <c r="E40" s="29">
        <v>723.11538461538464</v>
      </c>
      <c r="F40" s="29">
        <v>5536</v>
      </c>
    </row>
    <row r="41" spans="1:6">
      <c r="A41" s="29">
        <v>853.10153846153855</v>
      </c>
      <c r="B41" s="29">
        <v>438.26153846153852</v>
      </c>
      <c r="C41" s="29">
        <v>1059.8</v>
      </c>
      <c r="D41" s="29">
        <v>2541.9076923076923</v>
      </c>
      <c r="E41" s="29">
        <v>668.53846153846155</v>
      </c>
      <c r="F41" s="29">
        <v>5519</v>
      </c>
    </row>
    <row r="42" spans="1:6">
      <c r="A42" s="29">
        <v>858.43846153846175</v>
      </c>
      <c r="B42" s="29">
        <v>441.02307692307687</v>
      </c>
      <c r="C42" s="29">
        <v>1069.9000000000001</v>
      </c>
      <c r="D42" s="29">
        <v>2500.0769230769229</v>
      </c>
      <c r="E42" s="29">
        <v>687.19230769230774</v>
      </c>
      <c r="F42" s="29">
        <v>5475</v>
      </c>
    </row>
    <row r="43" spans="1:6">
      <c r="A43" s="29">
        <v>863.40461538461511</v>
      </c>
      <c r="B43" s="29">
        <v>443.78846153846155</v>
      </c>
      <c r="C43" s="29">
        <v>1068.5</v>
      </c>
      <c r="D43" s="29">
        <v>2568.2615384615383</v>
      </c>
      <c r="E43" s="29">
        <v>610.26923076923072</v>
      </c>
      <c r="F43" s="29">
        <v>5594</v>
      </c>
    </row>
    <row r="44" spans="1:6">
      <c r="A44" s="29">
        <v>866.43846153846118</v>
      </c>
      <c r="B44" s="29">
        <v>444.73461538461549</v>
      </c>
      <c r="C44" s="29">
        <v>1077.0999999999999</v>
      </c>
      <c r="D44" s="29">
        <v>2546.8461538461538</v>
      </c>
      <c r="E44" s="29">
        <v>716.57692307692309</v>
      </c>
      <c r="F44" s="29">
        <v>5594</v>
      </c>
    </row>
    <row r="45" spans="1:6">
      <c r="A45" s="29">
        <v>872.43538461538458</v>
      </c>
      <c r="B45" s="29">
        <v>446.29230769230776</v>
      </c>
      <c r="C45" s="29">
        <v>1081.4000000000001</v>
      </c>
      <c r="D45" s="29">
        <v>2606.0769230769229</v>
      </c>
      <c r="E45" s="29">
        <v>684.46153846153845</v>
      </c>
      <c r="F45" s="29">
        <v>5636</v>
      </c>
    </row>
    <row r="46" spans="1:6">
      <c r="A46" s="29">
        <v>875.0338461538463</v>
      </c>
      <c r="B46" s="29">
        <v>445.40384615384613</v>
      </c>
      <c r="C46" s="29">
        <v>1090.0999999999999</v>
      </c>
      <c r="D46" s="29">
        <v>2517.1538461538462</v>
      </c>
      <c r="E46" s="29">
        <v>590.65384615384619</v>
      </c>
      <c r="F46" s="29">
        <v>5664</v>
      </c>
    </row>
    <row r="47" spans="1:6">
      <c r="A47" s="29">
        <v>878.88923076923083</v>
      </c>
      <c r="B47" s="29">
        <v>444.68461538461537</v>
      </c>
      <c r="C47" s="29">
        <v>1080</v>
      </c>
      <c r="D47" s="29">
        <v>2574.8000000000002</v>
      </c>
      <c r="E47" s="29">
        <v>563.57692307692309</v>
      </c>
      <c r="F47" s="29">
        <v>5650</v>
      </c>
    </row>
    <row r="48" spans="1:6">
      <c r="A48" s="29">
        <v>877.02923076923094</v>
      </c>
      <c r="B48" s="29">
        <v>442.63076923076915</v>
      </c>
      <c r="C48" s="29">
        <v>1094.4000000000001</v>
      </c>
      <c r="D48" s="29">
        <v>2614.0923076923077</v>
      </c>
      <c r="E48" s="29">
        <v>696.03846153846155</v>
      </c>
      <c r="F48" s="29">
        <v>5539</v>
      </c>
    </row>
    <row r="49" spans="1:6">
      <c r="A49" s="29">
        <v>879.70153846153846</v>
      </c>
      <c r="B49" s="29">
        <v>444.74999999999994</v>
      </c>
      <c r="C49" s="29">
        <v>1097.3</v>
      </c>
      <c r="D49" s="29">
        <v>2551.0153846153844</v>
      </c>
      <c r="E49" s="29">
        <v>606.23076923076928</v>
      </c>
      <c r="F49" s="29">
        <v>5616</v>
      </c>
    </row>
    <row r="50" spans="1:6">
      <c r="A50" s="29">
        <v>880.62153846153842</v>
      </c>
      <c r="B50" s="29">
        <v>445.01153846153835</v>
      </c>
      <c r="C50" s="29">
        <v>1100.2</v>
      </c>
      <c r="D50" s="29">
        <v>2531.9384615384615</v>
      </c>
      <c r="E50" s="29">
        <v>519.80769230769226</v>
      </c>
      <c r="F50" s="29">
        <v>5783</v>
      </c>
    </row>
    <row r="51" spans="1:6">
      <c r="A51" s="29">
        <v>885.89538461538461</v>
      </c>
      <c r="B51" s="29">
        <v>443.67692307692317</v>
      </c>
      <c r="C51" s="29">
        <v>1097.3</v>
      </c>
      <c r="D51" s="29">
        <v>2553.0461538461536</v>
      </c>
      <c r="E51" s="29">
        <v>392.15384615384613</v>
      </c>
      <c r="F51" s="29">
        <v>6651</v>
      </c>
    </row>
    <row r="52" spans="1:6">
      <c r="A52" s="29">
        <v>885.98000000000025</v>
      </c>
      <c r="B52" s="29">
        <v>442.23846153846148</v>
      </c>
      <c r="C52" s="29">
        <v>1114.5999999999999</v>
      </c>
      <c r="D52" s="29">
        <v>2584.3692307692309</v>
      </c>
      <c r="E52" s="29">
        <v>363.07692307692309</v>
      </c>
      <c r="F52" s="29">
        <v>8258</v>
      </c>
    </row>
    <row r="53" spans="1:6">
      <c r="A53" s="29">
        <v>885.31230769230774</v>
      </c>
      <c r="B53" s="29">
        <v>443.01538461538468</v>
      </c>
      <c r="C53" s="29">
        <v>1114.5999999999999</v>
      </c>
      <c r="D53" s="29">
        <v>2561.2307692307691</v>
      </c>
      <c r="E53" s="29">
        <v>368.19230769230768</v>
      </c>
      <c r="F53" s="29">
        <v>7219</v>
      </c>
    </row>
    <row r="54" spans="1:6">
      <c r="A54" s="29">
        <v>886.84153846153879</v>
      </c>
      <c r="B54" s="29">
        <v>437.36538461538464</v>
      </c>
      <c r="C54" s="29">
        <v>1121.8</v>
      </c>
      <c r="D54" s="29">
        <v>2567.5076923076922</v>
      </c>
      <c r="E54" s="29">
        <v>383.53846153846155</v>
      </c>
      <c r="F54" s="29">
        <v>6738</v>
      </c>
    </row>
    <row r="55" spans="1:6">
      <c r="A55" s="29">
        <v>885.71692307692308</v>
      </c>
      <c r="B55" s="29">
        <v>388.4076923076924</v>
      </c>
      <c r="C55" s="29">
        <v>1114.5999999999999</v>
      </c>
      <c r="D55" s="29">
        <v>2559.3076923076924</v>
      </c>
      <c r="E55" s="29">
        <v>458.15384615384613</v>
      </c>
      <c r="F55" s="29">
        <v>7353</v>
      </c>
    </row>
    <row r="56" spans="1:6">
      <c r="A56" s="29">
        <v>885.00615384615401</v>
      </c>
      <c r="B56" s="29">
        <v>380.10384615384618</v>
      </c>
      <c r="C56" s="29">
        <v>1107.4000000000001</v>
      </c>
      <c r="D56" s="29">
        <v>2650.8461538461538</v>
      </c>
      <c r="E56" s="29">
        <v>506.46153846153845</v>
      </c>
      <c r="F56" s="29">
        <v>7633</v>
      </c>
    </row>
    <row r="57" spans="1:6">
      <c r="A57" s="29">
        <v>888.53846153846166</v>
      </c>
      <c r="B57" s="29">
        <v>380.54230769230765</v>
      </c>
      <c r="C57" s="29">
        <v>1103</v>
      </c>
      <c r="D57" s="29">
        <v>2612.353846153846</v>
      </c>
      <c r="E57" s="29">
        <v>468.19230769230768</v>
      </c>
      <c r="F57" s="29">
        <v>7376</v>
      </c>
    </row>
    <row r="58" spans="1:6">
      <c r="A58" s="29">
        <v>886.99076923076927</v>
      </c>
      <c r="B58" s="29">
        <v>383.26153846153852</v>
      </c>
      <c r="C58" s="29">
        <v>1117.4000000000001</v>
      </c>
      <c r="D58" s="29">
        <v>2614.9230769230771</v>
      </c>
      <c r="E58" s="29">
        <v>566.92307692307691</v>
      </c>
      <c r="F58" s="29">
        <v>6780</v>
      </c>
    </row>
    <row r="59" spans="1:6">
      <c r="A59" s="29">
        <v>887.60923076923086</v>
      </c>
      <c r="B59" s="29">
        <v>390.90769230769223</v>
      </c>
      <c r="C59" s="29">
        <v>1108.8</v>
      </c>
      <c r="D59" s="29">
        <v>2559.1384615384613</v>
      </c>
      <c r="E59" s="29">
        <v>516.53846153846155</v>
      </c>
      <c r="F59" s="29">
        <v>6576</v>
      </c>
    </row>
    <row r="60" spans="1:6">
      <c r="A60" s="29">
        <v>886.46307692307687</v>
      </c>
      <c r="B60" s="29">
        <v>393.50769230769225</v>
      </c>
      <c r="C60" s="29">
        <v>1113.0999999999999</v>
      </c>
      <c r="D60" s="29">
        <v>2539.0615384615385</v>
      </c>
      <c r="E60" s="29">
        <v>452.03846153846155</v>
      </c>
      <c r="F60" s="29">
        <v>6907</v>
      </c>
    </row>
    <row r="61" spans="1:6">
      <c r="A61" s="29">
        <v>883.91384615384629</v>
      </c>
      <c r="B61" s="29">
        <v>394.44615384615383</v>
      </c>
      <c r="C61" s="29">
        <v>1111.7</v>
      </c>
      <c r="D61" s="29">
        <v>2558.5692307692307</v>
      </c>
      <c r="E61" s="29">
        <v>457.73076923076923</v>
      </c>
      <c r="F61" s="29">
        <v>7275</v>
      </c>
    </row>
    <row r="62" spans="1:6">
      <c r="A62" s="29">
        <v>883.73846153846148</v>
      </c>
      <c r="B62" s="29">
        <v>397.10384615384612</v>
      </c>
      <c r="C62" s="29">
        <v>1103</v>
      </c>
      <c r="D62" s="29">
        <v>2524.5846153846155</v>
      </c>
      <c r="E62" s="29">
        <v>447.38461538461536</v>
      </c>
      <c r="F62" s="29">
        <v>6920</v>
      </c>
    </row>
    <row r="63" spans="1:6">
      <c r="A63" s="29">
        <v>883.25230769230768</v>
      </c>
      <c r="B63" s="29">
        <v>397.77307692307693</v>
      </c>
      <c r="C63" s="29">
        <v>1095.8</v>
      </c>
      <c r="D63" s="29">
        <v>2526.4615384615386</v>
      </c>
      <c r="E63" s="29">
        <v>496.76923076923077</v>
      </c>
      <c r="F63" s="29">
        <v>6606</v>
      </c>
    </row>
    <row r="64" spans="1:6">
      <c r="A64" s="29">
        <v>880.99384615384611</v>
      </c>
      <c r="B64" s="29">
        <v>397.88461538461547</v>
      </c>
      <c r="C64" s="29">
        <v>1101.5999999999999</v>
      </c>
      <c r="D64" s="29">
        <v>2525.876923076923</v>
      </c>
      <c r="E64" s="29">
        <v>423.96153846153845</v>
      </c>
      <c r="F64" s="29">
        <v>6881</v>
      </c>
    </row>
    <row r="65" spans="1:6">
      <c r="A65" s="29">
        <v>880.34769230769223</v>
      </c>
      <c r="B65" s="29">
        <v>398.38076923076926</v>
      </c>
      <c r="C65" s="29">
        <v>1093</v>
      </c>
      <c r="D65" s="29">
        <v>2480.9538461538464</v>
      </c>
      <c r="E65" s="29">
        <v>443.46153846153845</v>
      </c>
      <c r="F65" s="29">
        <v>7367</v>
      </c>
    </row>
    <row r="66" spans="1:6">
      <c r="A66" s="29">
        <v>875.27538461538472</v>
      </c>
      <c r="B66" s="29">
        <v>395.94999999999987</v>
      </c>
      <c r="C66" s="29">
        <v>1094.4000000000001</v>
      </c>
      <c r="D66" s="29">
        <v>2434.8461538461538</v>
      </c>
      <c r="E66" s="29">
        <v>387.46153846153845</v>
      </c>
      <c r="F66" s="29">
        <v>7463</v>
      </c>
    </row>
    <row r="67" spans="1:6">
      <c r="A67" s="29">
        <v>865.68615384615384</v>
      </c>
      <c r="B67" s="29">
        <v>396.55384615384622</v>
      </c>
      <c r="C67" s="29">
        <v>1084.3</v>
      </c>
      <c r="D67" s="29">
        <v>2446.6923076923076</v>
      </c>
      <c r="E67" s="29">
        <v>401.88461538461536</v>
      </c>
      <c r="F67" s="29">
        <v>7173</v>
      </c>
    </row>
    <row r="68" spans="1:6">
      <c r="A68" s="29">
        <v>854.20461538461541</v>
      </c>
      <c r="B68" s="29">
        <v>394.17692307692312</v>
      </c>
      <c r="C68" s="29">
        <v>1058.4000000000001</v>
      </c>
      <c r="D68" s="29">
        <v>2400.4153846153845</v>
      </c>
      <c r="E68" s="29">
        <v>401.65384615384613</v>
      </c>
      <c r="F68" s="29">
        <v>6916</v>
      </c>
    </row>
    <row r="69" spans="1:6">
      <c r="A69" s="29">
        <v>839.14307692307671</v>
      </c>
      <c r="B69" s="29">
        <v>391.78461538461539</v>
      </c>
      <c r="C69" s="29">
        <v>1057</v>
      </c>
      <c r="D69" s="29">
        <v>2284.8461538461538</v>
      </c>
      <c r="E69" s="29">
        <v>377.96153846153845</v>
      </c>
      <c r="F69" s="29">
        <v>6647</v>
      </c>
    </row>
    <row r="70" spans="1:6">
      <c r="A70" s="29">
        <v>826.54</v>
      </c>
      <c r="B70" s="29">
        <v>391.73076923076917</v>
      </c>
      <c r="C70" s="29">
        <v>1048.3</v>
      </c>
      <c r="D70" s="29">
        <v>1671.123076923077</v>
      </c>
      <c r="E70" s="29">
        <v>315.53846153846155</v>
      </c>
      <c r="F70" s="29">
        <v>2521</v>
      </c>
    </row>
    <row r="71" spans="1:6">
      <c r="A71" s="29">
        <v>820.22461538461539</v>
      </c>
      <c r="B71" s="29">
        <v>385.59615384615387</v>
      </c>
      <c r="C71" s="29">
        <v>1038.2</v>
      </c>
      <c r="D71" s="29">
        <v>1084.4615384615386</v>
      </c>
      <c r="E71" s="29">
        <v>275.07692307692309</v>
      </c>
      <c r="F71" s="29">
        <v>2218</v>
      </c>
    </row>
    <row r="72" spans="1:6">
      <c r="A72" s="29">
        <v>806.40461538461568</v>
      </c>
      <c r="B72" s="29">
        <v>383.98461538461538</v>
      </c>
      <c r="C72" s="29">
        <v>1029.5999999999999</v>
      </c>
      <c r="D72" s="29">
        <v>989.46153846153845</v>
      </c>
      <c r="E72" s="29">
        <v>274.65384615384613</v>
      </c>
      <c r="F72" s="29">
        <v>1863</v>
      </c>
    </row>
    <row r="73" spans="1:6">
      <c r="A73" s="29">
        <v>786.15230769230766</v>
      </c>
      <c r="B73" s="29">
        <v>381.6615384615385</v>
      </c>
      <c r="C73" s="29">
        <v>1012.3</v>
      </c>
      <c r="D73" s="29">
        <v>876.07692307692309</v>
      </c>
      <c r="E73" s="29">
        <v>272.19230769230768</v>
      </c>
      <c r="F73" s="29">
        <v>1385</v>
      </c>
    </row>
    <row r="74" spans="1:6">
      <c r="A74" s="29">
        <v>755.55538461538436</v>
      </c>
      <c r="B74" s="29">
        <v>376.88846153846157</v>
      </c>
      <c r="C74" s="29">
        <v>963.4</v>
      </c>
      <c r="D74" s="29">
        <v>914.12307692307695</v>
      </c>
      <c r="E74" s="29">
        <v>265.38461538461536</v>
      </c>
      <c r="F74" s="29">
        <v>1555</v>
      </c>
    </row>
    <row r="75" spans="1:6">
      <c r="A75" s="29">
        <v>646.3615384615382</v>
      </c>
      <c r="B75" s="29">
        <v>361.33076923076925</v>
      </c>
      <c r="C75" s="29">
        <v>799.2</v>
      </c>
      <c r="D75" s="29">
        <v>903.04615384615386</v>
      </c>
      <c r="E75" s="29">
        <v>234.69230769230768</v>
      </c>
      <c r="F75" s="29">
        <v>2093</v>
      </c>
    </row>
    <row r="76" spans="1:6">
      <c r="A76" s="29">
        <v>620.77538461538461</v>
      </c>
      <c r="B76" s="29">
        <v>359.22307692307697</v>
      </c>
      <c r="C76" s="29">
        <v>767.5</v>
      </c>
      <c r="D76" s="29">
        <v>838</v>
      </c>
      <c r="E76" s="29">
        <v>239.34615384615384</v>
      </c>
      <c r="F76" s="29">
        <v>1916</v>
      </c>
    </row>
    <row r="77" spans="1:6">
      <c r="A77" s="29">
        <v>606.93384615384628</v>
      </c>
      <c r="B77" s="29">
        <v>358.44615384615395</v>
      </c>
      <c r="C77" s="29">
        <v>760.3</v>
      </c>
      <c r="D77" s="29">
        <v>814.87692307692305</v>
      </c>
      <c r="E77" s="29">
        <v>265.73076923076923</v>
      </c>
      <c r="F77" s="29">
        <v>1637</v>
      </c>
    </row>
    <row r="78" spans="1:6">
      <c r="A78" s="29">
        <v>595.67230769230775</v>
      </c>
      <c r="B78" s="29">
        <v>357.17307692307685</v>
      </c>
      <c r="C78" s="29">
        <v>763.2</v>
      </c>
      <c r="D78" s="29">
        <v>366.38461538461536</v>
      </c>
      <c r="E78" s="29">
        <v>273</v>
      </c>
      <c r="F78" s="29">
        <v>532</v>
      </c>
    </row>
    <row r="79" spans="1:6">
      <c r="A79" s="29">
        <v>585.85076923076929</v>
      </c>
      <c r="B79" s="29">
        <v>352.40769230769223</v>
      </c>
      <c r="C79" s="29">
        <v>750.2</v>
      </c>
      <c r="D79" s="29">
        <v>314.69230769230768</v>
      </c>
      <c r="E79" s="29">
        <v>274.46153846153845</v>
      </c>
      <c r="F79" s="29">
        <v>235</v>
      </c>
    </row>
    <row r="80" spans="1:6">
      <c r="A80" s="29">
        <v>575.24307692307707</v>
      </c>
      <c r="B80" s="29">
        <v>348.91923076923075</v>
      </c>
      <c r="C80" s="29">
        <v>735.8</v>
      </c>
      <c r="D80" s="29">
        <v>304.16923076923075</v>
      </c>
      <c r="E80" s="29">
        <v>251.03846153846155</v>
      </c>
      <c r="F80" s="29">
        <v>170</v>
      </c>
    </row>
    <row r="81" spans="1:6">
      <c r="A81" s="29">
        <v>567.11846153846136</v>
      </c>
      <c r="B81" s="29">
        <v>350.58846153846156</v>
      </c>
      <c r="C81" s="29">
        <v>722.9</v>
      </c>
      <c r="D81" s="29">
        <v>300.2</v>
      </c>
      <c r="E81" s="29">
        <v>255.69230769230768</v>
      </c>
      <c r="F81" s="29">
        <v>200</v>
      </c>
    </row>
    <row r="82" spans="1:6">
      <c r="A82" s="29">
        <v>523.09692307692308</v>
      </c>
      <c r="B82" s="29">
        <v>350.53846153846155</v>
      </c>
      <c r="C82" s="29">
        <v>600.5</v>
      </c>
      <c r="D82" s="29">
        <v>297.75384615384615</v>
      </c>
      <c r="E82" s="29">
        <v>250.65384615384616</v>
      </c>
      <c r="F82" s="29">
        <v>193</v>
      </c>
    </row>
    <row r="83" spans="1:6">
      <c r="A83" s="29">
        <v>484.99384615384616</v>
      </c>
      <c r="B83" s="29">
        <v>351.1346153846153</v>
      </c>
      <c r="C83" s="29">
        <v>531.4</v>
      </c>
      <c r="D83" s="29">
        <v>297.13846153846151</v>
      </c>
      <c r="E83" s="29">
        <v>250.5</v>
      </c>
      <c r="F83" s="29">
        <v>197</v>
      </c>
    </row>
    <row r="84" spans="1:6">
      <c r="A84" s="29">
        <v>466.47692307692307</v>
      </c>
      <c r="B84" s="29">
        <v>348.86153846153837</v>
      </c>
      <c r="C84" s="29">
        <v>502.6</v>
      </c>
      <c r="D84" s="29">
        <v>290.01538461538462</v>
      </c>
      <c r="E84" s="29">
        <v>250.76923076923077</v>
      </c>
      <c r="F84" s="29">
        <v>198</v>
      </c>
    </row>
    <row r="85" spans="1:6">
      <c r="A85" s="29">
        <v>463.04307692307697</v>
      </c>
      <c r="B85" s="29">
        <v>351.7576923076922</v>
      </c>
      <c r="C85" s="29">
        <v>506.9</v>
      </c>
      <c r="D85" s="29">
        <v>292.83076923076925</v>
      </c>
      <c r="E85" s="29">
        <v>251.23076923076923</v>
      </c>
      <c r="F85" s="29">
        <v>209</v>
      </c>
    </row>
    <row r="86" spans="1:6">
      <c r="A86" s="29">
        <v>457.05384615384617</v>
      </c>
      <c r="B86" s="29">
        <v>349.92692307692312</v>
      </c>
      <c r="C86" s="29">
        <v>505.4</v>
      </c>
      <c r="D86" s="29">
        <v>291.83076923076925</v>
      </c>
      <c r="E86" s="29">
        <v>251.15384615384616</v>
      </c>
      <c r="F86" s="29">
        <v>191</v>
      </c>
    </row>
    <row r="87" spans="1:6">
      <c r="A87" s="29">
        <v>448.8584615384616</v>
      </c>
      <c r="B87" s="29">
        <v>344.54230769230765</v>
      </c>
      <c r="C87" s="29">
        <v>491</v>
      </c>
      <c r="D87" s="29">
        <v>296.78461538461539</v>
      </c>
      <c r="E87" s="29">
        <v>247.46153846153845</v>
      </c>
      <c r="F87" s="29">
        <v>200</v>
      </c>
    </row>
    <row r="88" spans="1:6">
      <c r="A88" s="29">
        <v>439.74923076923073</v>
      </c>
      <c r="B88" s="29">
        <v>340.49615384615385</v>
      </c>
      <c r="C88" s="29">
        <v>476.6</v>
      </c>
      <c r="D88" s="29">
        <v>286.69230769230768</v>
      </c>
      <c r="E88" s="29">
        <v>249.15384615384616</v>
      </c>
      <c r="F88" s="29">
        <v>203</v>
      </c>
    </row>
    <row r="89" spans="1:6">
      <c r="A89" s="29">
        <v>434.68000000000006</v>
      </c>
      <c r="B89" s="29">
        <v>340.84230769230766</v>
      </c>
      <c r="C89" s="29">
        <v>476.6</v>
      </c>
      <c r="D89" s="29">
        <v>293.01538461538462</v>
      </c>
      <c r="E89" s="29">
        <v>242.96153846153845</v>
      </c>
      <c r="F89" s="29">
        <v>198</v>
      </c>
    </row>
    <row r="90" spans="1:6">
      <c r="A90" s="29">
        <v>428.34461538461534</v>
      </c>
      <c r="B90" s="29">
        <v>339.67307692307691</v>
      </c>
      <c r="C90" s="29">
        <v>468</v>
      </c>
      <c r="D90" s="29">
        <v>294.10769230769233</v>
      </c>
      <c r="E90" s="29">
        <v>238.88461538461539</v>
      </c>
      <c r="F90" s="29">
        <v>185</v>
      </c>
    </row>
    <row r="91" spans="1:6">
      <c r="A91" s="29">
        <v>421.56307692307695</v>
      </c>
      <c r="B91" s="29">
        <v>339.676923076923</v>
      </c>
      <c r="C91" s="29">
        <v>450.7</v>
      </c>
      <c r="D91" s="29">
        <v>279.69230769230768</v>
      </c>
      <c r="E91" s="29">
        <v>240.73076923076923</v>
      </c>
      <c r="F91" s="29">
        <v>166</v>
      </c>
    </row>
    <row r="92" spans="1:6">
      <c r="A92" s="29">
        <v>412.65230769230777</v>
      </c>
      <c r="B92" s="29">
        <v>338.61923076923074</v>
      </c>
      <c r="C92" s="29">
        <v>447.8</v>
      </c>
      <c r="D92" s="29">
        <v>276.43076923076922</v>
      </c>
      <c r="E92" s="29">
        <v>242.38461538461539</v>
      </c>
      <c r="F92" s="29">
        <v>175</v>
      </c>
    </row>
    <row r="93" spans="1:6">
      <c r="A93" s="29">
        <v>410.29230769230787</v>
      </c>
      <c r="B93" s="29">
        <v>337.56923076923078</v>
      </c>
      <c r="C93" s="29">
        <v>452.2</v>
      </c>
      <c r="D93" s="29">
        <v>270.15384615384613</v>
      </c>
      <c r="E93" s="29">
        <v>239.5</v>
      </c>
      <c r="F93" s="29">
        <v>194</v>
      </c>
    </row>
    <row r="94" spans="1:6">
      <c r="A94" s="29">
        <v>403.53230769230777</v>
      </c>
      <c r="B94" s="29">
        <v>336.79230769230765</v>
      </c>
      <c r="C94" s="29">
        <v>442.1</v>
      </c>
      <c r="D94" s="29">
        <v>271.44615384615383</v>
      </c>
      <c r="E94" s="29">
        <v>235.03846153846155</v>
      </c>
      <c r="F94" s="29">
        <v>194</v>
      </c>
    </row>
    <row r="95" spans="1:6">
      <c r="A95" s="29">
        <v>393.98769230769227</v>
      </c>
      <c r="B95" s="29">
        <v>335.73846153846148</v>
      </c>
      <c r="C95" s="29">
        <v>426.2</v>
      </c>
      <c r="D95" s="29">
        <v>263.93846153846152</v>
      </c>
      <c r="E95" s="29">
        <v>231.15384615384616</v>
      </c>
      <c r="F95" s="29">
        <v>167</v>
      </c>
    </row>
    <row r="96" spans="1:6">
      <c r="A96" s="29">
        <v>386.54153846153832</v>
      </c>
      <c r="B96" s="29">
        <v>334.19230769230768</v>
      </c>
      <c r="C96" s="29">
        <v>416.2</v>
      </c>
      <c r="D96" s="29">
        <v>261.93846153846152</v>
      </c>
      <c r="E96" s="29">
        <v>232.84615384615384</v>
      </c>
      <c r="F96" s="29">
        <v>150</v>
      </c>
    </row>
    <row r="97" spans="1:6">
      <c r="A97" s="29">
        <v>380.7184615384615</v>
      </c>
      <c r="B97" s="29">
        <v>334.63846153846146</v>
      </c>
      <c r="C97" s="29">
        <v>421.9</v>
      </c>
      <c r="D97" s="29">
        <v>261.44615384615383</v>
      </c>
      <c r="E97" s="29">
        <v>235.46153846153845</v>
      </c>
      <c r="F97" s="29">
        <v>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J11" sqref="J11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53</v>
      </c>
      <c r="I1" s="3" t="s">
        <v>62</v>
      </c>
      <c r="J1" s="3" t="s">
        <v>63</v>
      </c>
    </row>
    <row r="2" spans="1:10">
      <c r="A2" s="33">
        <v>0</v>
      </c>
      <c r="B2" s="34">
        <f>Table3[[#This Row],[Average WkDay Elec]]</f>
        <v>364.36153846153843</v>
      </c>
      <c r="C2" s="34">
        <f>Table3[[#This Row],[Average WkEnd Elec]]</f>
        <v>348.0384615384616</v>
      </c>
      <c r="D2" s="34">
        <f>Table3[[#This Row],[Peak Day Elec]]</f>
        <v>403.2</v>
      </c>
      <c r="E2" s="34">
        <f>Table3[[#This Row],[Average WkDay Steam]]</f>
        <v>262.2</v>
      </c>
      <c r="F2" s="34">
        <f>Table3[[#This Row],[Average WkEnd Steam]]</f>
        <v>257.57692307692309</v>
      </c>
      <c r="G2" s="34">
        <f>Table3[[#This Row],[Peak Day Steam]]</f>
        <v>139</v>
      </c>
      <c r="I2" s="3" t="str">
        <f>CONCATENATE("Peak Day - ",TEXT('Single Day Stats Paste'!G2,"m/d/yy"))</f>
        <v>Peak Day - 6/25/13</v>
      </c>
      <c r="J2" s="3" t="str">
        <f>CONCATENATE("Peak Day - ",TEXT('Single Day Stats Paste'!H2,"m/d/yy"))</f>
        <v>Peak Day - 6/24/13</v>
      </c>
    </row>
    <row r="3" spans="1:10">
      <c r="A3" s="33">
        <f>A2+(1/96)</f>
        <v>1.0416666666666666E-2</v>
      </c>
      <c r="B3" s="34">
        <f>Table3[[#This Row],[Average WkDay Elec]]</f>
        <v>349.47384615384624</v>
      </c>
      <c r="C3" s="34">
        <f>Table3[[#This Row],[Average WkEnd Elec]]</f>
        <v>339.85</v>
      </c>
      <c r="D3" s="34">
        <f>Table3[[#This Row],[Peak Day Elec]]</f>
        <v>387.4</v>
      </c>
      <c r="E3" s="34">
        <f>Table3[[#This Row],[Average WkDay Steam]]</f>
        <v>264.38461538461536</v>
      </c>
      <c r="F3" s="34">
        <f>Table3[[#This Row],[Average WkEnd Steam]]</f>
        <v>257.07692307692309</v>
      </c>
      <c r="G3" s="34">
        <f>Table3[[#This Row],[Peak Day Steam]]</f>
        <v>130</v>
      </c>
    </row>
    <row r="4" spans="1:10">
      <c r="A4" s="33">
        <f>A3+(1/96)</f>
        <v>2.0833333333333332E-2</v>
      </c>
      <c r="B4" s="34">
        <f>Table3[[#This Row],[Average WkDay Elec]]</f>
        <v>343.78461538461534</v>
      </c>
      <c r="C4" s="34">
        <f>Table3[[#This Row],[Average WkEnd Elec]]</f>
        <v>335.9153846153846</v>
      </c>
      <c r="D4" s="34">
        <f>Table3[[#This Row],[Peak Day Elec]]</f>
        <v>381.6</v>
      </c>
      <c r="E4" s="34">
        <f>Table3[[#This Row],[Average WkDay Steam]]</f>
        <v>264.44615384615383</v>
      </c>
      <c r="F4" s="34">
        <f>Table3[[#This Row],[Average WkEnd Steam]]</f>
        <v>257.15384615384613</v>
      </c>
      <c r="G4" s="34">
        <f>Table3[[#This Row],[Peak Day Steam]]</f>
        <v>174</v>
      </c>
    </row>
    <row r="5" spans="1:10">
      <c r="A5" s="33">
        <f>A4+(1/96)</f>
        <v>3.125E-2</v>
      </c>
      <c r="B5" s="34">
        <f>Table3[[#This Row],[Average WkDay Elec]]</f>
        <v>343.23230769230776</v>
      </c>
      <c r="C5" s="34">
        <f>Table3[[#This Row],[Average WkEnd Elec]]</f>
        <v>335.4576923076923</v>
      </c>
      <c r="D5" s="34">
        <f>Table3[[#This Row],[Peak Day Elec]]</f>
        <v>380.2</v>
      </c>
      <c r="E5" s="34">
        <f>Table3[[#This Row],[Average WkDay Steam]]</f>
        <v>262.8</v>
      </c>
      <c r="F5" s="34">
        <f>Table3[[#This Row],[Average WkEnd Steam]]</f>
        <v>256.03846153846155</v>
      </c>
      <c r="G5" s="34">
        <f>Table3[[#This Row],[Peak Day Steam]]</f>
        <v>175</v>
      </c>
    </row>
    <row r="6" spans="1:10">
      <c r="A6" s="33">
        <f>A5+(1/96)</f>
        <v>4.1666666666666664E-2</v>
      </c>
      <c r="B6" s="34">
        <f>Table3[[#This Row],[Average WkDay Elec]]</f>
        <v>340.73076923076923</v>
      </c>
      <c r="C6" s="34">
        <f>Table3[[#This Row],[Average WkEnd Elec]]</f>
        <v>333.85769230769228</v>
      </c>
      <c r="D6" s="34">
        <f>Table3[[#This Row],[Peak Day Elec]]</f>
        <v>377.3</v>
      </c>
      <c r="E6" s="34">
        <f>Table3[[#This Row],[Average WkDay Steam]]</f>
        <v>265.43076923076922</v>
      </c>
      <c r="F6" s="34">
        <f>Table3[[#This Row],[Average WkEnd Steam]]</f>
        <v>253.96153846153845</v>
      </c>
      <c r="G6" s="34">
        <f>Table3[[#This Row],[Peak Day Steam]]</f>
        <v>178</v>
      </c>
    </row>
    <row r="7" spans="1:10">
      <c r="A7" s="33">
        <f>A6+(1/96)</f>
        <v>5.2083333333333329E-2</v>
      </c>
      <c r="B7" s="34">
        <f>Table3[[#This Row],[Average WkDay Elec]]</f>
        <v>331.55999999999995</v>
      </c>
      <c r="C7" s="34">
        <f>Table3[[#This Row],[Average WkEnd Elec]]</f>
        <v>332.8653846153847</v>
      </c>
      <c r="D7" s="34">
        <f>Table3[[#This Row],[Peak Day Elec]]</f>
        <v>365.8</v>
      </c>
      <c r="E7" s="34">
        <f>Table3[[#This Row],[Average WkDay Steam]]</f>
        <v>264.61538461538464</v>
      </c>
      <c r="F7" s="34">
        <f>Table3[[#This Row],[Average WkEnd Steam]]</f>
        <v>255.57692307692307</v>
      </c>
      <c r="G7" s="34">
        <f>Table3[[#This Row],[Peak Day Steam]]</f>
        <v>192</v>
      </c>
    </row>
    <row r="8" spans="1:10">
      <c r="A8" s="33">
        <f>A7+(1/96)</f>
        <v>6.2499999999999993E-2</v>
      </c>
      <c r="B8" s="34">
        <f>Table3[[#This Row],[Average WkDay Elec]]</f>
        <v>331.6030769230768</v>
      </c>
      <c r="C8" s="34">
        <f>Table3[[#This Row],[Average WkEnd Elec]]</f>
        <v>331.41538461538471</v>
      </c>
      <c r="D8" s="34">
        <f>Table3[[#This Row],[Peak Day Elec]]</f>
        <v>367.2</v>
      </c>
      <c r="E8" s="34">
        <f>Table3[[#This Row],[Average WkDay Steam]]</f>
        <v>265.66153846153844</v>
      </c>
      <c r="F8" s="34">
        <f>Table3[[#This Row],[Average WkEnd Steam]]</f>
        <v>260.46153846153845</v>
      </c>
      <c r="G8" s="34">
        <f>Table3[[#This Row],[Peak Day Steam]]</f>
        <v>140</v>
      </c>
    </row>
    <row r="9" spans="1:10">
      <c r="A9" s="33">
        <f>A8+(1/96)</f>
        <v>7.2916666666666657E-2</v>
      </c>
      <c r="B9" s="34">
        <f>Table3[[#This Row],[Average WkDay Elec]]</f>
        <v>330.24769230769226</v>
      </c>
      <c r="C9" s="34">
        <f>Table3[[#This Row],[Average WkEnd Elec]]</f>
        <v>332.52692307692308</v>
      </c>
      <c r="D9" s="34">
        <f>Table3[[#This Row],[Peak Day Elec]]</f>
        <v>378.7</v>
      </c>
      <c r="E9" s="34">
        <f>Table3[[#This Row],[Average WkDay Steam]]</f>
        <v>265.69230769230768</v>
      </c>
      <c r="F9" s="34">
        <f>Table3[[#This Row],[Average WkEnd Steam]]</f>
        <v>261.53846153846155</v>
      </c>
      <c r="G9" s="34">
        <f>Table3[[#This Row],[Peak Day Steam]]</f>
        <v>137</v>
      </c>
    </row>
    <row r="10" spans="1:10">
      <c r="A10" s="33">
        <f>A9+(1/96)</f>
        <v>8.3333333333333329E-2</v>
      </c>
      <c r="B10" s="34">
        <f>Table3[[#This Row],[Average WkDay Elec]]</f>
        <v>329.44615384615383</v>
      </c>
      <c r="C10" s="34">
        <f>Table3[[#This Row],[Average WkEnd Elec]]</f>
        <v>330.48461538461549</v>
      </c>
      <c r="D10" s="34">
        <f>Table3[[#This Row],[Peak Day Elec]]</f>
        <v>378.7</v>
      </c>
      <c r="E10" s="34">
        <f>Table3[[#This Row],[Average WkDay Steam]]</f>
        <v>264.43076923076922</v>
      </c>
      <c r="F10" s="34">
        <f>Table3[[#This Row],[Average WkEnd Steam]]</f>
        <v>258.03846153846155</v>
      </c>
      <c r="G10" s="34">
        <f>Table3[[#This Row],[Peak Day Steam]]</f>
        <v>137</v>
      </c>
    </row>
    <row r="11" spans="1:10">
      <c r="A11" s="33">
        <f>A10+(1/96)</f>
        <v>9.375E-2</v>
      </c>
      <c r="B11" s="34">
        <f>Table3[[#This Row],[Average WkDay Elec]]</f>
        <v>330.34153846153822</v>
      </c>
      <c r="C11" s="34">
        <f>Table3[[#This Row],[Average WkEnd Elec]]</f>
        <v>323.16923076923075</v>
      </c>
      <c r="D11" s="34">
        <f>Table3[[#This Row],[Peak Day Elec]]</f>
        <v>365.8</v>
      </c>
      <c r="E11" s="34">
        <f>Table3[[#This Row],[Average WkDay Steam]]</f>
        <v>261.86153846153849</v>
      </c>
      <c r="F11" s="34">
        <f>Table3[[#This Row],[Average WkEnd Steam]]</f>
        <v>259.07692307692309</v>
      </c>
      <c r="G11" s="34">
        <f>Table3[[#This Row],[Peak Day Steam]]</f>
        <v>136</v>
      </c>
    </row>
    <row r="12" spans="1:10">
      <c r="A12" s="33">
        <f>A11+(1/96)</f>
        <v>0.10416666666666667</v>
      </c>
      <c r="B12" s="34">
        <f>Table3[[#This Row],[Average WkDay Elec]]</f>
        <v>331.09076923076918</v>
      </c>
      <c r="C12" s="34">
        <f>Table3[[#This Row],[Average WkEnd Elec]]</f>
        <v>323.48461538461532</v>
      </c>
      <c r="D12" s="34">
        <f>Table3[[#This Row],[Peak Day Elec]]</f>
        <v>362.9</v>
      </c>
      <c r="E12" s="34">
        <f>Table3[[#This Row],[Average WkDay Steam]]</f>
        <v>261.95384615384614</v>
      </c>
      <c r="F12" s="34">
        <f>Table3[[#This Row],[Average WkEnd Steam]]</f>
        <v>259.34615384615387</v>
      </c>
      <c r="G12" s="34">
        <f>Table3[[#This Row],[Peak Day Steam]]</f>
        <v>156</v>
      </c>
    </row>
    <row r="13" spans="1:10">
      <c r="A13" s="33">
        <f>A12+(1/96)</f>
        <v>0.11458333333333334</v>
      </c>
      <c r="B13" s="34">
        <f>Table3[[#This Row],[Average WkDay Elec]]</f>
        <v>330.32923076923078</v>
      </c>
      <c r="C13" s="34">
        <f>Table3[[#This Row],[Average WkEnd Elec]]</f>
        <v>322.28846153846155</v>
      </c>
      <c r="D13" s="34">
        <f>Table3[[#This Row],[Peak Day Elec]]</f>
        <v>368.6</v>
      </c>
      <c r="E13" s="34">
        <f>Table3[[#This Row],[Average WkDay Steam]]</f>
        <v>261.5846153846154</v>
      </c>
      <c r="F13" s="34">
        <f>Table3[[#This Row],[Average WkEnd Steam]]</f>
        <v>257.38461538461536</v>
      </c>
      <c r="G13" s="34">
        <f>Table3[[#This Row],[Peak Day Steam]]</f>
        <v>192</v>
      </c>
    </row>
    <row r="14" spans="1:10">
      <c r="A14" s="33">
        <f>A13+(1/96)</f>
        <v>0.125</v>
      </c>
      <c r="B14" s="34">
        <f>Table3[[#This Row],[Average WkDay Elec]]</f>
        <v>330.29076923076917</v>
      </c>
      <c r="C14" s="34">
        <f>Table3[[#This Row],[Average WkEnd Elec]]</f>
        <v>322.39230769230755</v>
      </c>
      <c r="D14" s="34">
        <f>Table3[[#This Row],[Peak Day Elec]]</f>
        <v>365.8</v>
      </c>
      <c r="E14" s="34">
        <f>Table3[[#This Row],[Average WkDay Steam]]</f>
        <v>268.7076923076923</v>
      </c>
      <c r="F14" s="34">
        <f>Table3[[#This Row],[Average WkEnd Steam]]</f>
        <v>256.53846153846155</v>
      </c>
      <c r="G14" s="34">
        <f>Table3[[#This Row],[Peak Day Steam]]</f>
        <v>518</v>
      </c>
    </row>
    <row r="15" spans="1:10">
      <c r="A15" s="33">
        <f>A14+(1/96)</f>
        <v>0.13541666666666666</v>
      </c>
      <c r="B15" s="34">
        <f>Table3[[#This Row],[Average WkDay Elec]]</f>
        <v>330.34307692307681</v>
      </c>
      <c r="C15" s="34">
        <f>Table3[[#This Row],[Average WkEnd Elec]]</f>
        <v>321.62307692307695</v>
      </c>
      <c r="D15" s="34">
        <f>Table3[[#This Row],[Peak Day Elec]]</f>
        <v>370.1</v>
      </c>
      <c r="E15" s="34">
        <f>Table3[[#This Row],[Average WkDay Steam]]</f>
        <v>348.07692307692309</v>
      </c>
      <c r="F15" s="34">
        <f>Table3[[#This Row],[Average WkEnd Steam]]</f>
        <v>252.92307692307693</v>
      </c>
      <c r="G15" s="34">
        <f>Table3[[#This Row],[Peak Day Steam]]</f>
        <v>2876</v>
      </c>
    </row>
    <row r="16" spans="1:10">
      <c r="A16" s="33">
        <f>A15+(1/96)</f>
        <v>0.14583333333333331</v>
      </c>
      <c r="B16" s="34">
        <f>Table3[[#This Row],[Average WkDay Elec]]</f>
        <v>330.09076923076924</v>
      </c>
      <c r="C16" s="34">
        <f>Table3[[#This Row],[Average WkEnd Elec]]</f>
        <v>321.73076923076923</v>
      </c>
      <c r="D16" s="34">
        <f>Table3[[#This Row],[Peak Day Elec]]</f>
        <v>370.1</v>
      </c>
      <c r="E16" s="34">
        <f>Table3[[#This Row],[Average WkDay Steam]]</f>
        <v>419.69230769230768</v>
      </c>
      <c r="F16" s="34">
        <f>Table3[[#This Row],[Average WkEnd Steam]]</f>
        <v>254.61538461538461</v>
      </c>
      <c r="G16" s="34">
        <f>Table3[[#This Row],[Peak Day Steam]]</f>
        <v>5630</v>
      </c>
    </row>
    <row r="17" spans="1:7">
      <c r="A17" s="33">
        <f>A16+(1/96)</f>
        <v>0.15624999999999997</v>
      </c>
      <c r="B17" s="34">
        <f>Table3[[#This Row],[Average WkDay Elec]]</f>
        <v>331.84307692307692</v>
      </c>
      <c r="C17" s="34">
        <f>Table3[[#This Row],[Average WkEnd Elec]]</f>
        <v>321.11153846153843</v>
      </c>
      <c r="D17" s="34">
        <f>Table3[[#This Row],[Peak Day Elec]]</f>
        <v>364.3</v>
      </c>
      <c r="E17" s="34">
        <f>Table3[[#This Row],[Average WkDay Steam]]</f>
        <v>406.44615384615383</v>
      </c>
      <c r="F17" s="34">
        <f>Table3[[#This Row],[Average WkEnd Steam]]</f>
        <v>251.19230769230768</v>
      </c>
      <c r="G17" s="34">
        <f>Table3[[#This Row],[Peak Day Steam]]</f>
        <v>5534</v>
      </c>
    </row>
    <row r="18" spans="1:7">
      <c r="A18" s="33">
        <f>A17+(1/96)</f>
        <v>0.16666666666666663</v>
      </c>
      <c r="B18" s="34">
        <f>Table3[[#This Row],[Average WkDay Elec]]</f>
        <v>335.38615384615377</v>
      </c>
      <c r="C18" s="34">
        <f>Table3[[#This Row],[Average WkEnd Elec]]</f>
        <v>321.00384615384615</v>
      </c>
      <c r="D18" s="34">
        <f>Table3[[#This Row],[Peak Day Elec]]</f>
        <v>365.8</v>
      </c>
      <c r="E18" s="34">
        <f>Table3[[#This Row],[Average WkDay Steam]]</f>
        <v>398.4153846153846</v>
      </c>
      <c r="F18" s="34">
        <f>Table3[[#This Row],[Average WkEnd Steam]]</f>
        <v>248.84615384615384</v>
      </c>
      <c r="G18" s="34">
        <f>Table3[[#This Row],[Peak Day Steam]]</f>
        <v>5477</v>
      </c>
    </row>
    <row r="19" spans="1:7">
      <c r="A19" s="33">
        <f t="shared" ref="A19:A82" si="0">A18+(1/96)</f>
        <v>0.17708333333333329</v>
      </c>
      <c r="B19" s="34">
        <f>Table3[[#This Row],[Average WkDay Elec]]</f>
        <v>337.97692307692307</v>
      </c>
      <c r="C19" s="34">
        <f>Table3[[#This Row],[Average WkEnd Elec]]</f>
        <v>321.00384615384615</v>
      </c>
      <c r="D19" s="34">
        <f>Table3[[#This Row],[Peak Day Elec]]</f>
        <v>365.8</v>
      </c>
      <c r="E19" s="34">
        <f>Table3[[#This Row],[Average WkDay Steam]]</f>
        <v>464.72307692307692</v>
      </c>
      <c r="F19" s="34">
        <f>Table3[[#This Row],[Average WkEnd Steam]]</f>
        <v>252.76923076923077</v>
      </c>
      <c r="G19" s="34">
        <f>Table3[[#This Row],[Peak Day Steam]]</f>
        <v>5483</v>
      </c>
    </row>
    <row r="20" spans="1:7">
      <c r="A20" s="33">
        <f t="shared" si="0"/>
        <v>0.18749999999999994</v>
      </c>
      <c r="B20" s="34">
        <f>Table3[[#This Row],[Average WkDay Elec]]</f>
        <v>340.35076923076912</v>
      </c>
      <c r="C20" s="34">
        <f>Table3[[#This Row],[Average WkEnd Elec]]</f>
        <v>321.28076923076918</v>
      </c>
      <c r="D20" s="34">
        <f>Table3[[#This Row],[Peak Day Elec]]</f>
        <v>371.5</v>
      </c>
      <c r="E20" s="34">
        <f>Table3[[#This Row],[Average WkDay Steam]]</f>
        <v>501.87692307692305</v>
      </c>
      <c r="F20" s="34">
        <f>Table3[[#This Row],[Average WkEnd Steam]]</f>
        <v>256.53846153846155</v>
      </c>
      <c r="G20" s="34">
        <f>Table3[[#This Row],[Peak Day Steam]]</f>
        <v>5356</v>
      </c>
    </row>
    <row r="21" spans="1:7">
      <c r="A21" s="33">
        <f t="shared" si="0"/>
        <v>0.1979166666666666</v>
      </c>
      <c r="B21" s="34">
        <f>Table3[[#This Row],[Average WkDay Elec]]</f>
        <v>347.32615384615377</v>
      </c>
      <c r="C21" s="34">
        <f>Table3[[#This Row],[Average WkEnd Elec]]</f>
        <v>322.72692307692307</v>
      </c>
      <c r="D21" s="34">
        <f>Table3[[#This Row],[Peak Day Elec]]</f>
        <v>367.2</v>
      </c>
      <c r="E21" s="34">
        <f>Table3[[#This Row],[Average WkDay Steam]]</f>
        <v>537.95384615384614</v>
      </c>
      <c r="F21" s="34">
        <f>Table3[[#This Row],[Average WkEnd Steam]]</f>
        <v>255.53846153846155</v>
      </c>
      <c r="G21" s="34">
        <f>Table3[[#This Row],[Peak Day Steam]]</f>
        <v>5354</v>
      </c>
    </row>
    <row r="22" spans="1:7">
      <c r="A22" s="33">
        <f t="shared" si="0"/>
        <v>0.20833333333333326</v>
      </c>
      <c r="B22" s="34">
        <f>Table3[[#This Row],[Average WkDay Elec]]</f>
        <v>349.23384615384612</v>
      </c>
      <c r="C22" s="34">
        <f>Table3[[#This Row],[Average WkEnd Elec]]</f>
        <v>322.22692307692307</v>
      </c>
      <c r="D22" s="34">
        <f>Table3[[#This Row],[Peak Day Elec]]</f>
        <v>364.3</v>
      </c>
      <c r="E22" s="34">
        <f>Table3[[#This Row],[Average WkDay Steam]]</f>
        <v>615.86153846153843</v>
      </c>
      <c r="F22" s="34">
        <f>Table3[[#This Row],[Average WkEnd Steam]]</f>
        <v>252.76923076923077</v>
      </c>
      <c r="G22" s="34">
        <f>Table3[[#This Row],[Peak Day Steam]]</f>
        <v>5360</v>
      </c>
    </row>
    <row r="23" spans="1:7">
      <c r="A23" s="33">
        <f t="shared" si="0"/>
        <v>0.21874999999999992</v>
      </c>
      <c r="B23" s="34">
        <f>Table3[[#This Row],[Average WkDay Elec]]</f>
        <v>353.57230769230773</v>
      </c>
      <c r="C23" s="34">
        <f>Table3[[#This Row],[Average WkEnd Elec]]</f>
        <v>321.17692307692312</v>
      </c>
      <c r="D23" s="34">
        <f>Table3[[#This Row],[Peak Day Elec]]</f>
        <v>370.1</v>
      </c>
      <c r="E23" s="34">
        <f>Table3[[#This Row],[Average WkDay Steam]]</f>
        <v>817.13846153846157</v>
      </c>
      <c r="F23" s="34">
        <f>Table3[[#This Row],[Average WkEnd Steam]]</f>
        <v>253.46153846153845</v>
      </c>
      <c r="G23" s="34">
        <f>Table3[[#This Row],[Peak Day Steam]]</f>
        <v>5415</v>
      </c>
    </row>
    <row r="24" spans="1:7">
      <c r="A24" s="33">
        <f t="shared" si="0"/>
        <v>0.22916666666666657</v>
      </c>
      <c r="B24" s="34">
        <f>Table3[[#This Row],[Average WkDay Elec]]</f>
        <v>363.66000000000008</v>
      </c>
      <c r="C24" s="34">
        <f>Table3[[#This Row],[Average WkEnd Elec]]</f>
        <v>323.60769230769233</v>
      </c>
      <c r="D24" s="34">
        <f>Table3[[#This Row],[Peak Day Elec]]</f>
        <v>377.3</v>
      </c>
      <c r="E24" s="34">
        <f>Table3[[#This Row],[Average WkDay Steam]]</f>
        <v>1394.7230769230769</v>
      </c>
      <c r="F24" s="34">
        <f>Table3[[#This Row],[Average WkEnd Steam]]</f>
        <v>278.30769230769232</v>
      </c>
      <c r="G24" s="34">
        <f>Table3[[#This Row],[Peak Day Steam]]</f>
        <v>5769</v>
      </c>
    </row>
    <row r="25" spans="1:7">
      <c r="A25" s="33">
        <f t="shared" si="0"/>
        <v>0.23958333333333323</v>
      </c>
      <c r="B25" s="34">
        <f>Table3[[#This Row],[Average WkDay Elec]]</f>
        <v>369.59384615384619</v>
      </c>
      <c r="C25" s="34">
        <f>Table3[[#This Row],[Average WkEnd Elec]]</f>
        <v>324.22307692307692</v>
      </c>
      <c r="D25" s="34">
        <f>Table3[[#This Row],[Peak Day Elec]]</f>
        <v>377.3</v>
      </c>
      <c r="E25" s="34">
        <f>Table3[[#This Row],[Average WkDay Steam]]</f>
        <v>2004.9076923076923</v>
      </c>
      <c r="F25" s="34">
        <f>Table3[[#This Row],[Average WkEnd Steam]]</f>
        <v>339.19230769230768</v>
      </c>
      <c r="G25" s="34">
        <f>Table3[[#This Row],[Peak Day Steam]]</f>
        <v>5960</v>
      </c>
    </row>
    <row r="26" spans="1:7">
      <c r="A26" s="33">
        <f t="shared" si="0"/>
        <v>0.24999999999999989</v>
      </c>
      <c r="B26" s="34">
        <f>Table3[[#This Row],[Average WkDay Elec]]</f>
        <v>383.41230769230776</v>
      </c>
      <c r="C26" s="34">
        <f>Table3[[#This Row],[Average WkEnd Elec]]</f>
        <v>324.76538461538462</v>
      </c>
      <c r="D26" s="34">
        <f>Table3[[#This Row],[Peak Day Elec]]</f>
        <v>388.8</v>
      </c>
      <c r="E26" s="34">
        <f>Table3[[#This Row],[Average WkDay Steam]]</f>
        <v>2386.876923076923</v>
      </c>
      <c r="F26" s="34">
        <f>Table3[[#This Row],[Average WkEnd Steam]]</f>
        <v>404.92307692307691</v>
      </c>
      <c r="G26" s="34">
        <f>Table3[[#This Row],[Peak Day Steam]]</f>
        <v>5991</v>
      </c>
    </row>
    <row r="27" spans="1:7">
      <c r="A27" s="33">
        <f t="shared" si="0"/>
        <v>0.26041666666666657</v>
      </c>
      <c r="B27" s="34">
        <f>Table3[[#This Row],[Average WkDay Elec]]</f>
        <v>439.01846153846168</v>
      </c>
      <c r="C27" s="34">
        <f>Table3[[#This Row],[Average WkEnd Elec]]</f>
        <v>326.71538461538455</v>
      </c>
      <c r="D27" s="34">
        <f>Table3[[#This Row],[Peak Day Elec]]</f>
        <v>606.20000000000005</v>
      </c>
      <c r="E27" s="34">
        <f>Table3[[#This Row],[Average WkDay Steam]]</f>
        <v>2522.4307692307693</v>
      </c>
      <c r="F27" s="34">
        <f>Table3[[#This Row],[Average WkEnd Steam]]</f>
        <v>382.26923076923077</v>
      </c>
      <c r="G27" s="34">
        <f>Table3[[#This Row],[Peak Day Steam]]</f>
        <v>5859</v>
      </c>
    </row>
    <row r="28" spans="1:7">
      <c r="A28" s="33">
        <f t="shared" si="0"/>
        <v>0.27083333333333326</v>
      </c>
      <c r="B28" s="34">
        <f>Table3[[#This Row],[Average WkDay Elec]]</f>
        <v>509.20461538461552</v>
      </c>
      <c r="C28" s="34">
        <f>Table3[[#This Row],[Average WkEnd Elec]]</f>
        <v>335.56923076923078</v>
      </c>
      <c r="D28" s="34">
        <f>Table3[[#This Row],[Peak Day Elec]]</f>
        <v>735.8</v>
      </c>
      <c r="E28" s="34">
        <f>Table3[[#This Row],[Average WkDay Steam]]</f>
        <v>2487.0307692307692</v>
      </c>
      <c r="F28" s="34">
        <f>Table3[[#This Row],[Average WkEnd Steam]]</f>
        <v>461</v>
      </c>
      <c r="G28" s="34">
        <f>Table3[[#This Row],[Peak Day Steam]]</f>
        <v>5763</v>
      </c>
    </row>
    <row r="29" spans="1:7">
      <c r="A29" s="33">
        <f t="shared" si="0"/>
        <v>0.28124999999999994</v>
      </c>
      <c r="B29" s="34">
        <f>Table3[[#This Row],[Average WkDay Elec]]</f>
        <v>563.59538461538466</v>
      </c>
      <c r="C29" s="34">
        <f>Table3[[#This Row],[Average WkEnd Elec]]</f>
        <v>351.19615384615383</v>
      </c>
      <c r="D29" s="34">
        <f>Table3[[#This Row],[Peak Day Elec]]</f>
        <v>793.4</v>
      </c>
      <c r="E29" s="34">
        <f>Table3[[#This Row],[Average WkDay Steam]]</f>
        <v>2555.6769230769232</v>
      </c>
      <c r="F29" s="34">
        <f>Table3[[#This Row],[Average WkEnd Steam]]</f>
        <v>548.84615384615381</v>
      </c>
      <c r="G29" s="34">
        <f>Table3[[#This Row],[Peak Day Steam]]</f>
        <v>5760</v>
      </c>
    </row>
    <row r="30" spans="1:7">
      <c r="A30" s="33">
        <f t="shared" si="0"/>
        <v>0.29166666666666663</v>
      </c>
      <c r="B30" s="34">
        <f>Table3[[#This Row],[Average WkDay Elec]]</f>
        <v>604.64615384615377</v>
      </c>
      <c r="C30" s="34">
        <f>Table3[[#This Row],[Average WkEnd Elec]]</f>
        <v>373.68076923076922</v>
      </c>
      <c r="D30" s="34">
        <f>Table3[[#This Row],[Peak Day Elec]]</f>
        <v>845.3</v>
      </c>
      <c r="E30" s="34">
        <f>Table3[[#This Row],[Average WkDay Steam]]</f>
        <v>2599.876923076923</v>
      </c>
      <c r="F30" s="34">
        <f>Table3[[#This Row],[Average WkEnd Steam]]</f>
        <v>501.80769230769232</v>
      </c>
      <c r="G30" s="34">
        <f>Table3[[#This Row],[Peak Day Steam]]</f>
        <v>5694</v>
      </c>
    </row>
    <row r="31" spans="1:7">
      <c r="A31" s="33">
        <f t="shared" si="0"/>
        <v>0.30208333333333331</v>
      </c>
      <c r="B31" s="34">
        <f>Table3[[#This Row],[Average WkDay Elec]]</f>
        <v>647.11076923076928</v>
      </c>
      <c r="C31" s="34">
        <f>Table3[[#This Row],[Average WkEnd Elec]]</f>
        <v>387.41538461538471</v>
      </c>
      <c r="D31" s="34">
        <f>Table3[[#This Row],[Peak Day Elec]]</f>
        <v>868.3</v>
      </c>
      <c r="E31" s="34">
        <f>Table3[[#This Row],[Average WkDay Steam]]</f>
        <v>2642.646153846154</v>
      </c>
      <c r="F31" s="34">
        <f>Table3[[#This Row],[Average WkEnd Steam]]</f>
        <v>478.26923076923077</v>
      </c>
      <c r="G31" s="34">
        <f>Table3[[#This Row],[Peak Day Steam]]</f>
        <v>5671</v>
      </c>
    </row>
    <row r="32" spans="1:7">
      <c r="A32" s="33">
        <f t="shared" si="0"/>
        <v>0.3125</v>
      </c>
      <c r="B32" s="34">
        <f>Table3[[#This Row],[Average WkDay Elec]]</f>
        <v>682.23384615384589</v>
      </c>
      <c r="C32" s="34">
        <f>Table3[[#This Row],[Average WkEnd Elec]]</f>
        <v>401.48461538461538</v>
      </c>
      <c r="D32" s="34">
        <f>Table3[[#This Row],[Peak Day Elec]]</f>
        <v>898.6</v>
      </c>
      <c r="E32" s="34">
        <f>Table3[[#This Row],[Average WkDay Steam]]</f>
        <v>2557.7384615384617</v>
      </c>
      <c r="F32" s="34">
        <f>Table3[[#This Row],[Average WkEnd Steam]]</f>
        <v>504.26923076923077</v>
      </c>
      <c r="G32" s="34">
        <f>Table3[[#This Row],[Peak Day Steam]]</f>
        <v>5684</v>
      </c>
    </row>
    <row r="33" spans="1:7">
      <c r="A33" s="33">
        <f t="shared" si="0"/>
        <v>0.32291666666666669</v>
      </c>
      <c r="B33" s="34">
        <f>Table3[[#This Row],[Average WkDay Elec]]</f>
        <v>700.50615384615378</v>
      </c>
      <c r="C33" s="34">
        <f>Table3[[#This Row],[Average WkEnd Elec]]</f>
        <v>410.23846153846148</v>
      </c>
      <c r="D33" s="34">
        <f>Table3[[#This Row],[Peak Day Elec]]</f>
        <v>918.7</v>
      </c>
      <c r="E33" s="34">
        <f>Table3[[#This Row],[Average WkDay Steam]]</f>
        <v>2608.9846153846156</v>
      </c>
      <c r="F33" s="34">
        <f>Table3[[#This Row],[Average WkEnd Steam]]</f>
        <v>518.15384615384619</v>
      </c>
      <c r="G33" s="34">
        <f>Table3[[#This Row],[Peak Day Steam]]</f>
        <v>5798</v>
      </c>
    </row>
    <row r="34" spans="1:7">
      <c r="A34" s="33">
        <f t="shared" si="0"/>
        <v>0.33333333333333337</v>
      </c>
      <c r="B34" s="34">
        <f>Table3[[#This Row],[Average WkDay Elec]]</f>
        <v>722.70615384615371</v>
      </c>
      <c r="C34" s="34">
        <f>Table3[[#This Row],[Average WkEnd Elec]]</f>
        <v>414.6653846153846</v>
      </c>
      <c r="D34" s="34">
        <f>Table3[[#This Row],[Peak Day Elec]]</f>
        <v>944.6</v>
      </c>
      <c r="E34" s="34">
        <f>Table3[[#This Row],[Average WkDay Steam]]</f>
        <v>2620.5384615384614</v>
      </c>
      <c r="F34" s="34">
        <f>Table3[[#This Row],[Average WkEnd Steam]]</f>
        <v>542</v>
      </c>
      <c r="G34" s="34">
        <f>Table3[[#This Row],[Peak Day Steam]]</f>
        <v>5749</v>
      </c>
    </row>
    <row r="35" spans="1:7">
      <c r="A35" s="33">
        <f t="shared" si="0"/>
        <v>0.34375000000000006</v>
      </c>
      <c r="B35" s="34">
        <f>Table3[[#This Row],[Average WkDay Elec]]</f>
        <v>743.48615384615402</v>
      </c>
      <c r="C35" s="34">
        <f>Table3[[#This Row],[Average WkEnd Elec]]</f>
        <v>419.37307692307695</v>
      </c>
      <c r="D35" s="34">
        <f>Table3[[#This Row],[Peak Day Elec]]</f>
        <v>961.9</v>
      </c>
      <c r="E35" s="34">
        <f>Table3[[#This Row],[Average WkDay Steam]]</f>
        <v>2598.7692307692309</v>
      </c>
      <c r="F35" s="34">
        <f>Table3[[#This Row],[Average WkEnd Steam]]</f>
        <v>588.07692307692309</v>
      </c>
      <c r="G35" s="34">
        <f>Table3[[#This Row],[Peak Day Steam]]</f>
        <v>5557</v>
      </c>
    </row>
    <row r="36" spans="1:7">
      <c r="A36" s="33">
        <f t="shared" si="0"/>
        <v>0.35416666666666674</v>
      </c>
      <c r="B36" s="34">
        <f>Table3[[#This Row],[Average WkDay Elec]]</f>
        <v>764.37384615384599</v>
      </c>
      <c r="C36" s="34">
        <f>Table3[[#This Row],[Average WkEnd Elec]]</f>
        <v>419.81153846153836</v>
      </c>
      <c r="D36" s="34">
        <f>Table3[[#This Row],[Peak Day Elec]]</f>
        <v>974.9</v>
      </c>
      <c r="E36" s="34">
        <f>Table3[[#This Row],[Average WkDay Steam]]</f>
        <v>2553.2153846153847</v>
      </c>
      <c r="F36" s="34">
        <f>Table3[[#This Row],[Average WkEnd Steam]]</f>
        <v>645.23076923076928</v>
      </c>
      <c r="G36" s="34">
        <f>Table3[[#This Row],[Peak Day Steam]]</f>
        <v>5585</v>
      </c>
    </row>
    <row r="37" spans="1:7">
      <c r="A37" s="33">
        <f t="shared" si="0"/>
        <v>0.36458333333333343</v>
      </c>
      <c r="B37" s="34">
        <f>Table3[[#This Row],[Average WkDay Elec]]</f>
        <v>786.37230769230757</v>
      </c>
      <c r="C37" s="34">
        <f>Table3[[#This Row],[Average WkEnd Elec]]</f>
        <v>421.48461538461532</v>
      </c>
      <c r="D37" s="34">
        <f>Table3[[#This Row],[Peak Day Elec]]</f>
        <v>1000.8</v>
      </c>
      <c r="E37" s="34">
        <f>Table3[[#This Row],[Average WkDay Steam]]</f>
        <v>2531.6153846153848</v>
      </c>
      <c r="F37" s="34">
        <f>Table3[[#This Row],[Average WkEnd Steam]]</f>
        <v>636.23076923076928</v>
      </c>
      <c r="G37" s="34">
        <f>Table3[[#This Row],[Peak Day Steam]]</f>
        <v>5583</v>
      </c>
    </row>
    <row r="38" spans="1:7">
      <c r="A38" s="33">
        <f t="shared" si="0"/>
        <v>0.37500000000000011</v>
      </c>
      <c r="B38" s="34">
        <f>Table3[[#This Row],[Average WkDay Elec]]</f>
        <v>813.3599999999999</v>
      </c>
      <c r="C38" s="34">
        <f>Table3[[#This Row],[Average WkEnd Elec]]</f>
        <v>423.69230769230762</v>
      </c>
      <c r="D38" s="34">
        <f>Table3[[#This Row],[Peak Day Elec]]</f>
        <v>1015.2</v>
      </c>
      <c r="E38" s="34">
        <f>Table3[[#This Row],[Average WkDay Steam]]</f>
        <v>2538.8615384615387</v>
      </c>
      <c r="F38" s="34">
        <f>Table3[[#This Row],[Average WkEnd Steam]]</f>
        <v>660.46153846153845</v>
      </c>
      <c r="G38" s="34">
        <f>Table3[[#This Row],[Peak Day Steam]]</f>
        <v>5585</v>
      </c>
    </row>
    <row r="39" spans="1:7">
      <c r="A39" s="33">
        <f t="shared" si="0"/>
        <v>0.3854166666666668</v>
      </c>
      <c r="B39" s="34">
        <f>Table3[[#This Row],[Average WkDay Elec]]</f>
        <v>835.37999999999988</v>
      </c>
      <c r="C39" s="34">
        <f>Table3[[#This Row],[Average WkEnd Elec]]</f>
        <v>427.40384615384625</v>
      </c>
      <c r="D39" s="34">
        <f>Table3[[#This Row],[Peak Day Elec]]</f>
        <v>1032.5</v>
      </c>
      <c r="E39" s="34">
        <f>Table3[[#This Row],[Average WkDay Steam]]</f>
        <v>2563.1384615384613</v>
      </c>
      <c r="F39" s="34">
        <f>Table3[[#This Row],[Average WkEnd Steam]]</f>
        <v>737.42307692307691</v>
      </c>
      <c r="G39" s="34">
        <f>Table3[[#This Row],[Peak Day Steam]]</f>
        <v>5522</v>
      </c>
    </row>
    <row r="40" spans="1:7">
      <c r="A40" s="33">
        <f t="shared" si="0"/>
        <v>0.39583333333333348</v>
      </c>
      <c r="B40" s="34">
        <f>Table3[[#This Row],[Average WkDay Elec]]</f>
        <v>847.84923076923087</v>
      </c>
      <c r="C40" s="34">
        <f>Table3[[#This Row],[Average WkEnd Elec]]</f>
        <v>435.83076923076925</v>
      </c>
      <c r="D40" s="34">
        <f>Table3[[#This Row],[Peak Day Elec]]</f>
        <v>1049.8</v>
      </c>
      <c r="E40" s="34">
        <f>Table3[[#This Row],[Average WkDay Steam]]</f>
        <v>2512.0461538461536</v>
      </c>
      <c r="F40" s="34">
        <f>Table3[[#This Row],[Average WkEnd Steam]]</f>
        <v>723.11538461538464</v>
      </c>
      <c r="G40" s="34">
        <f>Table3[[#This Row],[Peak Day Steam]]</f>
        <v>5536</v>
      </c>
    </row>
    <row r="41" spans="1:7">
      <c r="A41" s="33">
        <f t="shared" si="0"/>
        <v>0.40625000000000017</v>
      </c>
      <c r="B41" s="34">
        <f>Table3[[#This Row],[Average WkDay Elec]]</f>
        <v>853.10153846153855</v>
      </c>
      <c r="C41" s="34">
        <f>Table3[[#This Row],[Average WkEnd Elec]]</f>
        <v>438.26153846153852</v>
      </c>
      <c r="D41" s="34">
        <f>Table3[[#This Row],[Peak Day Elec]]</f>
        <v>1059.8</v>
      </c>
      <c r="E41" s="34">
        <f>Table3[[#This Row],[Average WkDay Steam]]</f>
        <v>2541.9076923076923</v>
      </c>
      <c r="F41" s="34">
        <f>Table3[[#This Row],[Average WkEnd Steam]]</f>
        <v>668.53846153846155</v>
      </c>
      <c r="G41" s="34">
        <f>Table3[[#This Row],[Peak Day Steam]]</f>
        <v>5519</v>
      </c>
    </row>
    <row r="42" spans="1:7">
      <c r="A42" s="33">
        <f t="shared" si="0"/>
        <v>0.41666666666666685</v>
      </c>
      <c r="B42" s="34">
        <f>Table3[[#This Row],[Average WkDay Elec]]</f>
        <v>858.43846153846175</v>
      </c>
      <c r="C42" s="34">
        <f>Table3[[#This Row],[Average WkEnd Elec]]</f>
        <v>441.02307692307687</v>
      </c>
      <c r="D42" s="34">
        <f>Table3[[#This Row],[Peak Day Elec]]</f>
        <v>1069.9000000000001</v>
      </c>
      <c r="E42" s="34">
        <f>Table3[[#This Row],[Average WkDay Steam]]</f>
        <v>2500.0769230769229</v>
      </c>
      <c r="F42" s="34">
        <f>Table3[[#This Row],[Average WkEnd Steam]]</f>
        <v>687.19230769230774</v>
      </c>
      <c r="G42" s="34">
        <f>Table3[[#This Row],[Peak Day Steam]]</f>
        <v>5475</v>
      </c>
    </row>
    <row r="43" spans="1:7">
      <c r="A43" s="33">
        <f t="shared" si="0"/>
        <v>0.42708333333333354</v>
      </c>
      <c r="B43" s="34">
        <f>Table3[[#This Row],[Average WkDay Elec]]</f>
        <v>863.40461538461511</v>
      </c>
      <c r="C43" s="34">
        <f>Table3[[#This Row],[Average WkEnd Elec]]</f>
        <v>443.78846153846155</v>
      </c>
      <c r="D43" s="34">
        <f>Table3[[#This Row],[Peak Day Elec]]</f>
        <v>1068.5</v>
      </c>
      <c r="E43" s="34">
        <f>Table3[[#This Row],[Average WkDay Steam]]</f>
        <v>2568.2615384615383</v>
      </c>
      <c r="F43" s="34">
        <f>Table3[[#This Row],[Average WkEnd Steam]]</f>
        <v>610.26923076923072</v>
      </c>
      <c r="G43" s="34">
        <f>Table3[[#This Row],[Peak Day Steam]]</f>
        <v>5594</v>
      </c>
    </row>
    <row r="44" spans="1:7">
      <c r="A44" s="33">
        <f t="shared" si="0"/>
        <v>0.43750000000000022</v>
      </c>
      <c r="B44" s="34">
        <f>Table3[[#This Row],[Average WkDay Elec]]</f>
        <v>866.43846153846118</v>
      </c>
      <c r="C44" s="34">
        <f>Table3[[#This Row],[Average WkEnd Elec]]</f>
        <v>444.73461538461549</v>
      </c>
      <c r="D44" s="34">
        <f>Table3[[#This Row],[Peak Day Elec]]</f>
        <v>1077.0999999999999</v>
      </c>
      <c r="E44" s="34">
        <f>Table3[[#This Row],[Average WkDay Steam]]</f>
        <v>2546.8461538461538</v>
      </c>
      <c r="F44" s="34">
        <f>Table3[[#This Row],[Average WkEnd Steam]]</f>
        <v>716.57692307692309</v>
      </c>
      <c r="G44" s="34">
        <f>Table3[[#This Row],[Peak Day Steam]]</f>
        <v>5594</v>
      </c>
    </row>
    <row r="45" spans="1:7">
      <c r="A45" s="33">
        <f t="shared" si="0"/>
        <v>0.44791666666666691</v>
      </c>
      <c r="B45" s="34">
        <f>Table3[[#This Row],[Average WkDay Elec]]</f>
        <v>872.43538461538458</v>
      </c>
      <c r="C45" s="34">
        <f>Table3[[#This Row],[Average WkEnd Elec]]</f>
        <v>446.29230769230776</v>
      </c>
      <c r="D45" s="34">
        <f>Table3[[#This Row],[Peak Day Elec]]</f>
        <v>1081.4000000000001</v>
      </c>
      <c r="E45" s="34">
        <f>Table3[[#This Row],[Average WkDay Steam]]</f>
        <v>2606.0769230769229</v>
      </c>
      <c r="F45" s="34">
        <f>Table3[[#This Row],[Average WkEnd Steam]]</f>
        <v>684.46153846153845</v>
      </c>
      <c r="G45" s="34">
        <f>Table3[[#This Row],[Peak Day Steam]]</f>
        <v>5636</v>
      </c>
    </row>
    <row r="46" spans="1:7">
      <c r="A46" s="33">
        <f t="shared" si="0"/>
        <v>0.45833333333333359</v>
      </c>
      <c r="B46" s="34">
        <f>Table3[[#This Row],[Average WkDay Elec]]</f>
        <v>875.0338461538463</v>
      </c>
      <c r="C46" s="34">
        <f>Table3[[#This Row],[Average WkEnd Elec]]</f>
        <v>445.40384615384613</v>
      </c>
      <c r="D46" s="34">
        <f>Table3[[#This Row],[Peak Day Elec]]</f>
        <v>1090.0999999999999</v>
      </c>
      <c r="E46" s="34">
        <f>Table3[[#This Row],[Average WkDay Steam]]</f>
        <v>2517.1538461538462</v>
      </c>
      <c r="F46" s="34">
        <f>Table3[[#This Row],[Average WkEnd Steam]]</f>
        <v>590.65384615384619</v>
      </c>
      <c r="G46" s="34">
        <f>Table3[[#This Row],[Peak Day Steam]]</f>
        <v>5664</v>
      </c>
    </row>
    <row r="47" spans="1:7">
      <c r="A47" s="33">
        <f t="shared" si="0"/>
        <v>0.46875000000000028</v>
      </c>
      <c r="B47" s="34">
        <f>Table3[[#This Row],[Average WkDay Elec]]</f>
        <v>878.88923076923083</v>
      </c>
      <c r="C47" s="34">
        <f>Table3[[#This Row],[Average WkEnd Elec]]</f>
        <v>444.68461538461537</v>
      </c>
      <c r="D47" s="34">
        <f>Table3[[#This Row],[Peak Day Elec]]</f>
        <v>1080</v>
      </c>
      <c r="E47" s="34">
        <f>Table3[[#This Row],[Average WkDay Steam]]</f>
        <v>2574.8000000000002</v>
      </c>
      <c r="F47" s="34">
        <f>Table3[[#This Row],[Average WkEnd Steam]]</f>
        <v>563.57692307692309</v>
      </c>
      <c r="G47" s="34">
        <f>Table3[[#This Row],[Peak Day Steam]]</f>
        <v>5650</v>
      </c>
    </row>
    <row r="48" spans="1:7">
      <c r="A48" s="33">
        <f t="shared" si="0"/>
        <v>0.47916666666666696</v>
      </c>
      <c r="B48" s="34">
        <f>Table3[[#This Row],[Average WkDay Elec]]</f>
        <v>877.02923076923094</v>
      </c>
      <c r="C48" s="34">
        <f>Table3[[#This Row],[Average WkEnd Elec]]</f>
        <v>442.63076923076915</v>
      </c>
      <c r="D48" s="34">
        <f>Table3[[#This Row],[Peak Day Elec]]</f>
        <v>1094.4000000000001</v>
      </c>
      <c r="E48" s="34">
        <f>Table3[[#This Row],[Average WkDay Steam]]</f>
        <v>2614.0923076923077</v>
      </c>
      <c r="F48" s="34">
        <f>Table3[[#This Row],[Average WkEnd Steam]]</f>
        <v>696.03846153846155</v>
      </c>
      <c r="G48" s="34">
        <f>Table3[[#This Row],[Peak Day Steam]]</f>
        <v>5539</v>
      </c>
    </row>
    <row r="49" spans="1:7">
      <c r="A49" s="33">
        <f t="shared" si="0"/>
        <v>0.48958333333333365</v>
      </c>
      <c r="B49" s="34">
        <f>Table3[[#This Row],[Average WkDay Elec]]</f>
        <v>879.70153846153846</v>
      </c>
      <c r="C49" s="34">
        <f>Table3[[#This Row],[Average WkEnd Elec]]</f>
        <v>444.74999999999994</v>
      </c>
      <c r="D49" s="34">
        <f>Table3[[#This Row],[Peak Day Elec]]</f>
        <v>1097.3</v>
      </c>
      <c r="E49" s="34">
        <f>Table3[[#This Row],[Average WkDay Steam]]</f>
        <v>2551.0153846153844</v>
      </c>
      <c r="F49" s="34">
        <f>Table3[[#This Row],[Average WkEnd Steam]]</f>
        <v>606.23076923076928</v>
      </c>
      <c r="G49" s="34">
        <f>Table3[[#This Row],[Peak Day Steam]]</f>
        <v>5616</v>
      </c>
    </row>
    <row r="50" spans="1:7">
      <c r="A50" s="33">
        <f t="shared" si="0"/>
        <v>0.50000000000000033</v>
      </c>
      <c r="B50" s="34">
        <f>Table3[[#This Row],[Average WkDay Elec]]</f>
        <v>880.62153846153842</v>
      </c>
      <c r="C50" s="34">
        <f>Table3[[#This Row],[Average WkEnd Elec]]</f>
        <v>445.01153846153835</v>
      </c>
      <c r="D50" s="34">
        <f>Table3[[#This Row],[Peak Day Elec]]</f>
        <v>1100.2</v>
      </c>
      <c r="E50" s="34">
        <f>Table3[[#This Row],[Average WkDay Steam]]</f>
        <v>2531.9384615384615</v>
      </c>
      <c r="F50" s="34">
        <f>Table3[[#This Row],[Average WkEnd Steam]]</f>
        <v>519.80769230769226</v>
      </c>
      <c r="G50" s="34">
        <f>Table3[[#This Row],[Peak Day Steam]]</f>
        <v>5783</v>
      </c>
    </row>
    <row r="51" spans="1:7">
      <c r="A51" s="33">
        <f t="shared" si="0"/>
        <v>0.51041666666666696</v>
      </c>
      <c r="B51" s="34">
        <f>Table3[[#This Row],[Average WkDay Elec]]</f>
        <v>885.89538461538461</v>
      </c>
      <c r="C51" s="34">
        <f>Table3[[#This Row],[Average WkEnd Elec]]</f>
        <v>443.67692307692317</v>
      </c>
      <c r="D51" s="34">
        <f>Table3[[#This Row],[Peak Day Elec]]</f>
        <v>1097.3</v>
      </c>
      <c r="E51" s="34">
        <f>Table3[[#This Row],[Average WkDay Steam]]</f>
        <v>2553.0461538461536</v>
      </c>
      <c r="F51" s="34">
        <f>Table3[[#This Row],[Average WkEnd Steam]]</f>
        <v>392.15384615384613</v>
      </c>
      <c r="G51" s="34">
        <f>Table3[[#This Row],[Peak Day Steam]]</f>
        <v>6651</v>
      </c>
    </row>
    <row r="52" spans="1:7">
      <c r="A52" s="33">
        <f t="shared" si="0"/>
        <v>0.52083333333333359</v>
      </c>
      <c r="B52" s="34">
        <f>Table3[[#This Row],[Average WkDay Elec]]</f>
        <v>885.98000000000025</v>
      </c>
      <c r="C52" s="34">
        <f>Table3[[#This Row],[Average WkEnd Elec]]</f>
        <v>442.23846153846148</v>
      </c>
      <c r="D52" s="34">
        <f>Table3[[#This Row],[Peak Day Elec]]</f>
        <v>1114.5999999999999</v>
      </c>
      <c r="E52" s="34">
        <f>Table3[[#This Row],[Average WkDay Steam]]</f>
        <v>2584.3692307692309</v>
      </c>
      <c r="F52" s="34">
        <f>Table3[[#This Row],[Average WkEnd Steam]]</f>
        <v>363.07692307692309</v>
      </c>
      <c r="G52" s="34">
        <f>Table3[[#This Row],[Peak Day Steam]]</f>
        <v>8258</v>
      </c>
    </row>
    <row r="53" spans="1:7">
      <c r="A53" s="33">
        <f t="shared" si="0"/>
        <v>0.53125000000000022</v>
      </c>
      <c r="B53" s="34">
        <f>Table3[[#This Row],[Average WkDay Elec]]</f>
        <v>885.31230769230774</v>
      </c>
      <c r="C53" s="34">
        <f>Table3[[#This Row],[Average WkEnd Elec]]</f>
        <v>443.01538461538468</v>
      </c>
      <c r="D53" s="34">
        <f>Table3[[#This Row],[Peak Day Elec]]</f>
        <v>1114.5999999999999</v>
      </c>
      <c r="E53" s="34">
        <f>Table3[[#This Row],[Average WkDay Steam]]</f>
        <v>2561.2307692307691</v>
      </c>
      <c r="F53" s="34">
        <f>Table3[[#This Row],[Average WkEnd Steam]]</f>
        <v>368.19230769230768</v>
      </c>
      <c r="G53" s="34">
        <f>Table3[[#This Row],[Peak Day Steam]]</f>
        <v>7219</v>
      </c>
    </row>
    <row r="54" spans="1:7">
      <c r="A54" s="33">
        <f t="shared" si="0"/>
        <v>0.54166666666666685</v>
      </c>
      <c r="B54" s="34">
        <f>Table3[[#This Row],[Average WkDay Elec]]</f>
        <v>886.84153846153879</v>
      </c>
      <c r="C54" s="34">
        <f>Table3[[#This Row],[Average WkEnd Elec]]</f>
        <v>437.36538461538464</v>
      </c>
      <c r="D54" s="34">
        <f>Table3[[#This Row],[Peak Day Elec]]</f>
        <v>1121.8</v>
      </c>
      <c r="E54" s="34">
        <f>Table3[[#This Row],[Average WkDay Steam]]</f>
        <v>2567.5076923076922</v>
      </c>
      <c r="F54" s="34">
        <f>Table3[[#This Row],[Average WkEnd Steam]]</f>
        <v>383.53846153846155</v>
      </c>
      <c r="G54" s="34">
        <f>Table3[[#This Row],[Peak Day Steam]]</f>
        <v>6738</v>
      </c>
    </row>
    <row r="55" spans="1:7">
      <c r="A55" s="33">
        <f t="shared" si="0"/>
        <v>0.55208333333333348</v>
      </c>
      <c r="B55" s="34">
        <f>Table3[[#This Row],[Average WkDay Elec]]</f>
        <v>885.71692307692308</v>
      </c>
      <c r="C55" s="34">
        <f>Table3[[#This Row],[Average WkEnd Elec]]</f>
        <v>388.4076923076924</v>
      </c>
      <c r="D55" s="34">
        <f>Table3[[#This Row],[Peak Day Elec]]</f>
        <v>1114.5999999999999</v>
      </c>
      <c r="E55" s="34">
        <f>Table3[[#This Row],[Average WkDay Steam]]</f>
        <v>2559.3076923076924</v>
      </c>
      <c r="F55" s="34">
        <f>Table3[[#This Row],[Average WkEnd Steam]]</f>
        <v>458.15384615384613</v>
      </c>
      <c r="G55" s="34">
        <f>Table3[[#This Row],[Peak Day Steam]]</f>
        <v>7353</v>
      </c>
    </row>
    <row r="56" spans="1:7">
      <c r="A56" s="33">
        <f t="shared" si="0"/>
        <v>0.56250000000000011</v>
      </c>
      <c r="B56" s="34">
        <f>Table3[[#This Row],[Average WkDay Elec]]</f>
        <v>885.00615384615401</v>
      </c>
      <c r="C56" s="34">
        <f>Table3[[#This Row],[Average WkEnd Elec]]</f>
        <v>380.10384615384618</v>
      </c>
      <c r="D56" s="34">
        <f>Table3[[#This Row],[Peak Day Elec]]</f>
        <v>1107.4000000000001</v>
      </c>
      <c r="E56" s="34">
        <f>Table3[[#This Row],[Average WkDay Steam]]</f>
        <v>2650.8461538461538</v>
      </c>
      <c r="F56" s="34">
        <f>Table3[[#This Row],[Average WkEnd Steam]]</f>
        <v>506.46153846153845</v>
      </c>
      <c r="G56" s="34">
        <f>Table3[[#This Row],[Peak Day Steam]]</f>
        <v>7633</v>
      </c>
    </row>
    <row r="57" spans="1:7">
      <c r="A57" s="33">
        <f t="shared" si="0"/>
        <v>0.57291666666666674</v>
      </c>
      <c r="B57" s="34">
        <f>Table3[[#This Row],[Average WkDay Elec]]</f>
        <v>888.53846153846166</v>
      </c>
      <c r="C57" s="34">
        <f>Table3[[#This Row],[Average WkEnd Elec]]</f>
        <v>380.54230769230765</v>
      </c>
      <c r="D57" s="34">
        <f>Table3[[#This Row],[Peak Day Elec]]</f>
        <v>1103</v>
      </c>
      <c r="E57" s="34">
        <f>Table3[[#This Row],[Average WkDay Steam]]</f>
        <v>2612.353846153846</v>
      </c>
      <c r="F57" s="34">
        <f>Table3[[#This Row],[Average WkEnd Steam]]</f>
        <v>468.19230769230768</v>
      </c>
      <c r="G57" s="34">
        <f>Table3[[#This Row],[Peak Day Steam]]</f>
        <v>7376</v>
      </c>
    </row>
    <row r="58" spans="1:7">
      <c r="A58" s="33">
        <f t="shared" si="0"/>
        <v>0.58333333333333337</v>
      </c>
      <c r="B58" s="34">
        <f>Table3[[#This Row],[Average WkDay Elec]]</f>
        <v>886.99076923076927</v>
      </c>
      <c r="C58" s="34">
        <f>Table3[[#This Row],[Average WkEnd Elec]]</f>
        <v>383.26153846153852</v>
      </c>
      <c r="D58" s="34">
        <f>Table3[[#This Row],[Peak Day Elec]]</f>
        <v>1117.4000000000001</v>
      </c>
      <c r="E58" s="34">
        <f>Table3[[#This Row],[Average WkDay Steam]]</f>
        <v>2614.9230769230771</v>
      </c>
      <c r="F58" s="34">
        <f>Table3[[#This Row],[Average WkEnd Steam]]</f>
        <v>566.92307692307691</v>
      </c>
      <c r="G58" s="34">
        <f>Table3[[#This Row],[Peak Day Steam]]</f>
        <v>6780</v>
      </c>
    </row>
    <row r="59" spans="1:7">
      <c r="A59" s="33">
        <f t="shared" si="0"/>
        <v>0.59375</v>
      </c>
      <c r="B59" s="34">
        <f>Table3[[#This Row],[Average WkDay Elec]]</f>
        <v>887.60923076923086</v>
      </c>
      <c r="C59" s="34">
        <f>Table3[[#This Row],[Average WkEnd Elec]]</f>
        <v>390.90769230769223</v>
      </c>
      <c r="D59" s="34">
        <f>Table3[[#This Row],[Peak Day Elec]]</f>
        <v>1108.8</v>
      </c>
      <c r="E59" s="34">
        <f>Table3[[#This Row],[Average WkDay Steam]]</f>
        <v>2559.1384615384613</v>
      </c>
      <c r="F59" s="34">
        <f>Table3[[#This Row],[Average WkEnd Steam]]</f>
        <v>516.53846153846155</v>
      </c>
      <c r="G59" s="34">
        <f>Table3[[#This Row],[Peak Day Steam]]</f>
        <v>6576</v>
      </c>
    </row>
    <row r="60" spans="1:7">
      <c r="A60" s="33">
        <f t="shared" si="0"/>
        <v>0.60416666666666663</v>
      </c>
      <c r="B60" s="34">
        <f>Table3[[#This Row],[Average WkDay Elec]]</f>
        <v>886.46307692307687</v>
      </c>
      <c r="C60" s="34">
        <f>Table3[[#This Row],[Average WkEnd Elec]]</f>
        <v>393.50769230769225</v>
      </c>
      <c r="D60" s="34">
        <f>Table3[[#This Row],[Peak Day Elec]]</f>
        <v>1113.0999999999999</v>
      </c>
      <c r="E60" s="34">
        <f>Table3[[#This Row],[Average WkDay Steam]]</f>
        <v>2539.0615384615385</v>
      </c>
      <c r="F60" s="34">
        <f>Table3[[#This Row],[Average WkEnd Steam]]</f>
        <v>452.03846153846155</v>
      </c>
      <c r="G60" s="34">
        <f>Table3[[#This Row],[Peak Day Steam]]</f>
        <v>6907</v>
      </c>
    </row>
    <row r="61" spans="1:7">
      <c r="A61" s="33">
        <f t="shared" si="0"/>
        <v>0.61458333333333326</v>
      </c>
      <c r="B61" s="34">
        <f>Table3[[#This Row],[Average WkDay Elec]]</f>
        <v>883.91384615384629</v>
      </c>
      <c r="C61" s="34">
        <f>Table3[[#This Row],[Average WkEnd Elec]]</f>
        <v>394.44615384615383</v>
      </c>
      <c r="D61" s="34">
        <f>Table3[[#This Row],[Peak Day Elec]]</f>
        <v>1111.7</v>
      </c>
      <c r="E61" s="34">
        <f>Table3[[#This Row],[Average WkDay Steam]]</f>
        <v>2558.5692307692307</v>
      </c>
      <c r="F61" s="34">
        <f>Table3[[#This Row],[Average WkEnd Steam]]</f>
        <v>457.73076923076923</v>
      </c>
      <c r="G61" s="34">
        <f>Table3[[#This Row],[Peak Day Steam]]</f>
        <v>7275</v>
      </c>
    </row>
    <row r="62" spans="1:7">
      <c r="A62" s="33">
        <f t="shared" si="0"/>
        <v>0.62499999999999989</v>
      </c>
      <c r="B62" s="34">
        <f>Table3[[#This Row],[Average WkDay Elec]]</f>
        <v>883.73846153846148</v>
      </c>
      <c r="C62" s="34">
        <f>Table3[[#This Row],[Average WkEnd Elec]]</f>
        <v>397.10384615384612</v>
      </c>
      <c r="D62" s="34">
        <f>Table3[[#This Row],[Peak Day Elec]]</f>
        <v>1103</v>
      </c>
      <c r="E62" s="34">
        <f>Table3[[#This Row],[Average WkDay Steam]]</f>
        <v>2524.5846153846155</v>
      </c>
      <c r="F62" s="34">
        <f>Table3[[#This Row],[Average WkEnd Steam]]</f>
        <v>447.38461538461536</v>
      </c>
      <c r="G62" s="34">
        <f>Table3[[#This Row],[Peak Day Steam]]</f>
        <v>6920</v>
      </c>
    </row>
    <row r="63" spans="1:7">
      <c r="A63" s="33">
        <f t="shared" si="0"/>
        <v>0.63541666666666652</v>
      </c>
      <c r="B63" s="34">
        <f>Table3[[#This Row],[Average WkDay Elec]]</f>
        <v>883.25230769230768</v>
      </c>
      <c r="C63" s="34">
        <f>Table3[[#This Row],[Average WkEnd Elec]]</f>
        <v>397.77307692307693</v>
      </c>
      <c r="D63" s="34">
        <f>Table3[[#This Row],[Peak Day Elec]]</f>
        <v>1095.8</v>
      </c>
      <c r="E63" s="34">
        <f>Table3[[#This Row],[Average WkDay Steam]]</f>
        <v>2526.4615384615386</v>
      </c>
      <c r="F63" s="34">
        <f>Table3[[#This Row],[Average WkEnd Steam]]</f>
        <v>496.76923076923077</v>
      </c>
      <c r="G63" s="34">
        <f>Table3[[#This Row],[Peak Day Steam]]</f>
        <v>6606</v>
      </c>
    </row>
    <row r="64" spans="1:7">
      <c r="A64" s="33">
        <f t="shared" si="0"/>
        <v>0.64583333333333315</v>
      </c>
      <c r="B64" s="34">
        <f>Table3[[#This Row],[Average WkDay Elec]]</f>
        <v>880.99384615384611</v>
      </c>
      <c r="C64" s="34">
        <f>Table3[[#This Row],[Average WkEnd Elec]]</f>
        <v>397.88461538461547</v>
      </c>
      <c r="D64" s="34">
        <f>Table3[[#This Row],[Peak Day Elec]]</f>
        <v>1101.5999999999999</v>
      </c>
      <c r="E64" s="34">
        <f>Table3[[#This Row],[Average WkDay Steam]]</f>
        <v>2525.876923076923</v>
      </c>
      <c r="F64" s="34">
        <f>Table3[[#This Row],[Average WkEnd Steam]]</f>
        <v>423.96153846153845</v>
      </c>
      <c r="G64" s="34">
        <f>Table3[[#This Row],[Peak Day Steam]]</f>
        <v>6881</v>
      </c>
    </row>
    <row r="65" spans="1:7">
      <c r="A65" s="33">
        <f t="shared" si="0"/>
        <v>0.65624999999999978</v>
      </c>
      <c r="B65" s="34">
        <f>Table3[[#This Row],[Average WkDay Elec]]</f>
        <v>880.34769230769223</v>
      </c>
      <c r="C65" s="34">
        <f>Table3[[#This Row],[Average WkEnd Elec]]</f>
        <v>398.38076923076926</v>
      </c>
      <c r="D65" s="34">
        <f>Table3[[#This Row],[Peak Day Elec]]</f>
        <v>1093</v>
      </c>
      <c r="E65" s="34">
        <f>Table3[[#This Row],[Average WkDay Steam]]</f>
        <v>2480.9538461538464</v>
      </c>
      <c r="F65" s="34">
        <f>Table3[[#This Row],[Average WkEnd Steam]]</f>
        <v>443.46153846153845</v>
      </c>
      <c r="G65" s="34">
        <f>Table3[[#This Row],[Peak Day Steam]]</f>
        <v>7367</v>
      </c>
    </row>
    <row r="66" spans="1:7">
      <c r="A66" s="33">
        <f t="shared" si="0"/>
        <v>0.66666666666666641</v>
      </c>
      <c r="B66" s="34">
        <f>Table3[[#This Row],[Average WkDay Elec]]</f>
        <v>875.27538461538472</v>
      </c>
      <c r="C66" s="34">
        <f>Table3[[#This Row],[Average WkEnd Elec]]</f>
        <v>395.94999999999987</v>
      </c>
      <c r="D66" s="34">
        <f>Table3[[#This Row],[Peak Day Elec]]</f>
        <v>1094.4000000000001</v>
      </c>
      <c r="E66" s="34">
        <f>Table3[[#This Row],[Average WkDay Steam]]</f>
        <v>2434.8461538461538</v>
      </c>
      <c r="F66" s="34">
        <f>Table3[[#This Row],[Average WkEnd Steam]]</f>
        <v>387.46153846153845</v>
      </c>
      <c r="G66" s="34">
        <f>Table3[[#This Row],[Peak Day Steam]]</f>
        <v>7463</v>
      </c>
    </row>
    <row r="67" spans="1:7">
      <c r="A67" s="33">
        <f t="shared" si="0"/>
        <v>0.67708333333333304</v>
      </c>
      <c r="B67" s="34">
        <f>Table3[[#This Row],[Average WkDay Elec]]</f>
        <v>865.68615384615384</v>
      </c>
      <c r="C67" s="34">
        <f>Table3[[#This Row],[Average WkEnd Elec]]</f>
        <v>396.55384615384622</v>
      </c>
      <c r="D67" s="34">
        <f>Table3[[#This Row],[Peak Day Elec]]</f>
        <v>1084.3</v>
      </c>
      <c r="E67" s="34">
        <f>Table3[[#This Row],[Average WkDay Steam]]</f>
        <v>2446.6923076923076</v>
      </c>
      <c r="F67" s="34">
        <f>Table3[[#This Row],[Average WkEnd Steam]]</f>
        <v>401.88461538461536</v>
      </c>
      <c r="G67" s="34">
        <f>Table3[[#This Row],[Peak Day Steam]]</f>
        <v>7173</v>
      </c>
    </row>
    <row r="68" spans="1:7">
      <c r="A68" s="33">
        <f t="shared" si="0"/>
        <v>0.68749999999999967</v>
      </c>
      <c r="B68" s="34">
        <f>Table3[[#This Row],[Average WkDay Elec]]</f>
        <v>854.20461538461541</v>
      </c>
      <c r="C68" s="34">
        <f>Table3[[#This Row],[Average WkEnd Elec]]</f>
        <v>394.17692307692312</v>
      </c>
      <c r="D68" s="34">
        <f>Table3[[#This Row],[Peak Day Elec]]</f>
        <v>1058.4000000000001</v>
      </c>
      <c r="E68" s="34">
        <f>Table3[[#This Row],[Average WkDay Steam]]</f>
        <v>2400.4153846153845</v>
      </c>
      <c r="F68" s="34">
        <f>Table3[[#This Row],[Average WkEnd Steam]]</f>
        <v>401.65384615384613</v>
      </c>
      <c r="G68" s="34">
        <f>Table3[[#This Row],[Peak Day Steam]]</f>
        <v>6916</v>
      </c>
    </row>
    <row r="69" spans="1:7">
      <c r="A69" s="33">
        <f t="shared" si="0"/>
        <v>0.6979166666666663</v>
      </c>
      <c r="B69" s="34">
        <f>Table3[[#This Row],[Average WkDay Elec]]</f>
        <v>839.14307692307671</v>
      </c>
      <c r="C69" s="34">
        <f>Table3[[#This Row],[Average WkEnd Elec]]</f>
        <v>391.78461538461539</v>
      </c>
      <c r="D69" s="34">
        <f>Table3[[#This Row],[Peak Day Elec]]</f>
        <v>1057</v>
      </c>
      <c r="E69" s="34">
        <f>Table3[[#This Row],[Average WkDay Steam]]</f>
        <v>2284.8461538461538</v>
      </c>
      <c r="F69" s="34">
        <f>Table3[[#This Row],[Average WkEnd Steam]]</f>
        <v>377.96153846153845</v>
      </c>
      <c r="G69" s="34">
        <f>Table3[[#This Row],[Peak Day Steam]]</f>
        <v>6647</v>
      </c>
    </row>
    <row r="70" spans="1:7">
      <c r="A70" s="33">
        <f t="shared" si="0"/>
        <v>0.70833333333333293</v>
      </c>
      <c r="B70" s="34">
        <f>Table3[[#This Row],[Average WkDay Elec]]</f>
        <v>826.54</v>
      </c>
      <c r="C70" s="34">
        <f>Table3[[#This Row],[Average WkEnd Elec]]</f>
        <v>391.73076923076917</v>
      </c>
      <c r="D70" s="34">
        <f>Table3[[#This Row],[Peak Day Elec]]</f>
        <v>1048.3</v>
      </c>
      <c r="E70" s="34">
        <f>Table3[[#This Row],[Average WkDay Steam]]</f>
        <v>1671.123076923077</v>
      </c>
      <c r="F70" s="34">
        <f>Table3[[#This Row],[Average WkEnd Steam]]</f>
        <v>315.53846153846155</v>
      </c>
      <c r="G70" s="34">
        <f>Table3[[#This Row],[Peak Day Steam]]</f>
        <v>2521</v>
      </c>
    </row>
    <row r="71" spans="1:7">
      <c r="A71" s="33">
        <f t="shared" si="0"/>
        <v>0.71874999999999956</v>
      </c>
      <c r="B71" s="34">
        <f>Table3[[#This Row],[Average WkDay Elec]]</f>
        <v>820.22461538461539</v>
      </c>
      <c r="C71" s="34">
        <f>Table3[[#This Row],[Average WkEnd Elec]]</f>
        <v>385.59615384615387</v>
      </c>
      <c r="D71" s="34">
        <f>Table3[[#This Row],[Peak Day Elec]]</f>
        <v>1038.2</v>
      </c>
      <c r="E71" s="34">
        <f>Table3[[#This Row],[Average WkDay Steam]]</f>
        <v>1084.4615384615386</v>
      </c>
      <c r="F71" s="34">
        <f>Table3[[#This Row],[Average WkEnd Steam]]</f>
        <v>275.07692307692309</v>
      </c>
      <c r="G71" s="34">
        <f>Table3[[#This Row],[Peak Day Steam]]</f>
        <v>2218</v>
      </c>
    </row>
    <row r="72" spans="1:7">
      <c r="A72" s="33">
        <f t="shared" si="0"/>
        <v>0.72916666666666619</v>
      </c>
      <c r="B72" s="34">
        <f>Table3[[#This Row],[Average WkDay Elec]]</f>
        <v>806.40461538461568</v>
      </c>
      <c r="C72" s="34">
        <f>Table3[[#This Row],[Average WkEnd Elec]]</f>
        <v>383.98461538461538</v>
      </c>
      <c r="D72" s="34">
        <f>Table3[[#This Row],[Peak Day Elec]]</f>
        <v>1029.5999999999999</v>
      </c>
      <c r="E72" s="34">
        <f>Table3[[#This Row],[Average WkDay Steam]]</f>
        <v>989.46153846153845</v>
      </c>
      <c r="F72" s="34">
        <f>Table3[[#This Row],[Average WkEnd Steam]]</f>
        <v>274.65384615384613</v>
      </c>
      <c r="G72" s="34">
        <f>Table3[[#This Row],[Peak Day Steam]]</f>
        <v>1863</v>
      </c>
    </row>
    <row r="73" spans="1:7">
      <c r="A73" s="33">
        <f t="shared" si="0"/>
        <v>0.73958333333333282</v>
      </c>
      <c r="B73" s="34">
        <f>Table3[[#This Row],[Average WkDay Elec]]</f>
        <v>786.15230769230766</v>
      </c>
      <c r="C73" s="34">
        <f>Table3[[#This Row],[Average WkEnd Elec]]</f>
        <v>381.6615384615385</v>
      </c>
      <c r="D73" s="34">
        <f>Table3[[#This Row],[Peak Day Elec]]</f>
        <v>1012.3</v>
      </c>
      <c r="E73" s="34">
        <f>Table3[[#This Row],[Average WkDay Steam]]</f>
        <v>876.07692307692309</v>
      </c>
      <c r="F73" s="34">
        <f>Table3[[#This Row],[Average WkEnd Steam]]</f>
        <v>272.19230769230768</v>
      </c>
      <c r="G73" s="34">
        <f>Table3[[#This Row],[Peak Day Steam]]</f>
        <v>1385</v>
      </c>
    </row>
    <row r="74" spans="1:7">
      <c r="A74" s="33">
        <f t="shared" si="0"/>
        <v>0.74999999999999944</v>
      </c>
      <c r="B74" s="34">
        <f>Table3[[#This Row],[Average WkDay Elec]]</f>
        <v>755.55538461538436</v>
      </c>
      <c r="C74" s="34">
        <f>Table3[[#This Row],[Average WkEnd Elec]]</f>
        <v>376.88846153846157</v>
      </c>
      <c r="D74" s="34">
        <f>Table3[[#This Row],[Peak Day Elec]]</f>
        <v>963.4</v>
      </c>
      <c r="E74" s="34">
        <f>Table3[[#This Row],[Average WkDay Steam]]</f>
        <v>914.12307692307695</v>
      </c>
      <c r="F74" s="34">
        <f>Table3[[#This Row],[Average WkEnd Steam]]</f>
        <v>265.38461538461536</v>
      </c>
      <c r="G74" s="34">
        <f>Table3[[#This Row],[Peak Day Steam]]</f>
        <v>1555</v>
      </c>
    </row>
    <row r="75" spans="1:7">
      <c r="A75" s="33">
        <f t="shared" si="0"/>
        <v>0.76041666666666607</v>
      </c>
      <c r="B75" s="34">
        <f>Table3[[#This Row],[Average WkDay Elec]]</f>
        <v>646.3615384615382</v>
      </c>
      <c r="C75" s="34">
        <f>Table3[[#This Row],[Average WkEnd Elec]]</f>
        <v>361.33076923076925</v>
      </c>
      <c r="D75" s="34">
        <f>Table3[[#This Row],[Peak Day Elec]]</f>
        <v>799.2</v>
      </c>
      <c r="E75" s="34">
        <f>Table3[[#This Row],[Average WkDay Steam]]</f>
        <v>903.04615384615386</v>
      </c>
      <c r="F75" s="34">
        <f>Table3[[#This Row],[Average WkEnd Steam]]</f>
        <v>234.69230769230768</v>
      </c>
      <c r="G75" s="34">
        <f>Table3[[#This Row],[Peak Day Steam]]</f>
        <v>2093</v>
      </c>
    </row>
    <row r="76" spans="1:7">
      <c r="A76" s="33">
        <f t="shared" si="0"/>
        <v>0.7708333333333327</v>
      </c>
      <c r="B76" s="34">
        <f>Table3[[#This Row],[Average WkDay Elec]]</f>
        <v>620.77538461538461</v>
      </c>
      <c r="C76" s="34">
        <f>Table3[[#This Row],[Average WkEnd Elec]]</f>
        <v>359.22307692307697</v>
      </c>
      <c r="D76" s="34">
        <f>Table3[[#This Row],[Peak Day Elec]]</f>
        <v>767.5</v>
      </c>
      <c r="E76" s="34">
        <f>Table3[[#This Row],[Average WkDay Steam]]</f>
        <v>838</v>
      </c>
      <c r="F76" s="34">
        <f>Table3[[#This Row],[Average WkEnd Steam]]</f>
        <v>239.34615384615384</v>
      </c>
      <c r="G76" s="34">
        <f>Table3[[#This Row],[Peak Day Steam]]</f>
        <v>1916</v>
      </c>
    </row>
    <row r="77" spans="1:7">
      <c r="A77" s="33">
        <f t="shared" si="0"/>
        <v>0.78124999999999933</v>
      </c>
      <c r="B77" s="34">
        <f>Table3[[#This Row],[Average WkDay Elec]]</f>
        <v>606.93384615384628</v>
      </c>
      <c r="C77" s="34">
        <f>Table3[[#This Row],[Average WkEnd Elec]]</f>
        <v>358.44615384615395</v>
      </c>
      <c r="D77" s="34">
        <f>Table3[[#This Row],[Peak Day Elec]]</f>
        <v>760.3</v>
      </c>
      <c r="E77" s="34">
        <f>Table3[[#This Row],[Average WkDay Steam]]</f>
        <v>814.87692307692305</v>
      </c>
      <c r="F77" s="34">
        <f>Table3[[#This Row],[Average WkEnd Steam]]</f>
        <v>265.73076923076923</v>
      </c>
      <c r="G77" s="34">
        <f>Table3[[#This Row],[Peak Day Steam]]</f>
        <v>1637</v>
      </c>
    </row>
    <row r="78" spans="1:7">
      <c r="A78" s="33">
        <f t="shared" si="0"/>
        <v>0.79166666666666596</v>
      </c>
      <c r="B78" s="34">
        <f>Table3[[#This Row],[Average WkDay Elec]]</f>
        <v>595.67230769230775</v>
      </c>
      <c r="C78" s="34">
        <f>Table3[[#This Row],[Average WkEnd Elec]]</f>
        <v>357.17307692307685</v>
      </c>
      <c r="D78" s="34">
        <f>Table3[[#This Row],[Peak Day Elec]]</f>
        <v>763.2</v>
      </c>
      <c r="E78" s="34">
        <f>Table3[[#This Row],[Average WkDay Steam]]</f>
        <v>366.38461538461536</v>
      </c>
      <c r="F78" s="34">
        <f>Table3[[#This Row],[Average WkEnd Steam]]</f>
        <v>273</v>
      </c>
      <c r="G78" s="34">
        <f>Table3[[#This Row],[Peak Day Steam]]</f>
        <v>532</v>
      </c>
    </row>
    <row r="79" spans="1:7">
      <c r="A79" s="33">
        <f t="shared" si="0"/>
        <v>0.80208333333333259</v>
      </c>
      <c r="B79" s="34">
        <f>Table3[[#This Row],[Average WkDay Elec]]</f>
        <v>585.85076923076929</v>
      </c>
      <c r="C79" s="34">
        <f>Table3[[#This Row],[Average WkEnd Elec]]</f>
        <v>352.40769230769223</v>
      </c>
      <c r="D79" s="34">
        <f>Table3[[#This Row],[Peak Day Elec]]</f>
        <v>750.2</v>
      </c>
      <c r="E79" s="34">
        <f>Table3[[#This Row],[Average WkDay Steam]]</f>
        <v>314.69230769230768</v>
      </c>
      <c r="F79" s="34">
        <f>Table3[[#This Row],[Average WkEnd Steam]]</f>
        <v>274.46153846153845</v>
      </c>
      <c r="G79" s="34">
        <f>Table3[[#This Row],[Peak Day Steam]]</f>
        <v>235</v>
      </c>
    </row>
    <row r="80" spans="1:7">
      <c r="A80" s="33">
        <f t="shared" si="0"/>
        <v>0.81249999999999922</v>
      </c>
      <c r="B80" s="34">
        <f>Table3[[#This Row],[Average WkDay Elec]]</f>
        <v>575.24307692307707</v>
      </c>
      <c r="C80" s="34">
        <f>Table3[[#This Row],[Average WkEnd Elec]]</f>
        <v>348.91923076923075</v>
      </c>
      <c r="D80" s="34">
        <f>Table3[[#This Row],[Peak Day Elec]]</f>
        <v>735.8</v>
      </c>
      <c r="E80" s="34">
        <f>Table3[[#This Row],[Average WkDay Steam]]</f>
        <v>304.16923076923075</v>
      </c>
      <c r="F80" s="34">
        <f>Table3[[#This Row],[Average WkEnd Steam]]</f>
        <v>251.03846153846155</v>
      </c>
      <c r="G80" s="34">
        <f>Table3[[#This Row],[Peak Day Steam]]</f>
        <v>170</v>
      </c>
    </row>
    <row r="81" spans="1:7">
      <c r="A81" s="33">
        <f t="shared" si="0"/>
        <v>0.82291666666666585</v>
      </c>
      <c r="B81" s="34">
        <f>Table3[[#This Row],[Average WkDay Elec]]</f>
        <v>567.11846153846136</v>
      </c>
      <c r="C81" s="34">
        <f>Table3[[#This Row],[Average WkEnd Elec]]</f>
        <v>350.58846153846156</v>
      </c>
      <c r="D81" s="34">
        <f>Table3[[#This Row],[Peak Day Elec]]</f>
        <v>722.9</v>
      </c>
      <c r="E81" s="34">
        <f>Table3[[#This Row],[Average WkDay Steam]]</f>
        <v>300.2</v>
      </c>
      <c r="F81" s="34">
        <f>Table3[[#This Row],[Average WkEnd Steam]]</f>
        <v>255.69230769230768</v>
      </c>
      <c r="G81" s="34">
        <f>Table3[[#This Row],[Peak Day Steam]]</f>
        <v>200</v>
      </c>
    </row>
    <row r="82" spans="1:7">
      <c r="A82" s="33">
        <f t="shared" si="0"/>
        <v>0.83333333333333248</v>
      </c>
      <c r="B82" s="34">
        <f>Table3[[#This Row],[Average WkDay Elec]]</f>
        <v>523.09692307692308</v>
      </c>
      <c r="C82" s="34">
        <f>Table3[[#This Row],[Average WkEnd Elec]]</f>
        <v>350.53846153846155</v>
      </c>
      <c r="D82" s="34">
        <f>Table3[[#This Row],[Peak Day Elec]]</f>
        <v>600.5</v>
      </c>
      <c r="E82" s="34">
        <f>Table3[[#This Row],[Average WkDay Steam]]</f>
        <v>297.75384615384615</v>
      </c>
      <c r="F82" s="34">
        <f>Table3[[#This Row],[Average WkEnd Steam]]</f>
        <v>250.65384615384616</v>
      </c>
      <c r="G82" s="34">
        <f>Table3[[#This Row],[Peak Day Steam]]</f>
        <v>193</v>
      </c>
    </row>
    <row r="83" spans="1:7">
      <c r="A83" s="33">
        <f t="shared" ref="A83:A101" si="1">A82+(1/96)</f>
        <v>0.84374999999999911</v>
      </c>
      <c r="B83" s="34">
        <f>Table3[[#This Row],[Average WkDay Elec]]</f>
        <v>484.99384615384616</v>
      </c>
      <c r="C83" s="34">
        <f>Table3[[#This Row],[Average WkEnd Elec]]</f>
        <v>351.1346153846153</v>
      </c>
      <c r="D83" s="34">
        <f>Table3[[#This Row],[Peak Day Elec]]</f>
        <v>531.4</v>
      </c>
      <c r="E83" s="34">
        <f>Table3[[#This Row],[Average WkDay Steam]]</f>
        <v>297.13846153846151</v>
      </c>
      <c r="F83" s="34">
        <f>Table3[[#This Row],[Average WkEnd Steam]]</f>
        <v>250.5</v>
      </c>
      <c r="G83" s="34">
        <f>Table3[[#This Row],[Peak Day Steam]]</f>
        <v>197</v>
      </c>
    </row>
    <row r="84" spans="1:7">
      <c r="A84" s="33">
        <f t="shared" si="1"/>
        <v>0.85416666666666574</v>
      </c>
      <c r="B84" s="34">
        <f>Table3[[#This Row],[Average WkDay Elec]]</f>
        <v>466.47692307692307</v>
      </c>
      <c r="C84" s="34">
        <f>Table3[[#This Row],[Average WkEnd Elec]]</f>
        <v>348.86153846153837</v>
      </c>
      <c r="D84" s="34">
        <f>Table3[[#This Row],[Peak Day Elec]]</f>
        <v>502.6</v>
      </c>
      <c r="E84" s="34">
        <f>Table3[[#This Row],[Average WkDay Steam]]</f>
        <v>290.01538461538462</v>
      </c>
      <c r="F84" s="34">
        <f>Table3[[#This Row],[Average WkEnd Steam]]</f>
        <v>250.76923076923077</v>
      </c>
      <c r="G84" s="34">
        <f>Table3[[#This Row],[Peak Day Steam]]</f>
        <v>198</v>
      </c>
    </row>
    <row r="85" spans="1:7">
      <c r="A85" s="33">
        <f t="shared" si="1"/>
        <v>0.86458333333333237</v>
      </c>
      <c r="B85" s="34">
        <f>Table3[[#This Row],[Average WkDay Elec]]</f>
        <v>463.04307692307697</v>
      </c>
      <c r="C85" s="34">
        <f>Table3[[#This Row],[Average WkEnd Elec]]</f>
        <v>351.7576923076922</v>
      </c>
      <c r="D85" s="34">
        <f>Table3[[#This Row],[Peak Day Elec]]</f>
        <v>506.9</v>
      </c>
      <c r="E85" s="34">
        <f>Table3[[#This Row],[Average WkDay Steam]]</f>
        <v>292.83076923076925</v>
      </c>
      <c r="F85" s="34">
        <f>Table3[[#This Row],[Average WkEnd Steam]]</f>
        <v>251.23076923076923</v>
      </c>
      <c r="G85" s="34">
        <f>Table3[[#This Row],[Peak Day Steam]]</f>
        <v>209</v>
      </c>
    </row>
    <row r="86" spans="1:7">
      <c r="A86" s="33">
        <f t="shared" si="1"/>
        <v>0.874999999999999</v>
      </c>
      <c r="B86" s="34">
        <f>Table3[[#This Row],[Average WkDay Elec]]</f>
        <v>457.05384615384617</v>
      </c>
      <c r="C86" s="34">
        <f>Table3[[#This Row],[Average WkEnd Elec]]</f>
        <v>349.92692307692312</v>
      </c>
      <c r="D86" s="34">
        <f>Table3[[#This Row],[Peak Day Elec]]</f>
        <v>505.4</v>
      </c>
      <c r="E86" s="34">
        <f>Table3[[#This Row],[Average WkDay Steam]]</f>
        <v>291.83076923076925</v>
      </c>
      <c r="F86" s="34">
        <f>Table3[[#This Row],[Average WkEnd Steam]]</f>
        <v>251.15384615384616</v>
      </c>
      <c r="G86" s="34">
        <f>Table3[[#This Row],[Peak Day Steam]]</f>
        <v>191</v>
      </c>
    </row>
    <row r="87" spans="1:7">
      <c r="A87" s="33">
        <f t="shared" si="1"/>
        <v>0.88541666666666563</v>
      </c>
      <c r="B87" s="34">
        <f>Table3[[#This Row],[Average WkDay Elec]]</f>
        <v>448.8584615384616</v>
      </c>
      <c r="C87" s="34">
        <f>Table3[[#This Row],[Average WkEnd Elec]]</f>
        <v>344.54230769230765</v>
      </c>
      <c r="D87" s="34">
        <f>Table3[[#This Row],[Peak Day Elec]]</f>
        <v>491</v>
      </c>
      <c r="E87" s="34">
        <f>Table3[[#This Row],[Average WkDay Steam]]</f>
        <v>296.78461538461539</v>
      </c>
      <c r="F87" s="34">
        <f>Table3[[#This Row],[Average WkEnd Steam]]</f>
        <v>247.46153846153845</v>
      </c>
      <c r="G87" s="34">
        <f>Table3[[#This Row],[Peak Day Steam]]</f>
        <v>200</v>
      </c>
    </row>
    <row r="88" spans="1:7">
      <c r="A88" s="33">
        <f t="shared" si="1"/>
        <v>0.89583333333333226</v>
      </c>
      <c r="B88" s="34">
        <f>Table3[[#This Row],[Average WkDay Elec]]</f>
        <v>439.74923076923073</v>
      </c>
      <c r="C88" s="34">
        <f>Table3[[#This Row],[Average WkEnd Elec]]</f>
        <v>340.49615384615385</v>
      </c>
      <c r="D88" s="34">
        <f>Table3[[#This Row],[Peak Day Elec]]</f>
        <v>476.6</v>
      </c>
      <c r="E88" s="34">
        <f>Table3[[#This Row],[Average WkDay Steam]]</f>
        <v>286.69230769230768</v>
      </c>
      <c r="F88" s="34">
        <f>Table3[[#This Row],[Average WkEnd Steam]]</f>
        <v>249.15384615384616</v>
      </c>
      <c r="G88" s="34">
        <f>Table3[[#This Row],[Peak Day Steam]]</f>
        <v>203</v>
      </c>
    </row>
    <row r="89" spans="1:7">
      <c r="A89" s="33">
        <f t="shared" si="1"/>
        <v>0.90624999999999889</v>
      </c>
      <c r="B89" s="34">
        <f>Table3[[#This Row],[Average WkDay Elec]]</f>
        <v>434.68000000000006</v>
      </c>
      <c r="C89" s="34">
        <f>Table3[[#This Row],[Average WkEnd Elec]]</f>
        <v>340.84230769230766</v>
      </c>
      <c r="D89" s="34">
        <f>Table3[[#This Row],[Peak Day Elec]]</f>
        <v>476.6</v>
      </c>
      <c r="E89" s="34">
        <f>Table3[[#This Row],[Average WkDay Steam]]</f>
        <v>293.01538461538462</v>
      </c>
      <c r="F89" s="34">
        <f>Table3[[#This Row],[Average WkEnd Steam]]</f>
        <v>242.96153846153845</v>
      </c>
      <c r="G89" s="34">
        <f>Table3[[#This Row],[Peak Day Steam]]</f>
        <v>198</v>
      </c>
    </row>
    <row r="90" spans="1:7">
      <c r="A90" s="33">
        <f t="shared" si="1"/>
        <v>0.91666666666666552</v>
      </c>
      <c r="B90" s="34">
        <f>Table3[[#This Row],[Average WkDay Elec]]</f>
        <v>428.34461538461534</v>
      </c>
      <c r="C90" s="34">
        <f>Table3[[#This Row],[Average WkEnd Elec]]</f>
        <v>339.67307692307691</v>
      </c>
      <c r="D90" s="34">
        <f>Table3[[#This Row],[Peak Day Elec]]</f>
        <v>468</v>
      </c>
      <c r="E90" s="34">
        <f>Table3[[#This Row],[Average WkDay Steam]]</f>
        <v>294.10769230769233</v>
      </c>
      <c r="F90" s="34">
        <f>Table3[[#This Row],[Average WkEnd Steam]]</f>
        <v>238.88461538461539</v>
      </c>
      <c r="G90" s="34">
        <f>Table3[[#This Row],[Peak Day Steam]]</f>
        <v>185</v>
      </c>
    </row>
    <row r="91" spans="1:7">
      <c r="A91" s="33">
        <f t="shared" si="1"/>
        <v>0.92708333333333215</v>
      </c>
      <c r="B91" s="34">
        <f>Table3[[#This Row],[Average WkDay Elec]]</f>
        <v>421.56307692307695</v>
      </c>
      <c r="C91" s="34">
        <f>Table3[[#This Row],[Average WkEnd Elec]]</f>
        <v>339.676923076923</v>
      </c>
      <c r="D91" s="34">
        <f>Table3[[#This Row],[Peak Day Elec]]</f>
        <v>450.7</v>
      </c>
      <c r="E91" s="34">
        <f>Table3[[#This Row],[Average WkDay Steam]]</f>
        <v>279.69230769230768</v>
      </c>
      <c r="F91" s="34">
        <f>Table3[[#This Row],[Average WkEnd Steam]]</f>
        <v>240.73076923076923</v>
      </c>
      <c r="G91" s="34">
        <f>Table3[[#This Row],[Peak Day Steam]]</f>
        <v>166</v>
      </c>
    </row>
    <row r="92" spans="1:7">
      <c r="A92" s="33">
        <f t="shared" si="1"/>
        <v>0.93749999999999878</v>
      </c>
      <c r="B92" s="34">
        <f>Table3[[#This Row],[Average WkDay Elec]]</f>
        <v>412.65230769230777</v>
      </c>
      <c r="C92" s="34">
        <f>Table3[[#This Row],[Average WkEnd Elec]]</f>
        <v>338.61923076923074</v>
      </c>
      <c r="D92" s="34">
        <f>Table3[[#This Row],[Peak Day Elec]]</f>
        <v>447.8</v>
      </c>
      <c r="E92" s="34">
        <f>Table3[[#This Row],[Average WkDay Steam]]</f>
        <v>276.43076923076922</v>
      </c>
      <c r="F92" s="34">
        <f>Table3[[#This Row],[Average WkEnd Steam]]</f>
        <v>242.38461538461539</v>
      </c>
      <c r="G92" s="34">
        <f>Table3[[#This Row],[Peak Day Steam]]</f>
        <v>175</v>
      </c>
    </row>
    <row r="93" spans="1:7">
      <c r="A93" s="33">
        <f t="shared" si="1"/>
        <v>0.94791666666666541</v>
      </c>
      <c r="B93" s="34">
        <f>Table3[[#This Row],[Average WkDay Elec]]</f>
        <v>410.29230769230787</v>
      </c>
      <c r="C93" s="34">
        <f>Table3[[#This Row],[Average WkEnd Elec]]</f>
        <v>337.56923076923078</v>
      </c>
      <c r="D93" s="34">
        <f>Table3[[#This Row],[Peak Day Elec]]</f>
        <v>452.2</v>
      </c>
      <c r="E93" s="34">
        <f>Table3[[#This Row],[Average WkDay Steam]]</f>
        <v>270.15384615384613</v>
      </c>
      <c r="F93" s="34">
        <f>Table3[[#This Row],[Average WkEnd Steam]]</f>
        <v>239.5</v>
      </c>
      <c r="G93" s="34">
        <f>Table3[[#This Row],[Peak Day Steam]]</f>
        <v>194</v>
      </c>
    </row>
    <row r="94" spans="1:7">
      <c r="A94" s="33">
        <f t="shared" si="1"/>
        <v>0.95833333333333204</v>
      </c>
      <c r="B94" s="34">
        <f>Table3[[#This Row],[Average WkDay Elec]]</f>
        <v>403.53230769230777</v>
      </c>
      <c r="C94" s="34">
        <f>Table3[[#This Row],[Average WkEnd Elec]]</f>
        <v>336.79230769230765</v>
      </c>
      <c r="D94" s="34">
        <f>Table3[[#This Row],[Peak Day Elec]]</f>
        <v>442.1</v>
      </c>
      <c r="E94" s="34">
        <f>Table3[[#This Row],[Average WkDay Steam]]</f>
        <v>271.44615384615383</v>
      </c>
      <c r="F94" s="34">
        <f>Table3[[#This Row],[Average WkEnd Steam]]</f>
        <v>235.03846153846155</v>
      </c>
      <c r="G94" s="34">
        <f>Table3[[#This Row],[Peak Day Steam]]</f>
        <v>194</v>
      </c>
    </row>
    <row r="95" spans="1:7">
      <c r="A95" s="33">
        <f t="shared" si="1"/>
        <v>0.96874999999999867</v>
      </c>
      <c r="B95" s="34">
        <f>Table3[[#This Row],[Average WkDay Elec]]</f>
        <v>393.98769230769227</v>
      </c>
      <c r="C95" s="34">
        <f>Table3[[#This Row],[Average WkEnd Elec]]</f>
        <v>335.73846153846148</v>
      </c>
      <c r="D95" s="34">
        <f>Table3[[#This Row],[Peak Day Elec]]</f>
        <v>426.2</v>
      </c>
      <c r="E95" s="34">
        <f>Table3[[#This Row],[Average WkDay Steam]]</f>
        <v>263.93846153846152</v>
      </c>
      <c r="F95" s="34">
        <f>Table3[[#This Row],[Average WkEnd Steam]]</f>
        <v>231.15384615384616</v>
      </c>
      <c r="G95" s="34">
        <f>Table3[[#This Row],[Peak Day Steam]]</f>
        <v>167</v>
      </c>
    </row>
    <row r="96" spans="1:7">
      <c r="A96" s="33">
        <f t="shared" si="1"/>
        <v>0.9791666666666653</v>
      </c>
      <c r="B96" s="34">
        <f>Table3[[#This Row],[Average WkDay Elec]]</f>
        <v>386.54153846153832</v>
      </c>
      <c r="C96" s="34">
        <f>Table3[[#This Row],[Average WkEnd Elec]]</f>
        <v>334.19230769230768</v>
      </c>
      <c r="D96" s="34">
        <f>Table3[[#This Row],[Peak Day Elec]]</f>
        <v>416.2</v>
      </c>
      <c r="E96" s="34">
        <f>Table3[[#This Row],[Average WkDay Steam]]</f>
        <v>261.93846153846152</v>
      </c>
      <c r="F96" s="34">
        <f>Table3[[#This Row],[Average WkEnd Steam]]</f>
        <v>232.84615384615384</v>
      </c>
      <c r="G96" s="34">
        <f>Table3[[#This Row],[Peak Day Steam]]</f>
        <v>150</v>
      </c>
    </row>
    <row r="97" spans="1:7">
      <c r="A97" s="33">
        <f t="shared" si="1"/>
        <v>0.98958333333333193</v>
      </c>
      <c r="B97" s="34">
        <f>Table3[[#This Row],[Average WkDay Elec]]</f>
        <v>380.7184615384615</v>
      </c>
      <c r="C97" s="34">
        <f>Table3[[#This Row],[Average WkEnd Elec]]</f>
        <v>334.63846153846146</v>
      </c>
      <c r="D97" s="34">
        <f>Table3[[#This Row],[Peak Day Elec]]</f>
        <v>421.9</v>
      </c>
      <c r="E97" s="34">
        <f>Table3[[#This Row],[Average WkDay Steam]]</f>
        <v>261.44615384615383</v>
      </c>
      <c r="F97" s="34">
        <f>Table3[[#This Row],[Average WkEnd Steam]]</f>
        <v>235.46153846153845</v>
      </c>
      <c r="G97" s="34">
        <f>Table3[[#This Row],[Peak Day Steam]]</f>
        <v>163</v>
      </c>
    </row>
    <row r="98" spans="1:7">
      <c r="A98" s="33"/>
    </row>
    <row r="99" spans="1:7">
      <c r="A99" s="33"/>
    </row>
    <row r="100" spans="1:7">
      <c r="A100" s="33"/>
    </row>
    <row r="101" spans="1:7">
      <c r="A101" s="3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tabSelected="1" workbookViewId="0">
      <selection activeCell="J24" sqref="J24"/>
    </sheetView>
  </sheetViews>
  <sheetFormatPr defaultRowHeight="15"/>
  <cols>
    <col min="1" max="1" width="10.42578125" style="3" bestFit="1" customWidth="1"/>
    <col min="2" max="5" width="16" style="3" customWidth="1"/>
    <col min="6" max="16384" width="9.140625" style="3"/>
  </cols>
  <sheetData>
    <row r="1" spans="1:5" ht="32.25" customHeight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1:R74"/>
  <sheetViews>
    <sheetView showGridLines="0" zoomScale="115" zoomScaleNormal="115" workbookViewId="0">
      <selection activeCell="O20" sqref="O20"/>
    </sheetView>
  </sheetViews>
  <sheetFormatPr defaultRowHeight="15"/>
  <cols>
    <col min="1" max="1" width="4.140625" style="1" customWidth="1"/>
    <col min="2" max="2" width="11.85546875" style="1" bestFit="1" customWidth="1"/>
    <col min="3" max="3" width="14.7109375" style="1" bestFit="1" customWidth="1"/>
    <col min="4" max="4" width="15.42578125" style="1" bestFit="1" customWidth="1"/>
    <col min="5" max="5" width="15.42578125" style="1" customWidth="1"/>
    <col min="6" max="6" width="15.85546875" style="1" bestFit="1" customWidth="1"/>
    <col min="7" max="7" width="13.28515625" style="1" customWidth="1"/>
    <col min="8" max="8" width="28.85546875" style="1" customWidth="1"/>
    <col min="9" max="9" width="18.85546875" style="1" bestFit="1" customWidth="1"/>
    <col min="10" max="10" width="17.7109375" style="1" bestFit="1" customWidth="1"/>
    <col min="11" max="11" width="15" style="1" bestFit="1" customWidth="1"/>
    <col min="12" max="12" width="20.7109375" style="1" bestFit="1" customWidth="1"/>
    <col min="13" max="13" width="16.28515625" style="1" bestFit="1" customWidth="1"/>
    <col min="14" max="16384" width="9.140625" style="1"/>
  </cols>
  <sheetData>
    <row r="21" spans="2:13">
      <c r="C21" s="30"/>
      <c r="D21" s="30"/>
      <c r="E21" s="30"/>
      <c r="F21" s="30"/>
      <c r="G21" s="30"/>
      <c r="H21" s="3"/>
      <c r="I21" s="30"/>
      <c r="J21" s="30"/>
      <c r="K21" s="30"/>
      <c r="L21" s="30"/>
      <c r="M21" s="30"/>
    </row>
    <row r="22" spans="2:13">
      <c r="B22" s="3" t="s">
        <v>17</v>
      </c>
      <c r="C22" s="19" t="s">
        <v>9</v>
      </c>
      <c r="D22" s="19" t="s">
        <v>14</v>
      </c>
      <c r="E22" s="19" t="s">
        <v>15</v>
      </c>
      <c r="F22" s="19" t="s">
        <v>16</v>
      </c>
      <c r="G22" s="19" t="s">
        <v>3</v>
      </c>
      <c r="H22" s="3"/>
      <c r="I22" s="20" t="s">
        <v>9</v>
      </c>
      <c r="J22" s="20" t="s">
        <v>8</v>
      </c>
      <c r="K22" s="20" t="s">
        <v>7</v>
      </c>
      <c r="L22" s="20" t="s">
        <v>4</v>
      </c>
      <c r="M22" s="20" t="s">
        <v>5</v>
      </c>
    </row>
    <row r="23" spans="2:13">
      <c r="B23" s="21" t="str">
        <f>TEXT('Buckets Paste'!A2,"m/d/yy")</f>
        <v>7/8/12</v>
      </c>
      <c r="C23" s="22">
        <f>'Electric Week by Period'!C2</f>
        <v>25694.84</v>
      </c>
      <c r="D23" s="22">
        <f>'Electric Week by Period'!D2</f>
        <v>6097.5600000000049</v>
      </c>
      <c r="E23" s="22">
        <f>'Electric Week by Period'!F2</f>
        <v>225826.49</v>
      </c>
      <c r="F23" s="22">
        <f>'Electric Week by Period'!G2</f>
        <v>67200.209999999905</v>
      </c>
      <c r="G23" s="22">
        <f>SUM(C23:F23)</f>
        <v>324819.09999999986</v>
      </c>
      <c r="H23" s="16"/>
      <c r="I23" s="23">
        <f>'Steam Week by Period'!C2</f>
        <v>52689.599999999999</v>
      </c>
      <c r="J23" s="23">
        <f>'Steam Week by Period'!D2</f>
        <v>187814.39999999999</v>
      </c>
      <c r="K23" s="23">
        <f>'Steam Week by Period'!E2</f>
        <v>1029506</v>
      </c>
      <c r="L23" s="23">
        <f>'Steam Week by Period'!F2</f>
        <v>137586.20000000001</v>
      </c>
      <c r="M23" s="23">
        <f>'Steam Week by Period'!G2</f>
        <v>891919.8</v>
      </c>
    </row>
    <row r="24" spans="2:13">
      <c r="B24" s="21">
        <f>'Buckets Paste'!A3</f>
        <v>41105</v>
      </c>
      <c r="C24" s="22">
        <f>'Electric Week by Period'!C3</f>
        <v>25694.84</v>
      </c>
      <c r="D24" s="22">
        <f>'Electric Week by Period'!D3</f>
        <v>4026.6599999999817</v>
      </c>
      <c r="E24" s="22">
        <f>'Electric Week by Period'!F3</f>
        <v>225826.49</v>
      </c>
      <c r="F24" s="22">
        <f>'Electric Week by Period'!G3</f>
        <v>90406.109999999811</v>
      </c>
      <c r="G24" s="22">
        <f t="shared" ref="G24:G74" si="0">SUM(C24:F24)</f>
        <v>345954.09999999974</v>
      </c>
      <c r="H24" s="16"/>
      <c r="I24" s="23">
        <f>'Steam Week by Period'!C3</f>
        <v>52689.599999999999</v>
      </c>
      <c r="J24" s="23">
        <f>'Steam Week by Period'!D3</f>
        <v>61103.4</v>
      </c>
      <c r="K24" s="23">
        <f>'Steam Week by Period'!E3</f>
        <v>1242186</v>
      </c>
      <c r="L24" s="23">
        <f>'Steam Week by Period'!F3</f>
        <v>137586.20000000001</v>
      </c>
      <c r="M24" s="23">
        <f>'Steam Week by Period'!G3</f>
        <v>1104599.8</v>
      </c>
    </row>
    <row r="25" spans="2:13">
      <c r="B25" s="21">
        <f>'Buckets Paste'!A4</f>
        <v>41112</v>
      </c>
      <c r="C25" s="22">
        <f>'Electric Week by Period'!C4</f>
        <v>25694.84</v>
      </c>
      <c r="D25" s="22">
        <f>'Electric Week by Period'!D4</f>
        <v>6638.7599999999838</v>
      </c>
      <c r="E25" s="22">
        <f>'Electric Week by Period'!F4</f>
        <v>225826.49</v>
      </c>
      <c r="F25" s="22">
        <f>'Electric Week by Period'!G4</f>
        <v>111210.30999999988</v>
      </c>
      <c r="G25" s="22">
        <f t="shared" si="0"/>
        <v>369370.39999999985</v>
      </c>
      <c r="H25" s="16"/>
      <c r="I25" s="23">
        <f>'Steam Week by Period'!C4</f>
        <v>52689.599999999999</v>
      </c>
      <c r="J25" s="23">
        <f>'Steam Week by Period'!D4</f>
        <v>213780.4</v>
      </c>
      <c r="K25" s="23">
        <f>'Steam Week by Period'!E4</f>
        <v>1504568</v>
      </c>
      <c r="L25" s="23">
        <f>'Steam Week by Period'!F4</f>
        <v>137586.20000000001</v>
      </c>
      <c r="M25" s="23">
        <f>'Steam Week by Period'!G4</f>
        <v>1366981.8</v>
      </c>
    </row>
    <row r="26" spans="2:13">
      <c r="B26" s="21">
        <f>'Buckets Paste'!A5</f>
        <v>41119</v>
      </c>
      <c r="C26" s="22">
        <f>'Electric Week by Period'!C5</f>
        <v>25694.84</v>
      </c>
      <c r="D26" s="22">
        <f>'Electric Week by Period'!D5</f>
        <v>5131.4599999999919</v>
      </c>
      <c r="E26" s="22">
        <f>'Electric Week by Period'!F5</f>
        <v>225826.49</v>
      </c>
      <c r="F26" s="22">
        <f>'Electric Week by Period'!G5</f>
        <v>104829.7100000002</v>
      </c>
      <c r="G26" s="22">
        <f t="shared" si="0"/>
        <v>361482.50000000017</v>
      </c>
      <c r="H26" s="16"/>
      <c r="I26" s="23">
        <f>'Steam Week by Period'!C5</f>
        <v>52689.599999999999</v>
      </c>
      <c r="J26" s="23">
        <f>'Steam Week by Period'!D5</f>
        <v>140611.4</v>
      </c>
      <c r="K26" s="23">
        <f>'Steam Week by Period'!E5</f>
        <v>1565129</v>
      </c>
      <c r="L26" s="23">
        <f>'Steam Week by Period'!F5</f>
        <v>137586.20000000001</v>
      </c>
      <c r="M26" s="23">
        <f>'Steam Week by Period'!G5</f>
        <v>1427542.8</v>
      </c>
    </row>
    <row r="27" spans="2:13">
      <c r="B27" s="21">
        <f>'Buckets Paste'!A6</f>
        <v>41126</v>
      </c>
      <c r="C27" s="22">
        <f>'Electric Week by Period'!C6</f>
        <v>25694.84</v>
      </c>
      <c r="D27" s="22">
        <f>'Electric Week by Period'!D6</f>
        <v>4257.0600000000013</v>
      </c>
      <c r="E27" s="22">
        <f>'Electric Week by Period'!F6</f>
        <v>225826.49</v>
      </c>
      <c r="F27" s="22">
        <f>'Electric Week by Period'!G6</f>
        <v>98741.709999999905</v>
      </c>
      <c r="G27" s="22">
        <f t="shared" si="0"/>
        <v>354520.09999999986</v>
      </c>
      <c r="H27" s="16"/>
      <c r="I27" s="23">
        <f>'Steam Week by Period'!C6</f>
        <v>52689.599999999999</v>
      </c>
      <c r="J27" s="23">
        <f>'Steam Week by Period'!D6</f>
        <v>75735.399999999994</v>
      </c>
      <c r="K27" s="23">
        <f>'Steam Week by Period'!E6</f>
        <v>1410829</v>
      </c>
      <c r="L27" s="23">
        <f>'Steam Week by Period'!F6</f>
        <v>137586.20000000001</v>
      </c>
      <c r="M27" s="23">
        <f>'Steam Week by Period'!G6</f>
        <v>1273242.8</v>
      </c>
    </row>
    <row r="28" spans="2:13">
      <c r="B28" s="21">
        <f>'Buckets Paste'!A7</f>
        <v>41133</v>
      </c>
      <c r="C28" s="22">
        <f>'Electric Week by Period'!C7</f>
        <v>25694.84</v>
      </c>
      <c r="D28" s="22">
        <f>'Electric Week by Period'!D7</f>
        <v>6442.96000000001</v>
      </c>
      <c r="E28" s="22">
        <f>'Electric Week by Period'!F7</f>
        <v>225826.49</v>
      </c>
      <c r="F28" s="22">
        <f>'Electric Week by Period'!G7</f>
        <v>109616.21000000014</v>
      </c>
      <c r="G28" s="22">
        <f t="shared" si="0"/>
        <v>367580.50000000012</v>
      </c>
      <c r="H28" s="16"/>
      <c r="I28" s="23">
        <f>'Steam Week by Period'!C7</f>
        <v>52689.599999999999</v>
      </c>
      <c r="J28" s="23">
        <f>'Steam Week by Period'!D7</f>
        <v>79056.399999999994</v>
      </c>
      <c r="K28" s="23">
        <f>'Steam Week by Period'!E7</f>
        <v>1288456</v>
      </c>
      <c r="L28" s="23">
        <f>'Steam Week by Period'!F7</f>
        <v>137586.20000000001</v>
      </c>
      <c r="M28" s="23">
        <f>'Steam Week by Period'!G7</f>
        <v>1150869.8</v>
      </c>
    </row>
    <row r="29" spans="2:13">
      <c r="B29" s="21">
        <f>'Buckets Paste'!A8</f>
        <v>41140</v>
      </c>
      <c r="C29" s="22">
        <f>'Electric Week by Period'!C8</f>
        <v>25694.84</v>
      </c>
      <c r="D29" s="22">
        <f>'Electric Week by Period'!D8</f>
        <v>5597.4600000000064</v>
      </c>
      <c r="E29" s="22">
        <f>'Electric Week by Period'!F8</f>
        <v>225826.49</v>
      </c>
      <c r="F29" s="22">
        <f>'Electric Week by Period'!G8</f>
        <v>100053.10999999993</v>
      </c>
      <c r="G29" s="22">
        <f t="shared" si="0"/>
        <v>357171.89999999991</v>
      </c>
      <c r="H29" s="16"/>
      <c r="I29" s="23">
        <f>'Steam Week by Period'!C8</f>
        <v>52689.599999999999</v>
      </c>
      <c r="J29" s="23">
        <f>'Steam Week by Period'!D8</f>
        <v>87076.4</v>
      </c>
      <c r="K29" s="23">
        <f>'Steam Week by Period'!E8</f>
        <v>1266884</v>
      </c>
      <c r="L29" s="23">
        <f>'Steam Week by Period'!F8</f>
        <v>137586.20000000001</v>
      </c>
      <c r="M29" s="23">
        <f>'Steam Week by Period'!G8</f>
        <v>1129297.8</v>
      </c>
    </row>
    <row r="30" spans="2:13">
      <c r="B30" s="21">
        <f>'Buckets Paste'!A9</f>
        <v>41147</v>
      </c>
      <c r="C30" s="22">
        <f>'Electric Week by Period'!C9</f>
        <v>25694.84</v>
      </c>
      <c r="D30" s="22">
        <f>'Electric Week by Period'!D9</f>
        <v>4114.6599999999962</v>
      </c>
      <c r="E30" s="22">
        <f>'Electric Week by Period'!F9</f>
        <v>225826.49</v>
      </c>
      <c r="F30" s="22">
        <f>'Electric Week by Period'!G9</f>
        <v>86189.909999999742</v>
      </c>
      <c r="G30" s="22">
        <f t="shared" si="0"/>
        <v>341825.89999999973</v>
      </c>
      <c r="H30" s="16"/>
      <c r="I30" s="23">
        <f>'Steam Week by Period'!C9</f>
        <v>52689.599999999999</v>
      </c>
      <c r="J30" s="23">
        <f>'Steam Week by Period'!D9</f>
        <v>61790.400000000001</v>
      </c>
      <c r="K30" s="23">
        <f>'Steam Week by Period'!E9</f>
        <v>1097038</v>
      </c>
      <c r="L30" s="23">
        <f>'Steam Week by Period'!F9</f>
        <v>137586.20000000001</v>
      </c>
      <c r="M30" s="23">
        <f>'Steam Week by Period'!G9</f>
        <v>959451.8</v>
      </c>
    </row>
    <row r="31" spans="2:13">
      <c r="B31" s="21">
        <f>'Buckets Paste'!A10</f>
        <v>41154</v>
      </c>
      <c r="C31" s="22">
        <f>'Electric Week by Period'!C10</f>
        <v>25694.84</v>
      </c>
      <c r="D31" s="22">
        <f>'Electric Week by Period'!D10</f>
        <v>4736.4599999999991</v>
      </c>
      <c r="E31" s="22">
        <f>'Electric Week by Period'!F10</f>
        <v>225826.49</v>
      </c>
      <c r="F31" s="22">
        <f>'Electric Week by Period'!G10</f>
        <v>91386.309999999765</v>
      </c>
      <c r="G31" s="22">
        <f t="shared" si="0"/>
        <v>347644.09999999974</v>
      </c>
      <c r="H31" s="16"/>
      <c r="I31" s="23">
        <f>'Steam Week by Period'!C10</f>
        <v>52689.599999999999</v>
      </c>
      <c r="J31" s="23">
        <f>'Steam Week by Period'!D10</f>
        <v>92898.4</v>
      </c>
      <c r="K31" s="23">
        <f>'Steam Week by Period'!E10</f>
        <v>1271364</v>
      </c>
      <c r="L31" s="23">
        <f>'Steam Week by Period'!F10</f>
        <v>137586.20000000001</v>
      </c>
      <c r="M31" s="23">
        <f>'Steam Week by Period'!G10</f>
        <v>1133777.8</v>
      </c>
    </row>
    <row r="32" spans="2:13">
      <c r="B32" s="21">
        <f>'Buckets Paste'!A11</f>
        <v>41161</v>
      </c>
      <c r="C32" s="22">
        <f>'Electric Week by Period'!C11</f>
        <v>25694.84</v>
      </c>
      <c r="D32" s="22">
        <f>'Electric Week by Period'!D11</f>
        <v>4054.1599999999853</v>
      </c>
      <c r="E32" s="22">
        <f>'Electric Week by Period'!F11</f>
        <v>225826.49</v>
      </c>
      <c r="F32" s="22">
        <f>'Electric Week by Period'!G11</f>
        <v>73938.910000000091</v>
      </c>
      <c r="G32" s="22">
        <f t="shared" si="0"/>
        <v>329514.40000000008</v>
      </c>
      <c r="H32" s="16"/>
      <c r="I32" s="23">
        <f>'Steam Week by Period'!C11</f>
        <v>52689.599999999999</v>
      </c>
      <c r="J32" s="23">
        <f>'Steam Week by Period'!D11</f>
        <v>40474.400000000001</v>
      </c>
      <c r="K32" s="23">
        <f>'Steam Week by Period'!E11</f>
        <v>1191766</v>
      </c>
      <c r="L32" s="23">
        <f>'Steam Week by Period'!F11</f>
        <v>137586.20000000001</v>
      </c>
      <c r="M32" s="23">
        <f>'Steam Week by Period'!G11</f>
        <v>1054179.8</v>
      </c>
    </row>
    <row r="33" spans="2:13">
      <c r="B33" s="21">
        <f>'Buckets Paste'!A12</f>
        <v>41168</v>
      </c>
      <c r="C33" s="22">
        <f>'Electric Week by Period'!C12</f>
        <v>25694.84</v>
      </c>
      <c r="D33" s="22">
        <f>'Electric Week by Period'!D12</f>
        <v>2235.3600000000079</v>
      </c>
      <c r="E33" s="22">
        <f>'Electric Week by Period'!F12</f>
        <v>225826.49</v>
      </c>
      <c r="F33" s="22">
        <f>'Electric Week by Period'!G12</f>
        <v>69826.510000000009</v>
      </c>
      <c r="G33" s="22">
        <f t="shared" si="0"/>
        <v>323583.2</v>
      </c>
      <c r="H33" s="16"/>
      <c r="I33" s="23">
        <f>'Steam Week by Period'!C12</f>
        <v>52689.599999999999</v>
      </c>
      <c r="J33" s="23">
        <f>'Steam Week by Period'!D12</f>
        <v>45006.400000000001</v>
      </c>
      <c r="K33" s="23">
        <f>'Steam Week by Period'!E12</f>
        <v>1180368</v>
      </c>
      <c r="L33" s="23">
        <f>'Steam Week by Period'!F12</f>
        <v>137586.20000000001</v>
      </c>
      <c r="M33" s="23">
        <f>'Steam Week by Period'!G12</f>
        <v>1042781.8</v>
      </c>
    </row>
    <row r="34" spans="2:13">
      <c r="B34" s="21">
        <f>'Buckets Paste'!A13</f>
        <v>41175</v>
      </c>
      <c r="C34" s="22">
        <f>'Electric Week by Period'!C13</f>
        <v>25694.84</v>
      </c>
      <c r="D34" s="22">
        <f>'Electric Week by Period'!D13</f>
        <v>1980.8600000000042</v>
      </c>
      <c r="E34" s="22">
        <f>'Electric Week by Period'!F13</f>
        <v>225826.49</v>
      </c>
      <c r="F34" s="22">
        <f>'Electric Week by Period'!G13</f>
        <v>66023.4099999998</v>
      </c>
      <c r="G34" s="22">
        <f t="shared" si="0"/>
        <v>319525.5999999998</v>
      </c>
      <c r="H34" s="16"/>
      <c r="I34" s="23">
        <f>'Steam Week by Period'!C13</f>
        <v>52689.599999999999</v>
      </c>
      <c r="J34" s="23">
        <f>'Steam Week by Period'!D13</f>
        <v>24098.400000000001</v>
      </c>
      <c r="K34" s="23">
        <f>'Steam Week by Period'!E13</f>
        <v>788904</v>
      </c>
      <c r="L34" s="23">
        <f>'Steam Week by Period'!F13</f>
        <v>137586.20000000001</v>
      </c>
      <c r="M34" s="23">
        <f>'Steam Week by Period'!G13</f>
        <v>651317.80000000005</v>
      </c>
    </row>
    <row r="35" spans="2:13">
      <c r="B35" s="21">
        <f>'Buckets Paste'!A14</f>
        <v>41182</v>
      </c>
      <c r="C35" s="22">
        <f>'Electric Week by Period'!C14</f>
        <v>25694.84</v>
      </c>
      <c r="D35" s="22">
        <f>'Electric Week by Period'!D14</f>
        <v>1872.5600000000159</v>
      </c>
      <c r="E35" s="22">
        <f>'Electric Week by Period'!F14</f>
        <v>225826.49</v>
      </c>
      <c r="F35" s="22">
        <f>'Electric Week by Period'!G14</f>
        <v>59443.709999999788</v>
      </c>
      <c r="G35" s="22">
        <f t="shared" si="0"/>
        <v>312837.5999999998</v>
      </c>
      <c r="H35" s="16"/>
      <c r="I35" s="23">
        <f>'Steam Week by Period'!C14</f>
        <v>52689.599999999999</v>
      </c>
      <c r="J35" s="23">
        <f>'Steam Week by Period'!D14</f>
        <v>14692.400000000001</v>
      </c>
      <c r="K35" s="23">
        <f>'Steam Week by Period'!E14</f>
        <v>557062</v>
      </c>
      <c r="L35" s="23">
        <f>'Steam Week by Period'!F14</f>
        <v>137586.20000000001</v>
      </c>
      <c r="M35" s="23">
        <f>'Steam Week by Period'!G14</f>
        <v>419475.8</v>
      </c>
    </row>
    <row r="36" spans="2:13">
      <c r="B36" s="21">
        <f>'Buckets Paste'!A15</f>
        <v>41189</v>
      </c>
      <c r="C36" s="22">
        <f>'Electric Week by Period'!C15</f>
        <v>25694.84</v>
      </c>
      <c r="D36" s="22">
        <f>'Electric Week by Period'!D15</f>
        <v>2029.9599999999846</v>
      </c>
      <c r="E36" s="22">
        <f>'Electric Week by Period'!F15</f>
        <v>225826.49</v>
      </c>
      <c r="F36" s="22">
        <f>'Electric Week by Period'!G15</f>
        <v>63915.709999999788</v>
      </c>
      <c r="G36" s="22">
        <f t="shared" si="0"/>
        <v>317466.99999999977</v>
      </c>
      <c r="H36" s="16"/>
      <c r="I36" s="23">
        <f>'Steam Week by Period'!C15</f>
        <v>52689.599999999999</v>
      </c>
      <c r="J36" s="23">
        <f>'Steam Week by Period'!D15</f>
        <v>16549.400000000001</v>
      </c>
      <c r="K36" s="23">
        <f>'Steam Week by Period'!E15</f>
        <v>542813.5</v>
      </c>
      <c r="L36" s="23">
        <f>'Steam Week by Period'!F15</f>
        <v>137586.20000000001</v>
      </c>
      <c r="M36" s="23">
        <f>'Steam Week by Period'!G15</f>
        <v>405227.3</v>
      </c>
    </row>
    <row r="37" spans="2:13">
      <c r="B37" s="21">
        <f>'Buckets Paste'!A16</f>
        <v>41196</v>
      </c>
      <c r="C37" s="22">
        <f>'Electric Week by Period'!C16</f>
        <v>25694.84</v>
      </c>
      <c r="D37" s="22">
        <f>'Electric Week by Period'!D16</f>
        <v>1215.6600000000071</v>
      </c>
      <c r="E37" s="22">
        <f>'Electric Week by Period'!F16</f>
        <v>225826.49</v>
      </c>
      <c r="F37" s="22">
        <f>'Electric Week by Period'!G16</f>
        <v>13695.409999999916</v>
      </c>
      <c r="G37" s="22">
        <f t="shared" si="0"/>
        <v>266432.39999999991</v>
      </c>
      <c r="H37" s="16"/>
      <c r="I37" s="23">
        <f>'Steam Week by Period'!C16</f>
        <v>52689.599999999999</v>
      </c>
      <c r="J37" s="23">
        <f>'Steam Week by Period'!D16</f>
        <v>2893.4000000000015</v>
      </c>
      <c r="K37" s="23">
        <f>'Steam Week by Period'!E16</f>
        <v>56607</v>
      </c>
      <c r="L37" s="23">
        <f>'Steam Week by Period'!F16</f>
        <v>56607</v>
      </c>
      <c r="M37" s="23">
        <f>'Steam Week by Period'!G16</f>
        <v>0</v>
      </c>
    </row>
    <row r="38" spans="2:13">
      <c r="B38" s="21">
        <f>'Buckets Paste'!A17</f>
        <v>41203</v>
      </c>
      <c r="C38" s="22">
        <f>'Electric Week by Period'!C17</f>
        <v>25694.84</v>
      </c>
      <c r="D38" s="22">
        <f>'Electric Week by Period'!D17</f>
        <v>1110.5599999999977</v>
      </c>
      <c r="E38" s="22">
        <f>'Electric Week by Period'!F17</f>
        <v>225826.49</v>
      </c>
      <c r="F38" s="22">
        <f>'Electric Week by Period'!G17</f>
        <v>33126.610000000015</v>
      </c>
      <c r="G38" s="22">
        <f t="shared" si="0"/>
        <v>285758.5</v>
      </c>
      <c r="H38" s="16"/>
      <c r="I38" s="23">
        <f>'Steam Week by Period'!C17</f>
        <v>49480</v>
      </c>
      <c r="J38" s="23">
        <f>'Steam Week by Period'!D17</f>
        <v>0</v>
      </c>
      <c r="K38" s="23">
        <f>'Steam Week by Period'!E17</f>
        <v>220481</v>
      </c>
      <c r="L38" s="23">
        <f>'Steam Week by Period'!F17</f>
        <v>137586.20000000001</v>
      </c>
      <c r="M38" s="23">
        <f>'Steam Week by Period'!G17</f>
        <v>82894.799999999988</v>
      </c>
    </row>
    <row r="39" spans="2:13">
      <c r="B39" s="21">
        <f>'Buckets Paste'!A18</f>
        <v>41210</v>
      </c>
      <c r="C39" s="22">
        <f>'Electric Week by Period'!C18</f>
        <v>25694.84</v>
      </c>
      <c r="D39" s="22">
        <f>'Electric Week by Period'!D18</f>
        <v>1326.6599999999926</v>
      </c>
      <c r="E39" s="22">
        <f>'Electric Week by Period'!F18</f>
        <v>225826.49</v>
      </c>
      <c r="F39" s="22">
        <f>'Electric Week by Period'!G18</f>
        <v>34706.710000000137</v>
      </c>
      <c r="G39" s="22">
        <f t="shared" si="0"/>
        <v>287554.70000000013</v>
      </c>
      <c r="H39" s="16"/>
      <c r="I39" s="23">
        <f>'Steam Week by Period'!C18</f>
        <v>48735</v>
      </c>
      <c r="J39" s="23">
        <f>'Steam Week by Period'!D18</f>
        <v>0</v>
      </c>
      <c r="K39" s="23">
        <f>'Steam Week by Period'!E18</f>
        <v>186033</v>
      </c>
      <c r="L39" s="23">
        <f>'Steam Week by Period'!F18</f>
        <v>137586.20000000001</v>
      </c>
      <c r="M39" s="23">
        <f>'Steam Week by Period'!G18</f>
        <v>48446.799999999988</v>
      </c>
    </row>
    <row r="40" spans="2:13">
      <c r="B40" s="21">
        <f>'Buckets Paste'!A19</f>
        <v>41217</v>
      </c>
      <c r="C40" s="22">
        <f>'Electric Week by Period'!C19</f>
        <v>25694.84</v>
      </c>
      <c r="D40" s="22">
        <f>'Electric Week by Period'!D19</f>
        <v>1323.6599999999962</v>
      </c>
      <c r="E40" s="22">
        <f>'Electric Week by Period'!F19</f>
        <v>212986.29999999978</v>
      </c>
      <c r="F40" s="22">
        <f>'Electric Week by Period'!G19</f>
        <v>0</v>
      </c>
      <c r="G40" s="22">
        <f t="shared" si="0"/>
        <v>240004.79999999978</v>
      </c>
      <c r="H40" s="16"/>
      <c r="I40" s="23">
        <f>'Steam Week by Period'!C19</f>
        <v>52689.599999999999</v>
      </c>
      <c r="J40" s="23">
        <f>'Steam Week by Period'!D19</f>
        <v>2124.4000000000015</v>
      </c>
      <c r="K40" s="23">
        <f>'Steam Week by Period'!E19</f>
        <v>167863</v>
      </c>
      <c r="L40" s="23">
        <f>'Steam Week by Period'!F19</f>
        <v>137586.20000000001</v>
      </c>
      <c r="M40" s="23">
        <f>'Steam Week by Period'!G19</f>
        <v>30276.799999999988</v>
      </c>
    </row>
    <row r="41" spans="2:13">
      <c r="B41" s="21">
        <f>'Buckets Paste'!A20</f>
        <v>41224</v>
      </c>
      <c r="C41" s="22">
        <f>'Electric Week by Period'!C20</f>
        <v>25694.84</v>
      </c>
      <c r="D41" s="22">
        <f>'Electric Week by Period'!D20</f>
        <v>1904.4599999999919</v>
      </c>
      <c r="E41" s="22">
        <f>'Electric Week by Period'!F20</f>
        <v>225826.49</v>
      </c>
      <c r="F41" s="22">
        <f>'Electric Week by Period'!G20</f>
        <v>18917.309999999998</v>
      </c>
      <c r="G41" s="22">
        <f t="shared" si="0"/>
        <v>272343.09999999998</v>
      </c>
      <c r="H41" s="16"/>
      <c r="I41" s="23">
        <f>'Steam Week by Period'!C20</f>
        <v>52689.599999999999</v>
      </c>
      <c r="J41" s="23">
        <f>'Steam Week by Period'!D20</f>
        <v>147554.4</v>
      </c>
      <c r="K41" s="23">
        <f>'Steam Week by Period'!E20</f>
        <v>623792</v>
      </c>
      <c r="L41" s="23">
        <f>'Steam Week by Period'!F20</f>
        <v>137586.20000000001</v>
      </c>
      <c r="M41" s="23">
        <f>'Steam Week by Period'!G20</f>
        <v>486205.8</v>
      </c>
    </row>
    <row r="42" spans="2:13">
      <c r="B42" s="21">
        <f>'Buckets Paste'!A21</f>
        <v>41231</v>
      </c>
      <c r="C42" s="22">
        <f>'Electric Week by Period'!C21</f>
        <v>25694.84</v>
      </c>
      <c r="D42" s="22">
        <f>'Electric Week by Period'!D21</f>
        <v>3086.1599999999962</v>
      </c>
      <c r="E42" s="22">
        <f>'Electric Week by Period'!F21</f>
        <v>225826.49</v>
      </c>
      <c r="F42" s="22">
        <f>'Electric Week by Period'!G21</f>
        <v>26728.509999999835</v>
      </c>
      <c r="G42" s="22">
        <f t="shared" si="0"/>
        <v>281335.99999999983</v>
      </c>
      <c r="H42" s="16"/>
      <c r="I42" s="23">
        <f>'Steam Week by Period'!C21</f>
        <v>52689.599999999999</v>
      </c>
      <c r="J42" s="23">
        <f>'Steam Week by Period'!D21</f>
        <v>99035.4</v>
      </c>
      <c r="K42" s="23">
        <f>'Steam Week by Period'!E21</f>
        <v>403881</v>
      </c>
      <c r="L42" s="23">
        <f>'Steam Week by Period'!F21</f>
        <v>137586.20000000001</v>
      </c>
      <c r="M42" s="23">
        <f>'Steam Week by Period'!G21</f>
        <v>266294.8</v>
      </c>
    </row>
    <row r="43" spans="2:13">
      <c r="B43" s="21">
        <f>'Buckets Paste'!A22</f>
        <v>41238</v>
      </c>
      <c r="C43" s="22">
        <f>'Electric Week by Period'!C22</f>
        <v>25694.84</v>
      </c>
      <c r="D43" s="22">
        <f>'Electric Week by Period'!D22</f>
        <v>1783.3599999999824</v>
      </c>
      <c r="E43" s="22">
        <f>'Electric Week by Period'!F22</f>
        <v>212819.10000000015</v>
      </c>
      <c r="F43" s="22">
        <f>'Electric Week by Period'!G22</f>
        <v>0</v>
      </c>
      <c r="G43" s="22">
        <f t="shared" si="0"/>
        <v>240297.30000000013</v>
      </c>
      <c r="H43" s="16"/>
      <c r="I43" s="23">
        <f>'Steam Week by Period'!C22</f>
        <v>52689.599999999999</v>
      </c>
      <c r="J43" s="23">
        <f>'Steam Week by Period'!D22</f>
        <v>99940.4</v>
      </c>
      <c r="K43" s="23">
        <f>'Steam Week by Period'!E22</f>
        <v>426998</v>
      </c>
      <c r="L43" s="23">
        <f>'Steam Week by Period'!F22</f>
        <v>137586.20000000001</v>
      </c>
      <c r="M43" s="23">
        <f>'Steam Week by Period'!G22</f>
        <v>289411.8</v>
      </c>
    </row>
    <row r="44" spans="2:13">
      <c r="B44" s="21">
        <f>'Buckets Paste'!A23</f>
        <v>41245</v>
      </c>
      <c r="C44" s="22">
        <f>'Electric Week by Period'!C23</f>
        <v>25694.84</v>
      </c>
      <c r="D44" s="22">
        <f>'Electric Week by Period'!D23</f>
        <v>1932.9599999999991</v>
      </c>
      <c r="E44" s="22">
        <f>'Electric Week by Period'!F23</f>
        <v>225826.49</v>
      </c>
      <c r="F44" s="22">
        <f>'Electric Week by Period'!G23</f>
        <v>20853.510000000009</v>
      </c>
      <c r="G44" s="22">
        <f t="shared" si="0"/>
        <v>274307.8</v>
      </c>
      <c r="H44" s="16"/>
      <c r="I44" s="23">
        <f>'Steam Week by Period'!C23</f>
        <v>52689.599999999999</v>
      </c>
      <c r="J44" s="23">
        <f>'Steam Week by Period'!D23</f>
        <v>139264.4</v>
      </c>
      <c r="K44" s="23">
        <f>'Steam Week by Period'!E23</f>
        <v>660731</v>
      </c>
      <c r="L44" s="23">
        <f>'Steam Week by Period'!F23</f>
        <v>137586.20000000001</v>
      </c>
      <c r="M44" s="23">
        <f>'Steam Week by Period'!G23</f>
        <v>523144.8</v>
      </c>
    </row>
    <row r="45" spans="2:13">
      <c r="B45" s="21">
        <f>'Buckets Paste'!A24</f>
        <v>41252</v>
      </c>
      <c r="C45" s="22">
        <f>'Electric Week by Period'!C24</f>
        <v>25694.84</v>
      </c>
      <c r="D45" s="22">
        <f>'Electric Week by Period'!D24</f>
        <v>1679.2600000000057</v>
      </c>
      <c r="E45" s="22">
        <f>'Electric Week by Period'!F24</f>
        <v>225826.49</v>
      </c>
      <c r="F45" s="22">
        <f>'Electric Week by Period'!G24</f>
        <v>21763.00999999998</v>
      </c>
      <c r="G45" s="22">
        <f t="shared" si="0"/>
        <v>274963.59999999998</v>
      </c>
      <c r="H45" s="16"/>
      <c r="I45" s="23">
        <f>'Steam Week by Period'!C24</f>
        <v>52689.599999999999</v>
      </c>
      <c r="J45" s="23">
        <f>'Steam Week by Period'!D24</f>
        <v>130502.39999999999</v>
      </c>
      <c r="K45" s="23">
        <f>'Steam Week by Period'!E24</f>
        <v>447132</v>
      </c>
      <c r="L45" s="23">
        <f>'Steam Week by Period'!F24</f>
        <v>137586.20000000001</v>
      </c>
      <c r="M45" s="23">
        <f>'Steam Week by Period'!G24</f>
        <v>309545.8</v>
      </c>
    </row>
    <row r="46" spans="2:13">
      <c r="B46" s="21">
        <f>'Buckets Paste'!A25</f>
        <v>41259</v>
      </c>
      <c r="C46" s="22">
        <f>'Electric Week by Period'!C25</f>
        <v>25694.84</v>
      </c>
      <c r="D46" s="22">
        <f>'Electric Week by Period'!D25</f>
        <v>2089.559999999994</v>
      </c>
      <c r="E46" s="22">
        <f>'Electric Week by Period'!F25</f>
        <v>225826.49</v>
      </c>
      <c r="F46" s="22">
        <f>'Electric Week by Period'!G25</f>
        <v>23455.609999999841</v>
      </c>
      <c r="G46" s="22">
        <f t="shared" si="0"/>
        <v>277066.49999999983</v>
      </c>
      <c r="H46" s="16"/>
      <c r="I46" s="23">
        <f>'Steam Week by Period'!C25</f>
        <v>52689.599999999999</v>
      </c>
      <c r="J46" s="23">
        <f>'Steam Week by Period'!D25</f>
        <v>128387.4</v>
      </c>
      <c r="K46" s="23">
        <f>'Steam Week by Period'!E25</f>
        <v>553759</v>
      </c>
      <c r="L46" s="23">
        <f>'Steam Week by Period'!F25</f>
        <v>137586.20000000001</v>
      </c>
      <c r="M46" s="23">
        <f>'Steam Week by Period'!G25</f>
        <v>416172.79999999999</v>
      </c>
    </row>
    <row r="47" spans="2:13">
      <c r="B47" s="21">
        <f>'Buckets Paste'!A26</f>
        <v>41266</v>
      </c>
      <c r="C47" s="22">
        <f>'Electric Week by Period'!C26</f>
        <v>25694.84</v>
      </c>
      <c r="D47" s="22">
        <f>'Electric Week by Period'!D26</f>
        <v>1860.6600000000071</v>
      </c>
      <c r="E47" s="22">
        <f>'Electric Week by Period'!F26</f>
        <v>225826.49</v>
      </c>
      <c r="F47" s="22">
        <f>'Electric Week by Period'!G26</f>
        <v>19715.309999999939</v>
      </c>
      <c r="G47" s="22">
        <f t="shared" si="0"/>
        <v>273097.29999999993</v>
      </c>
      <c r="H47" s="16"/>
      <c r="I47" s="23">
        <f>'Steam Week by Period'!C26</f>
        <v>52689.599999999999</v>
      </c>
      <c r="J47" s="23">
        <f>'Steam Week by Period'!D26</f>
        <v>110089.4</v>
      </c>
      <c r="K47" s="23">
        <f>'Steam Week by Period'!E26</f>
        <v>555921</v>
      </c>
      <c r="L47" s="23">
        <f>'Steam Week by Period'!F26</f>
        <v>137586.20000000001</v>
      </c>
      <c r="M47" s="23">
        <f>'Steam Week by Period'!G26</f>
        <v>418334.8</v>
      </c>
    </row>
    <row r="48" spans="2:13">
      <c r="B48" s="21">
        <f>'Buckets Paste'!A27</f>
        <v>41273</v>
      </c>
      <c r="C48" s="22">
        <f>'Electric Week by Period'!C27</f>
        <v>25694.84</v>
      </c>
      <c r="D48" s="22">
        <f>'Electric Week by Period'!D27</f>
        <v>334.65999999999985</v>
      </c>
      <c r="E48" s="22">
        <f>'Electric Week by Period'!F27</f>
        <v>198313.79999999996</v>
      </c>
      <c r="F48" s="22">
        <f>'Electric Week by Period'!G27</f>
        <v>0</v>
      </c>
      <c r="G48" s="22">
        <f t="shared" si="0"/>
        <v>224343.29999999996</v>
      </c>
      <c r="H48" s="16"/>
      <c r="I48" s="23">
        <f>'Steam Week by Period'!C27</f>
        <v>52689.599999999999</v>
      </c>
      <c r="J48" s="23">
        <f>'Steam Week by Period'!D27</f>
        <v>116676.4</v>
      </c>
      <c r="K48" s="23">
        <f>'Steam Week by Period'!E27</f>
        <v>632331</v>
      </c>
      <c r="L48" s="23">
        <f>'Steam Week by Period'!F27</f>
        <v>137586.20000000001</v>
      </c>
      <c r="M48" s="23">
        <f>'Steam Week by Period'!G27</f>
        <v>494744.8</v>
      </c>
    </row>
    <row r="49" spans="2:13">
      <c r="B49" s="21">
        <f>'Buckets Paste'!A28</f>
        <v>41280</v>
      </c>
      <c r="C49" s="22">
        <f>'Electric Week by Period'!C28</f>
        <v>25694.84</v>
      </c>
      <c r="D49" s="22">
        <f>'Electric Week by Period'!D28</f>
        <v>2350.3599999999933</v>
      </c>
      <c r="E49" s="22">
        <f>'Electric Week by Period'!F28</f>
        <v>213088.39999999994</v>
      </c>
      <c r="F49" s="22">
        <f>'Electric Week by Period'!G28</f>
        <v>0</v>
      </c>
      <c r="G49" s="22">
        <f t="shared" si="0"/>
        <v>241133.59999999992</v>
      </c>
      <c r="H49" s="16"/>
      <c r="I49" s="23">
        <f>'Steam Week by Period'!C28</f>
        <v>52689.599999999999</v>
      </c>
      <c r="J49" s="23">
        <f>'Steam Week by Period'!D28</f>
        <v>214305.4</v>
      </c>
      <c r="K49" s="23">
        <f>'Steam Week by Period'!E28</f>
        <v>778050</v>
      </c>
      <c r="L49" s="23">
        <f>'Steam Week by Period'!F28</f>
        <v>137586.20000000001</v>
      </c>
      <c r="M49" s="23">
        <f>'Steam Week by Period'!G28</f>
        <v>640463.80000000005</v>
      </c>
    </row>
    <row r="50" spans="2:13">
      <c r="B50" s="21">
        <f>'Buckets Paste'!A29</f>
        <v>41287</v>
      </c>
      <c r="C50" s="22">
        <f>'Electric Week by Period'!C29</f>
        <v>25694.84</v>
      </c>
      <c r="D50" s="22">
        <f>'Electric Week by Period'!D29</f>
        <v>1800.5599999999977</v>
      </c>
      <c r="E50" s="22">
        <f>'Electric Week by Period'!F29</f>
        <v>225826.49</v>
      </c>
      <c r="F50" s="22">
        <f>'Electric Week by Period'!G29</f>
        <v>16596.809999999969</v>
      </c>
      <c r="G50" s="22">
        <f t="shared" si="0"/>
        <v>269918.69999999995</v>
      </c>
      <c r="H50" s="16"/>
      <c r="I50" s="23">
        <f>'Steam Week by Period'!C29</f>
        <v>52689.599999999999</v>
      </c>
      <c r="J50" s="23">
        <f>'Steam Week by Period'!D29</f>
        <v>157490.4</v>
      </c>
      <c r="K50" s="23">
        <f>'Steam Week by Period'!E29</f>
        <v>601994</v>
      </c>
      <c r="L50" s="23">
        <f>'Steam Week by Period'!F29</f>
        <v>137586.20000000001</v>
      </c>
      <c r="M50" s="23">
        <f>'Steam Week by Period'!G29</f>
        <v>464407.8</v>
      </c>
    </row>
    <row r="51" spans="2:13">
      <c r="B51" s="21">
        <f>'Buckets Paste'!A30</f>
        <v>41294</v>
      </c>
      <c r="C51" s="22">
        <f>'Electric Week by Period'!C30</f>
        <v>25694.84</v>
      </c>
      <c r="D51" s="22">
        <f>'Electric Week by Period'!D30</f>
        <v>1474.8599999999969</v>
      </c>
      <c r="E51" s="22">
        <f>'Electric Week by Period'!F30</f>
        <v>225826.49</v>
      </c>
      <c r="F51" s="22">
        <f>'Electric Week by Period'!G30</f>
        <v>17792.809999999765</v>
      </c>
      <c r="G51" s="22">
        <f t="shared" si="0"/>
        <v>270788.99999999977</v>
      </c>
      <c r="H51" s="16"/>
      <c r="I51" s="23">
        <f>'Steam Week by Period'!C30</f>
        <v>52689.599999999999</v>
      </c>
      <c r="J51" s="23">
        <f>'Steam Week by Period'!D30</f>
        <v>152646.39999999999</v>
      </c>
      <c r="K51" s="23">
        <f>'Steam Week by Period'!E30</f>
        <v>643212</v>
      </c>
      <c r="L51" s="23">
        <f>'Steam Week by Period'!F30</f>
        <v>137586.20000000001</v>
      </c>
      <c r="M51" s="23">
        <f>'Steam Week by Period'!G30</f>
        <v>505625.8</v>
      </c>
    </row>
    <row r="52" spans="2:13">
      <c r="B52" s="21">
        <f>'Buckets Paste'!A31</f>
        <v>41301</v>
      </c>
      <c r="C52" s="22">
        <f>'Electric Week by Period'!C31</f>
        <v>25694.84</v>
      </c>
      <c r="D52" s="22">
        <f>'Electric Week by Period'!D31</f>
        <v>5392.160000000018</v>
      </c>
      <c r="E52" s="22">
        <f>'Electric Week by Period'!F31</f>
        <v>225826.49</v>
      </c>
      <c r="F52" s="22">
        <f>'Electric Week by Period'!G31</f>
        <v>13745.21000000005</v>
      </c>
      <c r="G52" s="22">
        <f t="shared" si="0"/>
        <v>270658.70000000007</v>
      </c>
      <c r="H52" s="16"/>
      <c r="I52" s="23">
        <f>'Steam Week by Period'!C31</f>
        <v>52689.599999999999</v>
      </c>
      <c r="J52" s="23">
        <f>'Steam Week by Period'!D31</f>
        <v>639494.40000000002</v>
      </c>
      <c r="K52" s="23">
        <f>'Steam Week by Period'!E31</f>
        <v>1070594</v>
      </c>
      <c r="L52" s="23">
        <f>'Steam Week by Period'!F31</f>
        <v>137586.20000000001</v>
      </c>
      <c r="M52" s="23">
        <f>'Steam Week by Period'!G31</f>
        <v>933007.8</v>
      </c>
    </row>
    <row r="53" spans="2:13">
      <c r="B53" s="21">
        <f>'Buckets Paste'!A32</f>
        <v>41308</v>
      </c>
      <c r="C53" s="22">
        <f>'Electric Week by Period'!C32</f>
        <v>25694.84</v>
      </c>
      <c r="D53" s="22">
        <f>'Electric Week by Period'!D32</f>
        <v>1743.0600000000122</v>
      </c>
      <c r="E53" s="22">
        <f>'Electric Week by Period'!F32</f>
        <v>225826.49</v>
      </c>
      <c r="F53" s="22">
        <f>'Electric Week by Period'!G32</f>
        <v>21546.810000000056</v>
      </c>
      <c r="G53" s="22">
        <f t="shared" si="0"/>
        <v>274811.20000000007</v>
      </c>
      <c r="H53" s="16"/>
      <c r="I53" s="23">
        <f>'Steam Week by Period'!C32</f>
        <v>52689.599999999999</v>
      </c>
      <c r="J53" s="23">
        <f>'Steam Week by Period'!D32</f>
        <v>221895.4</v>
      </c>
      <c r="K53" s="23">
        <f>'Steam Week by Period'!E32</f>
        <v>663117</v>
      </c>
      <c r="L53" s="23">
        <f>'Steam Week by Period'!F32</f>
        <v>137586.20000000001</v>
      </c>
      <c r="M53" s="23">
        <f>'Steam Week by Period'!G32</f>
        <v>525530.80000000005</v>
      </c>
    </row>
    <row r="54" spans="2:13">
      <c r="B54" s="21">
        <f>'Buckets Paste'!A33</f>
        <v>41315</v>
      </c>
      <c r="C54" s="22">
        <f>'Electric Week by Period'!C33</f>
        <v>25694.84</v>
      </c>
      <c r="D54" s="22">
        <f>'Electric Week by Period'!D33</f>
        <v>3128.0600000000159</v>
      </c>
      <c r="E54" s="22">
        <f>'Electric Week by Period'!F33</f>
        <v>225826.49</v>
      </c>
      <c r="F54" s="22">
        <f>'Electric Week by Period'!G33</f>
        <v>21334.509999999893</v>
      </c>
      <c r="G54" s="22">
        <f t="shared" si="0"/>
        <v>275983.89999999991</v>
      </c>
      <c r="H54" s="16"/>
      <c r="I54" s="23">
        <f>'Steam Week by Period'!C33</f>
        <v>52689.599999999999</v>
      </c>
      <c r="J54" s="23">
        <f>'Steam Week by Period'!D33</f>
        <v>318379.40000000002</v>
      </c>
      <c r="K54" s="23">
        <f>'Steam Week by Period'!E33</f>
        <v>947053</v>
      </c>
      <c r="L54" s="23">
        <f>'Steam Week by Period'!F33</f>
        <v>137586.20000000001</v>
      </c>
      <c r="M54" s="23">
        <f>'Steam Week by Period'!G33</f>
        <v>809466.8</v>
      </c>
    </row>
    <row r="55" spans="2:13">
      <c r="B55" s="21">
        <f>'Buckets Paste'!A34</f>
        <v>41322</v>
      </c>
      <c r="C55" s="22">
        <f>'Electric Week by Period'!C34</f>
        <v>25694.84</v>
      </c>
      <c r="D55" s="22">
        <f>'Electric Week by Period'!D34</f>
        <v>1974.7600000000093</v>
      </c>
      <c r="E55" s="22">
        <f>'Electric Week by Period'!F34</f>
        <v>225826.49</v>
      </c>
      <c r="F55" s="22">
        <f>'Electric Week by Period'!G34</f>
        <v>20283.510000000097</v>
      </c>
      <c r="G55" s="22">
        <f t="shared" si="0"/>
        <v>273779.60000000009</v>
      </c>
      <c r="H55" s="16"/>
      <c r="I55" s="23">
        <f>'Steam Week by Period'!C34</f>
        <v>52689.599999999999</v>
      </c>
      <c r="J55" s="23">
        <f>'Steam Week by Period'!D34</f>
        <v>164835.4</v>
      </c>
      <c r="K55" s="23">
        <f>'Steam Week by Period'!E34</f>
        <v>610756</v>
      </c>
      <c r="L55" s="23">
        <f>'Steam Week by Period'!F34</f>
        <v>137586.20000000001</v>
      </c>
      <c r="M55" s="23">
        <f>'Steam Week by Period'!G34</f>
        <v>473169.8</v>
      </c>
    </row>
    <row r="56" spans="2:13">
      <c r="B56" s="21">
        <f>'Buckets Paste'!A35</f>
        <v>41329</v>
      </c>
      <c r="C56" s="22">
        <f>'Electric Week by Period'!C35</f>
        <v>25694.84</v>
      </c>
      <c r="D56" s="22">
        <f>'Electric Week by Period'!D35</f>
        <v>3537.3599999999933</v>
      </c>
      <c r="E56" s="22">
        <f>'Electric Week by Period'!F35</f>
        <v>225826.49</v>
      </c>
      <c r="F56" s="22">
        <f>'Electric Week by Period'!G35</f>
        <v>6742.8100000000559</v>
      </c>
      <c r="G56" s="22">
        <f t="shared" si="0"/>
        <v>261801.50000000003</v>
      </c>
      <c r="H56" s="16"/>
      <c r="I56" s="23">
        <f>'Steam Week by Period'!C35</f>
        <v>52689.599999999999</v>
      </c>
      <c r="J56" s="23">
        <f>'Steam Week by Period'!D35</f>
        <v>306792.40000000002</v>
      </c>
      <c r="K56" s="23">
        <f>'Steam Week by Period'!E35</f>
        <v>787675</v>
      </c>
      <c r="L56" s="23">
        <f>'Steam Week by Period'!F35</f>
        <v>137586.20000000001</v>
      </c>
      <c r="M56" s="23">
        <f>'Steam Week by Period'!G35</f>
        <v>650088.80000000005</v>
      </c>
    </row>
    <row r="57" spans="2:13">
      <c r="B57" s="21">
        <f>'Buckets Paste'!A36</f>
        <v>41336</v>
      </c>
      <c r="C57" s="22">
        <f>'Electric Week by Period'!C36</f>
        <v>25694.84</v>
      </c>
      <c r="D57" s="22">
        <f>'Electric Week by Period'!D36</f>
        <v>1133.4599999999919</v>
      </c>
      <c r="E57" s="22">
        <f>'Electric Week by Period'!F36</f>
        <v>225826.49</v>
      </c>
      <c r="F57" s="22">
        <f>'Electric Week by Period'!G36</f>
        <v>15535.909999999858</v>
      </c>
      <c r="G57" s="22">
        <f t="shared" si="0"/>
        <v>268190.69999999984</v>
      </c>
      <c r="H57" s="16"/>
      <c r="I57" s="23">
        <f>'Steam Week by Period'!C36</f>
        <v>52689.599999999999</v>
      </c>
      <c r="J57" s="23">
        <f>'Steam Week by Period'!D36</f>
        <v>150177.4</v>
      </c>
      <c r="K57" s="23">
        <f>'Steam Week by Period'!E36</f>
        <v>594879</v>
      </c>
      <c r="L57" s="23">
        <f>'Steam Week by Period'!F36</f>
        <v>137586.20000000001</v>
      </c>
      <c r="M57" s="23">
        <f>'Steam Week by Period'!G36</f>
        <v>457292.79999999999</v>
      </c>
    </row>
    <row r="58" spans="2:13">
      <c r="B58" s="21">
        <f>'Buckets Paste'!A37</f>
        <v>41343</v>
      </c>
      <c r="C58" s="22">
        <f>'Electric Week by Period'!C37</f>
        <v>25694.84</v>
      </c>
      <c r="D58" s="22">
        <f>'Electric Week by Period'!D37</f>
        <v>602.55999999998312</v>
      </c>
      <c r="E58" s="22">
        <f>'Electric Week by Period'!F37</f>
        <v>225826.49</v>
      </c>
      <c r="F58" s="22">
        <f>'Electric Week by Period'!G37</f>
        <v>14959.110000000132</v>
      </c>
      <c r="G58" s="22">
        <f t="shared" si="0"/>
        <v>267083.00000000012</v>
      </c>
      <c r="H58" s="16"/>
      <c r="I58" s="23">
        <f>'Steam Week by Period'!C37</f>
        <v>52689.599999999999</v>
      </c>
      <c r="J58" s="23">
        <f>'Steam Week by Period'!D37</f>
        <v>161357.4</v>
      </c>
      <c r="K58" s="23">
        <f>'Steam Week by Period'!E37</f>
        <v>749282</v>
      </c>
      <c r="L58" s="23">
        <f>'Steam Week by Period'!F37</f>
        <v>137586.20000000001</v>
      </c>
      <c r="M58" s="23">
        <f>'Steam Week by Period'!G37</f>
        <v>611695.80000000005</v>
      </c>
    </row>
    <row r="59" spans="2:13">
      <c r="B59" s="21">
        <f>'Buckets Paste'!A38</f>
        <v>41350</v>
      </c>
      <c r="C59" s="22">
        <f>'Electric Week by Period'!C38</f>
        <v>25694.84</v>
      </c>
      <c r="D59" s="22">
        <f>'Electric Week by Period'!D38</f>
        <v>1862.1600000000144</v>
      </c>
      <c r="E59" s="22">
        <f>'Electric Week by Period'!F38</f>
        <v>225826.49</v>
      </c>
      <c r="F59" s="22">
        <f>'Electric Week by Period'!G38</f>
        <v>19132.410000000033</v>
      </c>
      <c r="G59" s="22">
        <f t="shared" si="0"/>
        <v>272515.90000000002</v>
      </c>
      <c r="H59" s="16"/>
      <c r="I59" s="23">
        <f>'Steam Week by Period'!C38</f>
        <v>52689.599999999999</v>
      </c>
      <c r="J59" s="23">
        <f>'Steam Week by Period'!D38</f>
        <v>162412.4</v>
      </c>
      <c r="K59" s="23">
        <f>'Steam Week by Period'!E38</f>
        <v>530646</v>
      </c>
      <c r="L59" s="23">
        <f>'Steam Week by Period'!F38</f>
        <v>137586.20000000001</v>
      </c>
      <c r="M59" s="23">
        <f>'Steam Week by Period'!G38</f>
        <v>393059.8</v>
      </c>
    </row>
    <row r="60" spans="2:13">
      <c r="B60" s="21">
        <f>'Buckets Paste'!A39</f>
        <v>41357</v>
      </c>
      <c r="C60" s="22">
        <f>'Electric Week by Period'!C39</f>
        <v>25694.84</v>
      </c>
      <c r="D60" s="22">
        <f>'Electric Week by Period'!D39</f>
        <v>965.25999999999476</v>
      </c>
      <c r="E60" s="22">
        <f>'Electric Week by Period'!F39</f>
        <v>225826.49</v>
      </c>
      <c r="F60" s="22">
        <f>'Electric Week by Period'!G39</f>
        <v>15520.609999999841</v>
      </c>
      <c r="G60" s="22">
        <f t="shared" si="0"/>
        <v>268007.19999999984</v>
      </c>
      <c r="H60" s="16"/>
      <c r="I60" s="23">
        <f>'Steam Week by Period'!C39</f>
        <v>52689.599999999999</v>
      </c>
      <c r="J60" s="23">
        <f>'Steam Week by Period'!D39</f>
        <v>188892.4</v>
      </c>
      <c r="K60" s="23">
        <f>'Steam Week by Period'!E39</f>
        <v>748649</v>
      </c>
      <c r="L60" s="23">
        <f>'Steam Week by Period'!F39</f>
        <v>137586.20000000001</v>
      </c>
      <c r="M60" s="23">
        <f>'Steam Week by Period'!G39</f>
        <v>611062.80000000005</v>
      </c>
    </row>
    <row r="61" spans="2:13">
      <c r="B61" s="21">
        <f>'Buckets Paste'!A40</f>
        <v>41364</v>
      </c>
      <c r="C61" s="22">
        <f>'Electric Week by Period'!C40</f>
        <v>25694.84</v>
      </c>
      <c r="D61" s="22">
        <f>'Electric Week by Period'!D40</f>
        <v>2133.0600000000049</v>
      </c>
      <c r="E61" s="22">
        <f>'Electric Week by Period'!F40</f>
        <v>225826.49</v>
      </c>
      <c r="F61" s="22">
        <f>'Electric Week by Period'!G40</f>
        <v>10981.21000000005</v>
      </c>
      <c r="G61" s="22">
        <f t="shared" si="0"/>
        <v>264635.60000000003</v>
      </c>
      <c r="H61" s="16"/>
      <c r="I61" s="23">
        <f>'Steam Week by Period'!C40</f>
        <v>52689.599999999999</v>
      </c>
      <c r="J61" s="23">
        <f>'Steam Week by Period'!D40</f>
        <v>168452.4</v>
      </c>
      <c r="K61" s="23">
        <f>'Steam Week by Period'!E40</f>
        <v>469925</v>
      </c>
      <c r="L61" s="23">
        <f>'Steam Week by Period'!F40</f>
        <v>137586.20000000001</v>
      </c>
      <c r="M61" s="23">
        <f>'Steam Week by Period'!G40</f>
        <v>332338.8</v>
      </c>
    </row>
    <row r="62" spans="2:13">
      <c r="B62" s="21">
        <f>'Buckets Paste'!A41</f>
        <v>41371</v>
      </c>
      <c r="C62" s="22">
        <f>'Electric Week by Period'!C41</f>
        <v>25694.84</v>
      </c>
      <c r="D62" s="22">
        <f>'Electric Week by Period'!D41</f>
        <v>1109.5599999999904</v>
      </c>
      <c r="E62" s="22">
        <f>'Electric Week by Period'!F41</f>
        <v>225826.49</v>
      </c>
      <c r="F62" s="22">
        <f>'Electric Week by Period'!G41</f>
        <v>16599.410000000062</v>
      </c>
      <c r="G62" s="22">
        <f t="shared" si="0"/>
        <v>269230.30000000005</v>
      </c>
      <c r="H62" s="16"/>
      <c r="I62" s="23">
        <f>'Steam Week by Period'!C41</f>
        <v>52689.599999999999</v>
      </c>
      <c r="J62" s="23">
        <f>'Steam Week by Period'!D41</f>
        <v>171821.4</v>
      </c>
      <c r="K62" s="23">
        <f>'Steam Week by Period'!E41</f>
        <v>487046</v>
      </c>
      <c r="L62" s="23">
        <f>'Steam Week by Period'!F41</f>
        <v>137586.20000000001</v>
      </c>
      <c r="M62" s="23">
        <f>'Steam Week by Period'!G41</f>
        <v>349459.8</v>
      </c>
    </row>
    <row r="63" spans="2:13">
      <c r="B63" s="21">
        <f>'Buckets Paste'!A42</f>
        <v>41378</v>
      </c>
      <c r="C63" s="22">
        <f>'Electric Week by Period'!C42</f>
        <v>25694.84</v>
      </c>
      <c r="D63" s="22">
        <f>'Electric Week by Period'!D42</f>
        <v>262.5599999999904</v>
      </c>
      <c r="E63" s="22">
        <f>'Electric Week by Period'!F42</f>
        <v>225826.49</v>
      </c>
      <c r="F63" s="22">
        <f>'Electric Week by Period'!G42</f>
        <v>26979.409999999945</v>
      </c>
      <c r="G63" s="22">
        <f t="shared" si="0"/>
        <v>278763.29999999993</v>
      </c>
      <c r="H63" s="16"/>
      <c r="I63" s="23">
        <f>'Steam Week by Period'!C42</f>
        <v>52689.599999999999</v>
      </c>
      <c r="J63" s="23">
        <f>'Steam Week by Period'!D42</f>
        <v>22798.400000000001</v>
      </c>
      <c r="K63" s="23">
        <f>'Steam Week by Period'!E42</f>
        <v>303222</v>
      </c>
      <c r="L63" s="23">
        <f>'Steam Week by Period'!F42</f>
        <v>137586.20000000001</v>
      </c>
      <c r="M63" s="23">
        <f>'Steam Week by Period'!G42</f>
        <v>165635.79999999999</v>
      </c>
    </row>
    <row r="64" spans="2:13">
      <c r="B64" s="21">
        <f>'Buckets Paste'!A43</f>
        <v>41385</v>
      </c>
      <c r="C64" s="22">
        <f>'Electric Week by Period'!C43</f>
        <v>25694.84</v>
      </c>
      <c r="D64" s="22">
        <f>'Electric Week by Period'!D43</f>
        <v>435.35999999999694</v>
      </c>
      <c r="E64" s="22">
        <f>'Electric Week by Period'!F43</f>
        <v>225826.49</v>
      </c>
      <c r="F64" s="22">
        <f>'Electric Week by Period'!G43</f>
        <v>17310.209999999846</v>
      </c>
      <c r="G64" s="22">
        <f t="shared" si="0"/>
        <v>269266.89999999985</v>
      </c>
      <c r="H64" s="16"/>
      <c r="I64" s="23">
        <f>'Steam Week by Period'!C43</f>
        <v>52689.599999999999</v>
      </c>
      <c r="J64" s="23">
        <f>'Steam Week by Period'!D43</f>
        <v>15714.400000000001</v>
      </c>
      <c r="K64" s="23">
        <f>'Steam Week by Period'!E43</f>
        <v>211249</v>
      </c>
      <c r="L64" s="23">
        <f>'Steam Week by Period'!F43</f>
        <v>137586.20000000001</v>
      </c>
      <c r="M64" s="23">
        <f>'Steam Week by Period'!G43</f>
        <v>73662.799999999988</v>
      </c>
    </row>
    <row r="65" spans="2:18">
      <c r="B65" s="21">
        <f>'Buckets Paste'!A44</f>
        <v>41392</v>
      </c>
      <c r="C65" s="22">
        <f>'Electric Week by Period'!C44</f>
        <v>25645</v>
      </c>
      <c r="D65" s="22">
        <f>'Electric Week by Period'!D44</f>
        <v>0</v>
      </c>
      <c r="E65" s="22">
        <f>'Electric Week by Period'!F44</f>
        <v>225826.49</v>
      </c>
      <c r="F65" s="22">
        <f>'Electric Week by Period'!G44</f>
        <v>9652.5100000000093</v>
      </c>
      <c r="G65" s="22">
        <f t="shared" si="0"/>
        <v>261124</v>
      </c>
      <c r="H65" s="16"/>
      <c r="I65" s="23">
        <f>'Steam Week by Period'!C44</f>
        <v>52689.599999999999</v>
      </c>
      <c r="J65" s="23">
        <f>'Steam Week by Period'!D44</f>
        <v>22336.400000000001</v>
      </c>
      <c r="K65" s="23">
        <f>'Steam Week by Period'!E44</f>
        <v>217897.5</v>
      </c>
      <c r="L65" s="23">
        <f>'Steam Week by Period'!F44</f>
        <v>137586.20000000001</v>
      </c>
      <c r="M65" s="23">
        <f>'Steam Week by Period'!G44</f>
        <v>80311.299999999988</v>
      </c>
    </row>
    <row r="66" spans="2:18">
      <c r="B66" s="21">
        <f>'Buckets Paste'!A45</f>
        <v>41399</v>
      </c>
      <c r="C66" s="22">
        <f>'Electric Week by Period'!C45</f>
        <v>25694.84</v>
      </c>
      <c r="D66" s="22">
        <f>'Electric Week by Period'!D45</f>
        <v>340.36000000000058</v>
      </c>
      <c r="E66" s="22">
        <f>'Electric Week by Period'!F45</f>
        <v>225826.49</v>
      </c>
      <c r="F66" s="22">
        <f>'Electric Week by Period'!G45</f>
        <v>11281.210000000254</v>
      </c>
      <c r="G66" s="22">
        <f t="shared" si="0"/>
        <v>263142.90000000026</v>
      </c>
      <c r="H66" s="16"/>
      <c r="I66" s="23">
        <f>'Steam Week by Period'!C45</f>
        <v>52689.599999999999</v>
      </c>
      <c r="J66" s="23">
        <f>'Steam Week by Period'!D45</f>
        <v>12770.400000000001</v>
      </c>
      <c r="K66" s="23">
        <f>'Steam Week by Period'!E45</f>
        <v>91439</v>
      </c>
      <c r="L66" s="23">
        <f>'Steam Week by Period'!F45</f>
        <v>91439</v>
      </c>
      <c r="M66" s="23">
        <f>'Steam Week by Period'!G45</f>
        <v>0</v>
      </c>
    </row>
    <row r="67" spans="2:18">
      <c r="B67" s="21">
        <f>'Buckets Paste'!A46</f>
        <v>41406</v>
      </c>
      <c r="C67" s="22">
        <f>'Electric Week by Period'!C46</f>
        <v>25694.84</v>
      </c>
      <c r="D67" s="22">
        <f>'Electric Week by Period'!D46</f>
        <v>349.06000000000131</v>
      </c>
      <c r="E67" s="22">
        <f>'Electric Week by Period'!F46</f>
        <v>225826.49</v>
      </c>
      <c r="F67" s="22">
        <f>'Electric Week by Period'!G46</f>
        <v>22447.209999999934</v>
      </c>
      <c r="G67" s="22">
        <f t="shared" si="0"/>
        <v>274317.59999999992</v>
      </c>
      <c r="H67" s="16"/>
      <c r="I67" s="23">
        <f>'Steam Week by Period'!C46</f>
        <v>52689.599999999999</v>
      </c>
      <c r="J67" s="23">
        <f>'Steam Week by Period'!D46</f>
        <v>2146.4000000000015</v>
      </c>
      <c r="K67" s="23">
        <f>'Steam Week by Period'!E46</f>
        <v>185989</v>
      </c>
      <c r="L67" s="23">
        <f>'Steam Week by Period'!F46</f>
        <v>137586.20000000001</v>
      </c>
      <c r="M67" s="23">
        <f>'Steam Week by Period'!G46</f>
        <v>48402.799999999988</v>
      </c>
    </row>
    <row r="68" spans="2:18">
      <c r="B68" s="21">
        <f>'Buckets Paste'!A47</f>
        <v>41413</v>
      </c>
      <c r="C68" s="22">
        <f>'Electric Week by Period'!C47</f>
        <v>25449.300000000003</v>
      </c>
      <c r="D68" s="22">
        <f>'Electric Week by Period'!D47</f>
        <v>0</v>
      </c>
      <c r="E68" s="22">
        <f>'Electric Week by Period'!F47</f>
        <v>225826.49</v>
      </c>
      <c r="F68" s="22">
        <f>'Electric Week by Period'!G47</f>
        <v>20143.209999999905</v>
      </c>
      <c r="G68" s="22">
        <f t="shared" si="0"/>
        <v>271418.99999999988</v>
      </c>
      <c r="H68" s="16"/>
      <c r="I68" s="23">
        <f>'Steam Week by Period'!C47</f>
        <v>52689.599999999999</v>
      </c>
      <c r="J68" s="23">
        <f>'Steam Week by Period'!D47</f>
        <v>3867.4000000000015</v>
      </c>
      <c r="K68" s="23">
        <f>'Steam Week by Period'!E47</f>
        <v>198949</v>
      </c>
      <c r="L68" s="23">
        <f>'Steam Week by Period'!F47</f>
        <v>137586.20000000001</v>
      </c>
      <c r="M68" s="23">
        <f>'Steam Week by Period'!G47</f>
        <v>61362.799999999988</v>
      </c>
    </row>
    <row r="69" spans="2:18">
      <c r="B69" s="21">
        <f>'Buckets Paste'!A48</f>
        <v>41420</v>
      </c>
      <c r="C69" s="22">
        <f>'Electric Week by Period'!C48</f>
        <v>25694.84</v>
      </c>
      <c r="D69" s="22">
        <f>'Electric Week by Period'!D48</f>
        <v>1215.9600000000028</v>
      </c>
      <c r="E69" s="22">
        <f>'Electric Week by Period'!F48</f>
        <v>225826.49</v>
      </c>
      <c r="F69" s="22">
        <f>'Electric Week by Period'!G48</f>
        <v>72127.70999999973</v>
      </c>
      <c r="G69" s="22">
        <f t="shared" si="0"/>
        <v>324864.99999999971</v>
      </c>
      <c r="H69" s="16"/>
      <c r="I69" s="23">
        <f>'Steam Week by Period'!C48</f>
        <v>52689.599999999999</v>
      </c>
      <c r="J69" s="23">
        <f>'Steam Week by Period'!D48</f>
        <v>35505.4</v>
      </c>
      <c r="K69" s="23">
        <f>'Steam Week by Period'!E48</f>
        <v>700251</v>
      </c>
      <c r="L69" s="23">
        <f>'Steam Week by Period'!F48</f>
        <v>137586.20000000001</v>
      </c>
      <c r="M69" s="23">
        <f>'Steam Week by Period'!G48</f>
        <v>562664.80000000005</v>
      </c>
    </row>
    <row r="70" spans="2:18">
      <c r="B70" s="21">
        <f>'Buckets Paste'!A49</f>
        <v>41427</v>
      </c>
      <c r="C70" s="22">
        <f>'Electric Week by Period'!C49</f>
        <v>25393</v>
      </c>
      <c r="D70" s="22">
        <f>'Electric Week by Period'!D49</f>
        <v>0</v>
      </c>
      <c r="E70" s="22">
        <f>'Electric Week by Period'!F49</f>
        <v>225826.49</v>
      </c>
      <c r="F70" s="22">
        <f>'Electric Week by Period'!G49</f>
        <v>40283.209999999788</v>
      </c>
      <c r="G70" s="22">
        <f t="shared" si="0"/>
        <v>291502.69999999978</v>
      </c>
      <c r="H70" s="16"/>
      <c r="I70" s="23">
        <f>'Steam Week by Period'!C49</f>
        <v>52689.599999999999</v>
      </c>
      <c r="J70" s="23">
        <f>'Steam Week by Period'!D49</f>
        <v>51367.4</v>
      </c>
      <c r="K70" s="23">
        <f>'Steam Week by Period'!E49</f>
        <v>600903</v>
      </c>
      <c r="L70" s="23">
        <f>'Steam Week by Period'!F49</f>
        <v>137586.20000000001</v>
      </c>
      <c r="M70" s="23">
        <f>'Steam Week by Period'!G49</f>
        <v>463316.8</v>
      </c>
    </row>
    <row r="71" spans="2:18">
      <c r="B71" s="21">
        <f>'Buckets Paste'!A50</f>
        <v>41434</v>
      </c>
      <c r="C71" s="22">
        <f>'Electric Week by Period'!C50</f>
        <v>25694.84</v>
      </c>
      <c r="D71" s="22">
        <f>'Electric Week by Period'!D50</f>
        <v>2174.7599999999984</v>
      </c>
      <c r="E71" s="22">
        <f>'Electric Week by Period'!F50</f>
        <v>225826.49</v>
      </c>
      <c r="F71" s="22">
        <f>'Electric Week by Period'!G50</f>
        <v>70067.110000000161</v>
      </c>
      <c r="G71" s="22">
        <f t="shared" si="0"/>
        <v>323763.20000000019</v>
      </c>
      <c r="H71" s="16"/>
      <c r="I71" s="23">
        <f>'Steam Week by Period'!C50</f>
        <v>52689.599999999999</v>
      </c>
      <c r="J71" s="23">
        <f>'Steam Week by Period'!D50</f>
        <v>54105.4</v>
      </c>
      <c r="K71" s="23">
        <f>'Steam Week by Period'!E50</f>
        <v>1039621</v>
      </c>
      <c r="L71" s="23">
        <f>'Steam Week by Period'!F50</f>
        <v>137586.20000000001</v>
      </c>
      <c r="M71" s="23">
        <f>'Steam Week by Period'!G50</f>
        <v>902034.8</v>
      </c>
    </row>
    <row r="72" spans="2:18">
      <c r="B72" s="21">
        <f>'Buckets Paste'!A51</f>
        <v>41441</v>
      </c>
      <c r="C72" s="22">
        <f>'Electric Week by Period'!C51</f>
        <v>25694.84</v>
      </c>
      <c r="D72" s="22">
        <f>'Electric Week by Period'!D51</f>
        <v>1255.059999999994</v>
      </c>
      <c r="E72" s="22">
        <f>'Electric Week by Period'!F51</f>
        <v>225826.49</v>
      </c>
      <c r="F72" s="22">
        <f>'Electric Week by Period'!G51</f>
        <v>65106.4099999998</v>
      </c>
      <c r="G72" s="22">
        <f t="shared" si="0"/>
        <v>317882.79999999981</v>
      </c>
      <c r="H72" s="16"/>
      <c r="I72" s="23">
        <f>'Steam Week by Period'!C51</f>
        <v>52689.599999999999</v>
      </c>
      <c r="J72" s="23">
        <f>'Steam Week by Period'!D51</f>
        <v>73976.399999999994</v>
      </c>
      <c r="K72" s="23">
        <f>'Steam Week by Period'!E51</f>
        <v>987002</v>
      </c>
      <c r="L72" s="23">
        <f>'Steam Week by Period'!F51</f>
        <v>137586.20000000001</v>
      </c>
      <c r="M72" s="23">
        <f>'Steam Week by Period'!G51</f>
        <v>849415.8</v>
      </c>
    </row>
    <row r="73" spans="2:18">
      <c r="B73" s="21">
        <f>'Buckets Paste'!A52</f>
        <v>41448</v>
      </c>
      <c r="C73" s="22">
        <f>'Electric Week by Period'!C52</f>
        <v>25694.84</v>
      </c>
      <c r="D73" s="22">
        <f>'Electric Week by Period'!D52</f>
        <v>1835.059999999994</v>
      </c>
      <c r="E73" s="22">
        <f>'Electric Week by Period'!F52</f>
        <v>225826.49</v>
      </c>
      <c r="F73" s="22">
        <f>'Electric Week by Period'!G52</f>
        <v>76684.310000000056</v>
      </c>
      <c r="G73" s="22">
        <f t="shared" si="0"/>
        <v>330040.70000000007</v>
      </c>
      <c r="H73" s="16"/>
      <c r="I73" s="23">
        <f>'Steam Week by Period'!C52</f>
        <v>52689.599999999999</v>
      </c>
      <c r="J73" s="23">
        <f>'Steam Week by Period'!D52</f>
        <v>76716.399999999994</v>
      </c>
      <c r="K73" s="23">
        <f>'Steam Week by Period'!E52</f>
        <v>1121264.5</v>
      </c>
      <c r="L73" s="23">
        <f>'Steam Week by Period'!F52</f>
        <v>137586.20000000001</v>
      </c>
      <c r="M73" s="23">
        <f>'Steam Week by Period'!G52</f>
        <v>983678.3</v>
      </c>
    </row>
    <row r="74" spans="2:18">
      <c r="B74" s="21">
        <f>'Buckets Paste'!A53</f>
        <v>41455</v>
      </c>
      <c r="C74" s="22">
        <f>'Electric Week by Period'!C53</f>
        <v>25694.84</v>
      </c>
      <c r="D74" s="22">
        <f>'Electric Week by Period'!D53</f>
        <v>4618.7599999999838</v>
      </c>
      <c r="E74" s="22">
        <f>'Electric Week by Period'!F53</f>
        <v>225826.49</v>
      </c>
      <c r="F74" s="22">
        <f>'Electric Week by Period'!G53</f>
        <v>89471.909999999916</v>
      </c>
      <c r="G74" s="22">
        <f t="shared" si="0"/>
        <v>345611.99999999988</v>
      </c>
      <c r="H74" s="16" t="s">
        <v>6</v>
      </c>
      <c r="I74" s="23">
        <f>'Steam Week by Period'!C53</f>
        <v>52689.599999999999</v>
      </c>
      <c r="J74" s="23">
        <f>'Steam Week by Period'!D53</f>
        <v>112488.4</v>
      </c>
      <c r="K74" s="23">
        <f>'Steam Week by Period'!E53</f>
        <v>1423622</v>
      </c>
      <c r="L74" s="23">
        <f>'Steam Week by Period'!F53</f>
        <v>137586.20000000001</v>
      </c>
      <c r="M74" s="23">
        <f>'Steam Week by Period'!G53</f>
        <v>1286035.8</v>
      </c>
      <c r="R74" s="1" t="s">
        <v>6</v>
      </c>
    </row>
  </sheetData>
  <mergeCells count="2">
    <mergeCell ref="C21:G21"/>
    <mergeCell ref="I21:M21"/>
  </mergeCell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showGridLines="0" workbookViewId="0">
      <selection activeCell="E2" sqref="E2"/>
    </sheetView>
  </sheetViews>
  <sheetFormatPr defaultRowHeight="15"/>
  <cols>
    <col min="1" max="7" width="12.42578125" style="6" customWidth="1"/>
    <col min="8" max="8" width="16.7109375" style="6" customWidth="1"/>
    <col min="9" max="16384" width="9.140625" style="6"/>
  </cols>
  <sheetData>
    <row r="1" spans="1:9" ht="45.75" customHeight="1">
      <c r="A1" s="2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9">
      <c r="A2" s="4">
        <f>SUM(Elec_Week_by_Period[[#This Row],[Base Load 
Week (kWh)]]+Elec_Week_by_Period[[#This Row],[Non-Base 
Load]])</f>
        <v>324819.09999999992</v>
      </c>
      <c r="B2" s="4">
        <f>Table10[[#This Row],[Usage Closed Hours Elec]]</f>
        <v>31792.400000000005</v>
      </c>
      <c r="C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6097.5600000000049</v>
      </c>
      <c r="E2" s="4">
        <f>Table10[[#This Row],[Usage Open Hours Elec]]</f>
        <v>293026.6999999999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67200.209999999905</v>
      </c>
      <c r="H2" s="8"/>
      <c r="I2" s="8"/>
    </row>
    <row r="3" spans="1:9">
      <c r="A3" s="4">
        <f>SUM(Elec_Week_by_Period[[#This Row],[Base Load 
Week (kWh)]]+Elec_Week_by_Period[[#This Row],[Non-Base 
Load]])</f>
        <v>345954.0999999998</v>
      </c>
      <c r="B3" s="4">
        <f>Table10[[#This Row],[Usage Closed Hours Elec]]</f>
        <v>29721.499999999982</v>
      </c>
      <c r="C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4026.6599999999817</v>
      </c>
      <c r="E3" s="4">
        <f>Table10[[#This Row],[Usage Open Hours Elec]]</f>
        <v>316232.5999999998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90406.109999999811</v>
      </c>
      <c r="H3" s="8"/>
      <c r="I3" s="8"/>
    </row>
    <row r="4" spans="1:9">
      <c r="A4" s="4">
        <f>SUM(Elec_Week_by_Period[[#This Row],[Base Load 
Week (kWh)]]+Elec_Week_by_Period[[#This Row],[Non-Base 
Load]])</f>
        <v>369370.39999999985</v>
      </c>
      <c r="B4" s="4">
        <f>Table10[[#This Row],[Usage Closed Hours Elec]]</f>
        <v>32333.599999999984</v>
      </c>
      <c r="C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" s="4">
        <f>IF(Elec_Week_by_Period[[#This Row],[Base Load 
Week (kWh)]]-Elec_Week_by_Period[[#This Row],[Constant Overnight Load]]&lt;0,0,Elec_Week_by_Period[[#This Row],[Base Load 
Week (kWh)]]-Elec_Week_by_Period[[#This Row],[Constant Overnight Load]])</f>
        <v>6638.7599999999838</v>
      </c>
      <c r="E4" s="4">
        <f>Table10[[#This Row],[Usage Open Hours Elec]]</f>
        <v>337036.79999999987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111210.30999999988</v>
      </c>
      <c r="H4" s="8"/>
      <c r="I4" s="8"/>
    </row>
    <row r="5" spans="1:9">
      <c r="A5" s="4">
        <f>SUM(Elec_Week_by_Period[[#This Row],[Base Load 
Week (kWh)]]+Elec_Week_by_Period[[#This Row],[Non-Base 
Load]])</f>
        <v>361482.50000000017</v>
      </c>
      <c r="B5" s="4">
        <f>Table10[[#This Row],[Usage Closed Hours Elec]]</f>
        <v>30826.299999999992</v>
      </c>
      <c r="C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" s="4">
        <f>IF(Elec_Week_by_Period[[#This Row],[Base Load 
Week (kWh)]]-Elec_Week_by_Period[[#This Row],[Constant Overnight Load]]&lt;0,0,Elec_Week_by_Period[[#This Row],[Base Load 
Week (kWh)]]-Elec_Week_by_Period[[#This Row],[Constant Overnight Load]])</f>
        <v>5131.4599999999919</v>
      </c>
      <c r="E5" s="4">
        <f>Table10[[#This Row],[Usage Open Hours Elec]]</f>
        <v>330656.20000000019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104829.7100000002</v>
      </c>
      <c r="H5" s="8"/>
      <c r="I5" s="8"/>
    </row>
    <row r="6" spans="1:9">
      <c r="A6" s="4">
        <f>SUM(Elec_Week_by_Period[[#This Row],[Base Load 
Week (kWh)]]+Elec_Week_by_Period[[#This Row],[Non-Base 
Load]])</f>
        <v>354520.09999999992</v>
      </c>
      <c r="B6" s="4">
        <f>Table10[[#This Row],[Usage Closed Hours Elec]]</f>
        <v>29951.9</v>
      </c>
      <c r="C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6" s="4">
        <f>IF(Elec_Week_by_Period[[#This Row],[Base Load 
Week (kWh)]]-Elec_Week_by_Period[[#This Row],[Constant Overnight Load]]&lt;0,0,Elec_Week_by_Period[[#This Row],[Base Load 
Week (kWh)]]-Elec_Week_by_Period[[#This Row],[Constant Overnight Load]])</f>
        <v>4257.0600000000013</v>
      </c>
      <c r="E6" s="4">
        <f>Table10[[#This Row],[Usage Open Hours Elec]]</f>
        <v>324568.1999999999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98741.709999999905</v>
      </c>
      <c r="H6" s="8"/>
      <c r="I6" s="8"/>
    </row>
    <row r="7" spans="1:9">
      <c r="A7" s="4">
        <f>SUM(Elec_Week_by_Period[[#This Row],[Base Load 
Week (kWh)]]+Elec_Week_by_Period[[#This Row],[Non-Base 
Load]])</f>
        <v>367580.50000000012</v>
      </c>
      <c r="B7" s="4">
        <f>Table10[[#This Row],[Usage Closed Hours Elec]]</f>
        <v>32137.80000000001</v>
      </c>
      <c r="C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6442.96000000001</v>
      </c>
      <c r="E7" s="4">
        <f>Table10[[#This Row],[Usage Open Hours Elec]]</f>
        <v>335442.70000000013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109616.21000000014</v>
      </c>
      <c r="H7" s="8"/>
      <c r="I7" s="8"/>
    </row>
    <row r="8" spans="1:9">
      <c r="A8" s="4">
        <f>SUM(Elec_Week_by_Period[[#This Row],[Base Load 
Week (kWh)]]+Elec_Week_by_Period[[#This Row],[Non-Base 
Load]])</f>
        <v>357171.89999999991</v>
      </c>
      <c r="B8" s="4">
        <f>Table10[[#This Row],[Usage Closed Hours Elec]]</f>
        <v>31292.300000000007</v>
      </c>
      <c r="C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5597.4600000000064</v>
      </c>
      <c r="E8" s="4">
        <f>Table10[[#This Row],[Usage Open Hours Elec]]</f>
        <v>325879.59999999992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100053.10999999993</v>
      </c>
      <c r="H8" s="8"/>
      <c r="I8" s="8"/>
    </row>
    <row r="9" spans="1:9">
      <c r="A9" s="4">
        <f>SUM(Elec_Week_by_Period[[#This Row],[Base Load 
Week (kWh)]]+Elec_Week_by_Period[[#This Row],[Non-Base 
Load]])</f>
        <v>341825.89999999973</v>
      </c>
      <c r="B9" s="4">
        <f>Table10[[#This Row],[Usage Closed Hours Elec]]</f>
        <v>29809.499999999996</v>
      </c>
      <c r="C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9" s="4">
        <f>IF(Elec_Week_by_Period[[#This Row],[Base Load 
Week (kWh)]]-Elec_Week_by_Period[[#This Row],[Constant Overnight Load]]&lt;0,0,Elec_Week_by_Period[[#This Row],[Base Load 
Week (kWh)]]-Elec_Week_by_Period[[#This Row],[Constant Overnight Load]])</f>
        <v>4114.6599999999962</v>
      </c>
      <c r="E9" s="4">
        <f>Table10[[#This Row],[Usage Open Hours Elec]]</f>
        <v>312016.39999999973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86189.909999999742</v>
      </c>
      <c r="H9" s="8"/>
      <c r="I9" s="8"/>
    </row>
    <row r="10" spans="1:9">
      <c r="A10" s="4">
        <f>SUM(Elec_Week_by_Period[[#This Row],[Base Load 
Week (kWh)]]+Elec_Week_by_Period[[#This Row],[Non-Base 
Load]])</f>
        <v>347644.09999999974</v>
      </c>
      <c r="B10" s="4">
        <f>Table10[[#This Row],[Usage Closed Hours Elec]]</f>
        <v>30431.3</v>
      </c>
      <c r="C1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4736.4599999999991</v>
      </c>
      <c r="E10" s="4">
        <f>Table10[[#This Row],[Usage Open Hours Elec]]</f>
        <v>317212.79999999976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91386.309999999765</v>
      </c>
      <c r="H10" s="8"/>
      <c r="I10" s="8"/>
    </row>
    <row r="11" spans="1:9">
      <c r="A11" s="4">
        <f>SUM(Elec_Week_by_Period[[#This Row],[Base Load 
Week (kWh)]]+Elec_Week_by_Period[[#This Row],[Non-Base 
Load]])</f>
        <v>329514.40000000008</v>
      </c>
      <c r="B11" s="4">
        <f>Table10[[#This Row],[Usage Closed Hours Elec]]</f>
        <v>29748.999999999985</v>
      </c>
      <c r="C1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4054.1599999999853</v>
      </c>
      <c r="E11" s="4">
        <f>Table10[[#This Row],[Usage Open Hours Elec]]</f>
        <v>299765.40000000008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73938.910000000091</v>
      </c>
      <c r="H11" s="8"/>
      <c r="I11" s="8"/>
    </row>
    <row r="12" spans="1:9">
      <c r="A12" s="4">
        <f>SUM(Elec_Week_by_Period[[#This Row],[Base Load 
Week (kWh)]]+Elec_Week_by_Period[[#This Row],[Non-Base 
Load]])</f>
        <v>323583.2</v>
      </c>
      <c r="B12" s="4">
        <f>Table10[[#This Row],[Usage Closed Hours Elec]]</f>
        <v>27930.200000000008</v>
      </c>
      <c r="C1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2235.3600000000079</v>
      </c>
      <c r="E12" s="4">
        <f>Table10[[#This Row],[Usage Open Hours Elec]]</f>
        <v>295653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69826.510000000009</v>
      </c>
      <c r="H12" s="8"/>
      <c r="I12" s="8"/>
    </row>
    <row r="13" spans="1:9">
      <c r="A13" s="4">
        <f>SUM(Elec_Week_by_Period[[#This Row],[Base Load 
Week (kWh)]]+Elec_Week_by_Period[[#This Row],[Non-Base 
Load]])</f>
        <v>319525.5999999998</v>
      </c>
      <c r="B13" s="4">
        <f>Table10[[#This Row],[Usage Closed Hours Elec]]</f>
        <v>27675.700000000004</v>
      </c>
      <c r="C1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1980.8600000000042</v>
      </c>
      <c r="E13" s="4">
        <f>Table10[[#This Row],[Usage Open Hours Elec]]</f>
        <v>291849.89999999979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66023.4099999998</v>
      </c>
      <c r="H13" s="8"/>
      <c r="I13" s="8"/>
    </row>
    <row r="14" spans="1:9">
      <c r="A14" s="4">
        <f>SUM(Elec_Week_by_Period[[#This Row],[Base Load 
Week (kWh)]]+Elec_Week_by_Period[[#This Row],[Non-Base 
Load]])</f>
        <v>312837.5999999998</v>
      </c>
      <c r="B14" s="4">
        <f>Table10[[#This Row],[Usage Closed Hours Elec]]</f>
        <v>27567.400000000016</v>
      </c>
      <c r="C1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1872.5600000000159</v>
      </c>
      <c r="E14" s="4">
        <f>Table10[[#This Row],[Usage Open Hours Elec]]</f>
        <v>285270.19999999978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59443.709999999788</v>
      </c>
      <c r="H14" s="8"/>
      <c r="I14" s="8"/>
    </row>
    <row r="15" spans="1:9">
      <c r="A15" s="4">
        <f>SUM(Elec_Week_by_Period[[#This Row],[Base Load 
Week (kWh)]]+Elec_Week_by_Period[[#This Row],[Non-Base 
Load]])</f>
        <v>317466.99999999977</v>
      </c>
      <c r="B15" s="4">
        <f>Table10[[#This Row],[Usage Closed Hours Elec]]</f>
        <v>27724.799999999985</v>
      </c>
      <c r="C1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2029.9599999999846</v>
      </c>
      <c r="E15" s="4">
        <f>Table10[[#This Row],[Usage Open Hours Elec]]</f>
        <v>289742.19999999978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63915.709999999788</v>
      </c>
      <c r="H15" s="8"/>
      <c r="I15" s="8"/>
    </row>
    <row r="16" spans="1:9">
      <c r="A16" s="4">
        <f>SUM(Elec_Week_by_Period[[#This Row],[Base Load 
Week (kWh)]]+Elec_Week_by_Period[[#This Row],[Non-Base 
Load]])</f>
        <v>266432.39999999991</v>
      </c>
      <c r="B16" s="4">
        <f>Table10[[#This Row],[Usage Closed Hours Elec]]</f>
        <v>26910.500000000007</v>
      </c>
      <c r="C1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1215.6600000000071</v>
      </c>
      <c r="E16" s="4">
        <f>Table10[[#This Row],[Usage Open Hours Elec]]</f>
        <v>239521.89999999988</v>
      </c>
      <c r="F1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13695.409999999916</v>
      </c>
      <c r="H16" s="8"/>
      <c r="I16" s="8"/>
    </row>
    <row r="17" spans="1:9">
      <c r="A17" s="4">
        <f>SUM(Elec_Week_by_Period[[#This Row],[Base Load 
Week (kWh)]]+Elec_Week_by_Period[[#This Row],[Non-Base 
Load]])</f>
        <v>285758.5</v>
      </c>
      <c r="B17" s="4">
        <f>Table10[[#This Row],[Usage Closed Hours Elec]]</f>
        <v>26805.399999999998</v>
      </c>
      <c r="C1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7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1110.5599999999977</v>
      </c>
      <c r="E17" s="4">
        <f>Table10[[#This Row],[Usage Open Hours Elec]]</f>
        <v>258953.1</v>
      </c>
      <c r="F1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33126.610000000015</v>
      </c>
      <c r="H17" s="8"/>
      <c r="I17" s="8"/>
    </row>
    <row r="18" spans="1:9">
      <c r="A18" s="5">
        <f>SUM(Elec_Week_by_Period[[#This Row],[Base Load 
Week (kWh)]]+Elec_Week_by_Period[[#This Row],[Non-Base 
Load]])</f>
        <v>287554.70000000013</v>
      </c>
      <c r="B18" s="5">
        <f>Table10[[#This Row],[Usage Closed Hours Elec]]</f>
        <v>27021.499999999993</v>
      </c>
      <c r="C18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8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1326.6599999999926</v>
      </c>
      <c r="E18" s="5">
        <f>Table10[[#This Row],[Usage Open Hours Elec]]</f>
        <v>260533.20000000016</v>
      </c>
      <c r="F18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8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34706.710000000137</v>
      </c>
      <c r="H18" s="8"/>
      <c r="I18" s="8"/>
    </row>
    <row r="19" spans="1:9">
      <c r="A19" s="5">
        <f>SUM(Elec_Week_by_Period[[#This Row],[Base Load 
Week (kWh)]]+Elec_Week_by_Period[[#This Row],[Non-Base 
Load]])</f>
        <v>240004.79999999978</v>
      </c>
      <c r="B19" s="5">
        <f>Table10[[#This Row],[Usage Closed Hours Elec]]</f>
        <v>27018.499999999996</v>
      </c>
      <c r="C19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9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1323.6599999999962</v>
      </c>
      <c r="E19" s="5">
        <f>Table10[[#This Row],[Usage Open Hours Elec]]</f>
        <v>212986.29999999978</v>
      </c>
      <c r="F19" s="5">
        <f>IF(AVERAGE(SMALL([Non-Base 
Load],{1,2,3,4,5,6,7,8,9,10}))&gt;Elec_Week_by_Period[[#This Row],[Non-Base 
Load]],Elec_Week_by_Period[[#This Row],[Non-Base 
Load]],AVERAGE(SMALL([Non-Base 
Load],{1,2,3,4,5,6,7,8,9,10})))</f>
        <v>212986.29999999978</v>
      </c>
      <c r="G19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9" s="8"/>
      <c r="I19" s="8"/>
    </row>
    <row r="20" spans="1:9">
      <c r="A20" s="5">
        <f>SUM(Elec_Week_by_Period[[#This Row],[Base Load 
Week (kWh)]]+Elec_Week_by_Period[[#This Row],[Non-Base 
Load]])</f>
        <v>272343.09999999998</v>
      </c>
      <c r="B20" s="5">
        <f>Table10[[#This Row],[Usage Closed Hours Elec]]</f>
        <v>27599.299999999992</v>
      </c>
      <c r="C20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0" s="5">
        <f>IF(Elec_Week_by_Period[[#This Row],[Base Load 
Week (kWh)]]-Elec_Week_by_Period[[#This Row],[Constant Overnight Load]]&lt;0,0,Elec_Week_by_Period[[#This Row],[Base Load 
Week (kWh)]]-Elec_Week_by_Period[[#This Row],[Constant Overnight Load]])</f>
        <v>1904.4599999999919</v>
      </c>
      <c r="E20" s="5">
        <f>Table10[[#This Row],[Usage Open Hours Elec]]</f>
        <v>244743.8</v>
      </c>
      <c r="F20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0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18917.309999999998</v>
      </c>
      <c r="H20" s="8"/>
      <c r="I20" s="8"/>
    </row>
    <row r="21" spans="1:9">
      <c r="A21" s="4">
        <f>SUM(Elec_Week_by_Period[[#This Row],[Base Load 
Week (kWh)]]+Elec_Week_by_Period[[#This Row],[Non-Base 
Load]])</f>
        <v>281335.99999999983</v>
      </c>
      <c r="B21" s="4">
        <f>Table10[[#This Row],[Usage Closed Hours Elec]]</f>
        <v>28780.999999999996</v>
      </c>
      <c r="C2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1" s="4">
        <f>IF(Elec_Week_by_Period[[#This Row],[Base Load 
Week (kWh)]]-Elec_Week_by_Period[[#This Row],[Constant Overnight Load]]&lt;0,0,Elec_Week_by_Period[[#This Row],[Base Load 
Week (kWh)]]-Elec_Week_by_Period[[#This Row],[Constant Overnight Load]])</f>
        <v>3086.1599999999962</v>
      </c>
      <c r="E21" s="4">
        <f>Table10[[#This Row],[Usage Open Hours Elec]]</f>
        <v>252554.99999999983</v>
      </c>
      <c r="F2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26728.509999999835</v>
      </c>
      <c r="H21" s="8"/>
      <c r="I21" s="8"/>
    </row>
    <row r="22" spans="1:9">
      <c r="A22" s="4">
        <f>SUM(Elec_Week_by_Period[[#This Row],[Base Load 
Week (kWh)]]+Elec_Week_by_Period[[#This Row],[Non-Base 
Load]])</f>
        <v>240297.30000000013</v>
      </c>
      <c r="B22" s="4">
        <f>Table10[[#This Row],[Usage Closed Hours Elec]]</f>
        <v>27478.199999999983</v>
      </c>
      <c r="C2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1783.3599999999824</v>
      </c>
      <c r="E22" s="4">
        <f>Table10[[#This Row],[Usage Open Hours Elec]]</f>
        <v>212819.10000000015</v>
      </c>
      <c r="F22" s="4">
        <f>IF(AVERAGE(SMALL([Non-Base 
Load],{1,2,3,4,5,6,7,8,9,10}))&gt;Elec_Week_by_Period[[#This Row],[Non-Base 
Load]],Elec_Week_by_Period[[#This Row],[Non-Base 
Load]],AVERAGE(SMALL([Non-Base 
Load],{1,2,3,4,5,6,7,8,9,10})))</f>
        <v>212819.10000000015</v>
      </c>
      <c r="G2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2" s="8"/>
      <c r="I22" s="8"/>
    </row>
    <row r="23" spans="1:9">
      <c r="A23" s="4">
        <f>SUM(Elec_Week_by_Period[[#This Row],[Base Load 
Week (kWh)]]+Elec_Week_by_Period[[#This Row],[Non-Base 
Load]])</f>
        <v>274307.8</v>
      </c>
      <c r="B23" s="4">
        <f>Table10[[#This Row],[Usage Closed Hours Elec]]</f>
        <v>27627.8</v>
      </c>
      <c r="C2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1932.9599999999991</v>
      </c>
      <c r="E23" s="4">
        <f>Table10[[#This Row],[Usage Open Hours Elec]]</f>
        <v>246679.99999999997</v>
      </c>
      <c r="F2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20853.510000000009</v>
      </c>
      <c r="H23" s="8"/>
      <c r="I23" s="8"/>
    </row>
    <row r="24" spans="1:9">
      <c r="A24" s="4">
        <f>SUM(Elec_Week_by_Period[[#This Row],[Base Load 
Week (kWh)]]+Elec_Week_by_Period[[#This Row],[Non-Base 
Load]])</f>
        <v>274963.59999999998</v>
      </c>
      <c r="B24" s="4">
        <f>Table10[[#This Row],[Usage Closed Hours Elec]]</f>
        <v>27374.100000000006</v>
      </c>
      <c r="C2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1679.2600000000057</v>
      </c>
      <c r="E24" s="4">
        <f>Table10[[#This Row],[Usage Open Hours Elec]]</f>
        <v>247589.49999999997</v>
      </c>
      <c r="F2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21763.00999999998</v>
      </c>
      <c r="H24" s="8"/>
      <c r="I24" s="8"/>
    </row>
    <row r="25" spans="1:9">
      <c r="A25" s="4">
        <f>SUM(Elec_Week_by_Period[[#This Row],[Base Load 
Week (kWh)]]+Elec_Week_by_Period[[#This Row],[Non-Base 
Load]])</f>
        <v>277066.49999999983</v>
      </c>
      <c r="B25" s="4">
        <f>Table10[[#This Row],[Usage Closed Hours Elec]]</f>
        <v>27784.399999999994</v>
      </c>
      <c r="C2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2089.559999999994</v>
      </c>
      <c r="E25" s="4">
        <f>Table10[[#This Row],[Usage Open Hours Elec]]</f>
        <v>249282.09999999983</v>
      </c>
      <c r="F2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23455.609999999841</v>
      </c>
      <c r="H25" s="8"/>
      <c r="I25" s="8"/>
    </row>
    <row r="26" spans="1:9">
      <c r="A26" s="4">
        <f>SUM(Elec_Week_by_Period[[#This Row],[Base Load 
Week (kWh)]]+Elec_Week_by_Period[[#This Row],[Non-Base 
Load]])</f>
        <v>273097.29999999993</v>
      </c>
      <c r="B26" s="4">
        <f>Table10[[#This Row],[Usage Closed Hours Elec]]</f>
        <v>27555.500000000007</v>
      </c>
      <c r="C2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1860.6600000000071</v>
      </c>
      <c r="E26" s="4">
        <f>Table10[[#This Row],[Usage Open Hours Elec]]</f>
        <v>245541.79999999993</v>
      </c>
      <c r="F2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19715.309999999939</v>
      </c>
      <c r="H26" s="8"/>
      <c r="I26" s="8"/>
    </row>
    <row r="27" spans="1:9">
      <c r="A27" s="4">
        <f>SUM(Elec_Week_by_Period[[#This Row],[Base Load 
Week (kWh)]]+Elec_Week_by_Period[[#This Row],[Non-Base 
Load]])</f>
        <v>224343.29999999996</v>
      </c>
      <c r="B27" s="4">
        <f>Table10[[#This Row],[Usage Closed Hours Elec]]</f>
        <v>26029.5</v>
      </c>
      <c r="C2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334.65999999999985</v>
      </c>
      <c r="E27" s="4">
        <f>Table10[[#This Row],[Usage Open Hours Elec]]</f>
        <v>198313.79999999996</v>
      </c>
      <c r="F27" s="4">
        <f>IF(AVERAGE(SMALL([Non-Base 
Load],{1,2,3,4,5,6,7,8,9,10}))&gt;Elec_Week_by_Period[[#This Row],[Non-Base 
Load]],Elec_Week_by_Period[[#This Row],[Non-Base 
Load]],AVERAGE(SMALL([Non-Base 
Load],{1,2,3,4,5,6,7,8,9,10})))</f>
        <v>198313.79999999996</v>
      </c>
      <c r="G2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7" s="8"/>
      <c r="I27" s="8"/>
    </row>
    <row r="28" spans="1:9">
      <c r="A28" s="4">
        <f>SUM(Elec_Week_by_Period[[#This Row],[Base Load 
Week (kWh)]]+Elec_Week_by_Period[[#This Row],[Non-Base 
Load]])</f>
        <v>241133.59999999992</v>
      </c>
      <c r="B28" s="4">
        <f>Table10[[#This Row],[Usage Closed Hours Elec]]</f>
        <v>28045.199999999993</v>
      </c>
      <c r="C2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8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2350.3599999999933</v>
      </c>
      <c r="E28" s="4">
        <f>Table10[[#This Row],[Usage Open Hours Elec]]</f>
        <v>213088.39999999994</v>
      </c>
      <c r="F28" s="4">
        <f>IF(AVERAGE(SMALL([Non-Base 
Load],{1,2,3,4,5,6,7,8,9,10}))&gt;Elec_Week_by_Period[[#This Row],[Non-Base 
Load]],Elec_Week_by_Period[[#This Row],[Non-Base 
Load]],AVERAGE(SMALL([Non-Base 
Load],{1,2,3,4,5,6,7,8,9,10})))</f>
        <v>213088.39999999994</v>
      </c>
      <c r="G2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8" s="8"/>
      <c r="I28" s="8"/>
    </row>
    <row r="29" spans="1:9">
      <c r="A29" s="4">
        <f>SUM(Elec_Week_by_Period[[#This Row],[Base Load 
Week (kWh)]]+Elec_Week_by_Period[[#This Row],[Non-Base 
Load]])</f>
        <v>269918.69999999995</v>
      </c>
      <c r="B29" s="4">
        <f>Table10[[#This Row],[Usage Closed Hours Elec]]</f>
        <v>27495.399999999998</v>
      </c>
      <c r="C2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9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1800.5599999999977</v>
      </c>
      <c r="E29" s="4">
        <f>Table10[[#This Row],[Usage Open Hours Elec]]</f>
        <v>242423.29999999996</v>
      </c>
      <c r="F2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16596.809999999969</v>
      </c>
      <c r="H29" s="8"/>
      <c r="I29" s="8"/>
    </row>
    <row r="30" spans="1:9">
      <c r="A30" s="4">
        <f>SUM(Elec_Week_by_Period[[#This Row],[Base Load 
Week (kWh)]]+Elec_Week_by_Period[[#This Row],[Non-Base 
Load]])</f>
        <v>270788.99999999977</v>
      </c>
      <c r="B30" s="4">
        <f>Table10[[#This Row],[Usage Closed Hours Elec]]</f>
        <v>27169.699999999997</v>
      </c>
      <c r="C3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1474.8599999999969</v>
      </c>
      <c r="E30" s="4">
        <f>Table10[[#This Row],[Usage Open Hours Elec]]</f>
        <v>243619.29999999976</v>
      </c>
      <c r="F3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17792.809999999765</v>
      </c>
      <c r="H30" s="8"/>
      <c r="I30" s="8"/>
    </row>
    <row r="31" spans="1:9">
      <c r="A31" s="4">
        <f>SUM(Elec_Week_by_Period[[#This Row],[Base Load 
Week (kWh)]]+Elec_Week_by_Period[[#This Row],[Non-Base 
Load]])</f>
        <v>270658.70000000007</v>
      </c>
      <c r="B31" s="4">
        <f>Table10[[#This Row],[Usage Closed Hours Elec]]</f>
        <v>31087.000000000018</v>
      </c>
      <c r="C3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1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5392.160000000018</v>
      </c>
      <c r="E31" s="4">
        <f>Table10[[#This Row],[Usage Open Hours Elec]]</f>
        <v>239571.70000000007</v>
      </c>
      <c r="F3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13745.21000000005</v>
      </c>
      <c r="H31" s="8"/>
      <c r="I31" s="8"/>
    </row>
    <row r="32" spans="1:9">
      <c r="A32" s="4">
        <f>SUM(Elec_Week_by_Period[[#This Row],[Base Load 
Week (kWh)]]+Elec_Week_by_Period[[#This Row],[Non-Base 
Load]])</f>
        <v>274811.20000000007</v>
      </c>
      <c r="B32" s="4">
        <f>Table10[[#This Row],[Usage Closed Hours Elec]]</f>
        <v>27437.900000000012</v>
      </c>
      <c r="C3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1743.0600000000122</v>
      </c>
      <c r="E32" s="4">
        <f>Table10[[#This Row],[Usage Open Hours Elec]]</f>
        <v>247373.30000000005</v>
      </c>
      <c r="F3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21546.810000000056</v>
      </c>
      <c r="H32" s="8"/>
      <c r="I32" s="8"/>
    </row>
    <row r="33" spans="1:9">
      <c r="A33" s="4">
        <f>SUM(Elec_Week_by_Period[[#This Row],[Base Load 
Week (kWh)]]+Elec_Week_by_Period[[#This Row],[Non-Base 
Load]])</f>
        <v>275983.89999999991</v>
      </c>
      <c r="B33" s="4">
        <f>Table10[[#This Row],[Usage Closed Hours Elec]]</f>
        <v>28822.900000000016</v>
      </c>
      <c r="C3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3" s="4">
        <f>IF(Elec_Week_by_Period[[#This Row],[Base Load 
Week (kWh)]]-Elec_Week_by_Period[[#This Row],[Constant Overnight Load]]&lt;0,0,Elec_Week_by_Period[[#This Row],[Base Load 
Week (kWh)]]-Elec_Week_by_Period[[#This Row],[Constant Overnight Load]])</f>
        <v>3128.0600000000159</v>
      </c>
      <c r="E33" s="4">
        <f>Table10[[#This Row],[Usage Open Hours Elec]]</f>
        <v>247160.99999999988</v>
      </c>
      <c r="F3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21334.509999999893</v>
      </c>
      <c r="H33" s="8"/>
      <c r="I33" s="8"/>
    </row>
    <row r="34" spans="1:9">
      <c r="A34" s="4">
        <f>SUM(Elec_Week_by_Period[[#This Row],[Base Load 
Week (kWh)]]+Elec_Week_by_Period[[#This Row],[Non-Base 
Load]])</f>
        <v>273779.60000000009</v>
      </c>
      <c r="B34" s="4">
        <f>Table10[[#This Row],[Usage Closed Hours Elec]]</f>
        <v>27669.600000000009</v>
      </c>
      <c r="C3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1974.7600000000093</v>
      </c>
      <c r="E34" s="4">
        <f>Table10[[#This Row],[Usage Open Hours Elec]]</f>
        <v>246110.00000000009</v>
      </c>
      <c r="F3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20283.510000000097</v>
      </c>
      <c r="H34" s="8"/>
      <c r="I34" s="8"/>
    </row>
    <row r="35" spans="1:9">
      <c r="A35" s="4">
        <f>SUM(Elec_Week_by_Period[[#This Row],[Base Load 
Week (kWh)]]+Elec_Week_by_Period[[#This Row],[Non-Base 
Load]])</f>
        <v>261801.50000000003</v>
      </c>
      <c r="B35" s="4">
        <f>Table10[[#This Row],[Usage Closed Hours Elec]]</f>
        <v>29232.199999999993</v>
      </c>
      <c r="C3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3537.3599999999933</v>
      </c>
      <c r="E35" s="4">
        <f>Table10[[#This Row],[Usage Open Hours Elec]]</f>
        <v>232569.30000000005</v>
      </c>
      <c r="F3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6742.8100000000559</v>
      </c>
      <c r="H35" s="8"/>
      <c r="I35" s="8"/>
    </row>
    <row r="36" spans="1:9">
      <c r="A36" s="4">
        <f>SUM(Elec_Week_by_Period[[#This Row],[Base Load 
Week (kWh)]]+Elec_Week_by_Period[[#This Row],[Non-Base 
Load]])</f>
        <v>268190.69999999984</v>
      </c>
      <c r="B36" s="4">
        <f>Table10[[#This Row],[Usage Closed Hours Elec]]</f>
        <v>26828.299999999992</v>
      </c>
      <c r="C3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1133.4599999999919</v>
      </c>
      <c r="E36" s="4">
        <f>Table10[[#This Row],[Usage Open Hours Elec]]</f>
        <v>241362.39999999985</v>
      </c>
      <c r="F3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15535.909999999858</v>
      </c>
      <c r="H36" s="8"/>
      <c r="I36" s="8"/>
    </row>
    <row r="37" spans="1:9">
      <c r="A37" s="4">
        <f>SUM(Elec_Week_by_Period[[#This Row],[Base Load 
Week (kWh)]]+Elec_Week_by_Period[[#This Row],[Non-Base 
Load]])</f>
        <v>267083.00000000012</v>
      </c>
      <c r="B37" s="4">
        <f>Table10[[#This Row],[Usage Closed Hours Elec]]</f>
        <v>26297.399999999983</v>
      </c>
      <c r="C3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602.55999999998312</v>
      </c>
      <c r="E37" s="4">
        <f>Table10[[#This Row],[Usage Open Hours Elec]]</f>
        <v>240785.60000000012</v>
      </c>
      <c r="F3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14959.110000000132</v>
      </c>
      <c r="H37" s="8"/>
      <c r="I37" s="8"/>
    </row>
    <row r="38" spans="1:9">
      <c r="A38" s="4">
        <f>SUM(Elec_Week_by_Period[[#This Row],[Base Load 
Week (kWh)]]+Elec_Week_by_Period[[#This Row],[Non-Base 
Load]])</f>
        <v>272515.90000000002</v>
      </c>
      <c r="B38" s="4">
        <f>Table10[[#This Row],[Usage Closed Hours Elec]]</f>
        <v>27557.000000000015</v>
      </c>
      <c r="C3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1862.1600000000144</v>
      </c>
      <c r="E38" s="4">
        <f>Table10[[#This Row],[Usage Open Hours Elec]]</f>
        <v>244958.9</v>
      </c>
      <c r="F3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19132.410000000033</v>
      </c>
      <c r="H38" s="8"/>
      <c r="I38" s="8"/>
    </row>
    <row r="39" spans="1:9">
      <c r="A39" s="4">
        <f>SUM(Elec_Week_by_Period[[#This Row],[Base Load 
Week (kWh)]]+Elec_Week_by_Period[[#This Row],[Non-Base 
Load]])</f>
        <v>268007.19999999984</v>
      </c>
      <c r="B39" s="4">
        <f>Table10[[#This Row],[Usage Closed Hours Elec]]</f>
        <v>26660.099999999995</v>
      </c>
      <c r="C3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9" s="4">
        <f>IF(Elec_Week_by_Period[[#This Row],[Base Load 
Week (kWh)]]-Elec_Week_by_Period[[#This Row],[Constant Overnight Load]]&lt;0,0,Elec_Week_by_Period[[#This Row],[Base Load 
Week (kWh)]]-Elec_Week_by_Period[[#This Row],[Constant Overnight Load]])</f>
        <v>965.25999999999476</v>
      </c>
      <c r="E39" s="4">
        <f>Table10[[#This Row],[Usage Open Hours Elec]]</f>
        <v>241347.09999999983</v>
      </c>
      <c r="F3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15520.609999999841</v>
      </c>
      <c r="H39" s="8"/>
      <c r="I39" s="8"/>
    </row>
    <row r="40" spans="1:9">
      <c r="A40" s="4">
        <f>SUM(Elec_Week_by_Period[[#This Row],[Base Load 
Week (kWh)]]+Elec_Week_by_Period[[#This Row],[Non-Base 
Load]])</f>
        <v>264635.60000000003</v>
      </c>
      <c r="B40" s="4">
        <f>Table10[[#This Row],[Usage Closed Hours Elec]]</f>
        <v>27827.900000000005</v>
      </c>
      <c r="C4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2133.0600000000049</v>
      </c>
      <c r="E40" s="4">
        <f>Table10[[#This Row],[Usage Open Hours Elec]]</f>
        <v>236807.7</v>
      </c>
      <c r="F4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10981.21000000005</v>
      </c>
      <c r="H40" s="8"/>
      <c r="I40" s="8"/>
    </row>
    <row r="41" spans="1:9">
      <c r="A41" s="4">
        <f>SUM(Elec_Week_by_Period[[#This Row],[Base Load 
Week (kWh)]]+Elec_Week_by_Period[[#This Row],[Non-Base 
Load]])</f>
        <v>269230.30000000005</v>
      </c>
      <c r="B41" s="4">
        <f>Table10[[#This Row],[Usage Closed Hours Elec]]</f>
        <v>26804.399999999991</v>
      </c>
      <c r="C4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1109.5599999999904</v>
      </c>
      <c r="E41" s="4">
        <f>Table10[[#This Row],[Usage Open Hours Elec]]</f>
        <v>242425.90000000008</v>
      </c>
      <c r="F4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16599.410000000062</v>
      </c>
      <c r="H41" s="8"/>
      <c r="I41" s="8"/>
    </row>
    <row r="42" spans="1:9">
      <c r="A42" s="4">
        <f>SUM(Elec_Week_by_Period[[#This Row],[Base Load 
Week (kWh)]]+Elec_Week_by_Period[[#This Row],[Non-Base 
Load]])</f>
        <v>278763.29999999993</v>
      </c>
      <c r="B42" s="4">
        <f>Table10[[#This Row],[Usage Closed Hours Elec]]</f>
        <v>25957.399999999991</v>
      </c>
      <c r="C4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262.5599999999904</v>
      </c>
      <c r="E42" s="4">
        <f>Table10[[#This Row],[Usage Open Hours Elec]]</f>
        <v>252805.89999999997</v>
      </c>
      <c r="F4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26979.409999999945</v>
      </c>
      <c r="H42" s="8"/>
      <c r="I42" s="8"/>
    </row>
    <row r="43" spans="1:9">
      <c r="A43" s="4">
        <f>SUM(Elec_Week_by_Period[[#This Row],[Base Load 
Week (kWh)]]+Elec_Week_by_Period[[#This Row],[Non-Base 
Load]])</f>
        <v>269266.89999999985</v>
      </c>
      <c r="B43" s="4">
        <f>Table10[[#This Row],[Usage Closed Hours Elec]]</f>
        <v>26130.199999999997</v>
      </c>
      <c r="C4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435.35999999999694</v>
      </c>
      <c r="E43" s="4">
        <f>Table10[[#This Row],[Usage Open Hours Elec]]</f>
        <v>243136.69999999987</v>
      </c>
      <c r="F4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17310.209999999846</v>
      </c>
      <c r="H43" s="8"/>
      <c r="I43" s="8"/>
    </row>
    <row r="44" spans="1:9">
      <c r="A44" s="4">
        <f>SUM(Elec_Week_by_Period[[#This Row],[Base Load 
Week (kWh)]]+Elec_Week_by_Period[[#This Row],[Non-Base 
Load]])</f>
        <v>261124</v>
      </c>
      <c r="B44" s="4">
        <f>Table10[[#This Row],[Usage Closed Hours Elec]]</f>
        <v>25645</v>
      </c>
      <c r="C44" s="4">
        <f>IF(AVERAGE(SMALL([Base Load 
Week (kWh)],{1,2,3,4,5}))&gt;Elec_Week_by_Period[[#This Row],[Base Load 
Week (kWh)]],Elec_Week_by_Period[[#This Row],[Base Load 
Week (kWh)]],AVERAGE(SMALL([Base Load 
Week (kWh)],{1,2,3,4,5})))</f>
        <v>25645</v>
      </c>
      <c r="D44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4" s="4">
        <f>Table10[[#This Row],[Usage Open Hours Elec]]</f>
        <v>235479</v>
      </c>
      <c r="F4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9652.5100000000093</v>
      </c>
      <c r="H44" s="8"/>
      <c r="I44" s="8"/>
    </row>
    <row r="45" spans="1:9">
      <c r="A45" s="4">
        <f>SUM(Elec_Week_by_Period[[#This Row],[Base Load 
Week (kWh)]]+Elec_Week_by_Period[[#This Row],[Non-Base 
Load]])</f>
        <v>263142.90000000026</v>
      </c>
      <c r="B45" s="4">
        <f>Table10[[#This Row],[Usage Closed Hours Elec]]</f>
        <v>26035.200000000001</v>
      </c>
      <c r="C4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340.36000000000058</v>
      </c>
      <c r="E45" s="4">
        <f>Table10[[#This Row],[Usage Open Hours Elec]]</f>
        <v>237107.70000000027</v>
      </c>
      <c r="F4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11281.210000000254</v>
      </c>
      <c r="H45" s="8"/>
      <c r="I45" s="8"/>
    </row>
    <row r="46" spans="1:9">
      <c r="A46" s="4">
        <f>SUM(Elec_Week_by_Period[[#This Row],[Base Load 
Week (kWh)]]+Elec_Week_by_Period[[#This Row],[Non-Base 
Load]])</f>
        <v>274317.59999999992</v>
      </c>
      <c r="B46" s="4">
        <f>Table10[[#This Row],[Usage Closed Hours Elec]]</f>
        <v>26043.9</v>
      </c>
      <c r="C4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6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349.06000000000131</v>
      </c>
      <c r="E46" s="4">
        <f>Table10[[#This Row],[Usage Open Hours Elec]]</f>
        <v>248273.69999999992</v>
      </c>
      <c r="F4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22447.209999999934</v>
      </c>
      <c r="H46" s="8"/>
      <c r="I46" s="8"/>
    </row>
    <row r="47" spans="1:9">
      <c r="A47" s="4">
        <f>SUM(Elec_Week_by_Period[[#This Row],[Base Load 
Week (kWh)]]+Elec_Week_by_Period[[#This Row],[Non-Base 
Load]])</f>
        <v>271418.99999999988</v>
      </c>
      <c r="B47" s="4">
        <f>Table10[[#This Row],[Usage Closed Hours Elec]]</f>
        <v>25449.300000000003</v>
      </c>
      <c r="C47" s="4">
        <f>IF(AVERAGE(SMALL([Base Load 
Week (kWh)],{1,2,3,4,5}))&gt;Elec_Week_by_Period[[#This Row],[Base Load 
Week (kWh)]],Elec_Week_by_Period[[#This Row],[Base Load 
Week (kWh)]],AVERAGE(SMALL([Base Load 
Week (kWh)],{1,2,3,4,5})))</f>
        <v>25449.300000000003</v>
      </c>
      <c r="D47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7" s="4">
        <f>Table10[[#This Row],[Usage Open Hours Elec]]</f>
        <v>245969.6999999999</v>
      </c>
      <c r="F4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20143.209999999905</v>
      </c>
      <c r="H47" s="8"/>
      <c r="I47" s="8"/>
    </row>
    <row r="48" spans="1:9">
      <c r="A48" s="4">
        <f>SUM(Elec_Week_by_Period[[#This Row],[Base Load 
Week (kWh)]]+Elec_Week_by_Period[[#This Row],[Non-Base 
Load]])</f>
        <v>324864.99999999971</v>
      </c>
      <c r="B48" s="4">
        <f>Table10[[#This Row],[Usage Closed Hours Elec]]</f>
        <v>26910.800000000003</v>
      </c>
      <c r="C4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1215.9600000000028</v>
      </c>
      <c r="E48" s="4">
        <f>Table10[[#This Row],[Usage Open Hours Elec]]</f>
        <v>297954.19999999972</v>
      </c>
      <c r="F4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72127.70999999973</v>
      </c>
      <c r="H48" s="8"/>
      <c r="I48" s="8"/>
    </row>
    <row r="49" spans="1:7">
      <c r="A49" s="4">
        <f>SUM(Elec_Week_by_Period[[#This Row],[Base Load 
Week (kWh)]]+Elec_Week_by_Period[[#This Row],[Non-Base 
Load]])</f>
        <v>291502.69999999978</v>
      </c>
      <c r="B49" s="4">
        <f>Table10[[#This Row],[Usage Closed Hours Elec]]</f>
        <v>25393</v>
      </c>
      <c r="C49" s="4">
        <f>IF(AVERAGE(SMALL([Base Load 
Week (kWh)],{1,2,3,4,5}))&gt;Elec_Week_by_Period[[#This Row],[Base Load 
Week (kWh)]],Elec_Week_by_Period[[#This Row],[Base Load 
Week (kWh)]],AVERAGE(SMALL([Base Load 
Week (kWh)],{1,2,3,4,5})))</f>
        <v>25393</v>
      </c>
      <c r="D49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9" s="4">
        <f>Table10[[#This Row],[Usage Open Hours Elec]]</f>
        <v>266109.69999999978</v>
      </c>
      <c r="F4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40283.209999999788</v>
      </c>
    </row>
    <row r="50" spans="1:7">
      <c r="A50" s="4">
        <f>SUM(Elec_Week_by_Period[[#This Row],[Base Load 
Week (kWh)]]+Elec_Week_by_Period[[#This Row],[Non-Base 
Load]])</f>
        <v>323763.20000000013</v>
      </c>
      <c r="B50" s="4">
        <f>Table10[[#This Row],[Usage Closed Hours Elec]]</f>
        <v>27869.599999999999</v>
      </c>
      <c r="C5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2174.7599999999984</v>
      </c>
      <c r="E50" s="4">
        <f>Table10[[#This Row],[Usage Open Hours Elec]]</f>
        <v>295893.60000000015</v>
      </c>
      <c r="F5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70067.110000000161</v>
      </c>
    </row>
    <row r="51" spans="1:7">
      <c r="A51" s="4">
        <f>SUM(Elec_Week_by_Period[[#This Row],[Base Load 
Week (kWh)]]+Elec_Week_by_Period[[#This Row],[Non-Base 
Load]])</f>
        <v>317882.79999999981</v>
      </c>
      <c r="B51" s="4">
        <f>Table10[[#This Row],[Usage Closed Hours Elec]]</f>
        <v>26949.899999999994</v>
      </c>
      <c r="C5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1255.059999999994</v>
      </c>
      <c r="E51" s="4">
        <f>Table10[[#This Row],[Usage Open Hours Elec]]</f>
        <v>290932.89999999979</v>
      </c>
      <c r="F5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65106.4099999998</v>
      </c>
    </row>
    <row r="52" spans="1:7">
      <c r="A52" s="4">
        <f>SUM(Elec_Week_by_Period[[#This Row],[Base Load 
Week (kWh)]]+Elec_Week_by_Period[[#This Row],[Non-Base 
Load]])</f>
        <v>330040.70000000007</v>
      </c>
      <c r="B52" s="4">
        <f>Table10[[#This Row],[Usage Closed Hours Elec]]</f>
        <v>27529.899999999994</v>
      </c>
      <c r="C5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1835.059999999994</v>
      </c>
      <c r="E52" s="4">
        <f>Table10[[#This Row],[Usage Open Hours Elec]]</f>
        <v>302510.8000000001</v>
      </c>
      <c r="F5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76684.310000000056</v>
      </c>
    </row>
    <row r="53" spans="1:7">
      <c r="A53" s="4">
        <f>SUM(Elec_Week_by_Period[[#This Row],[Base Load 
Week (kWh)]]+Elec_Week_by_Period[[#This Row],[Non-Base 
Load]])</f>
        <v>345611.99999999988</v>
      </c>
      <c r="B53" s="4">
        <f>Table10[[#This Row],[Usage Closed Hours Elec]]</f>
        <v>30313.599999999984</v>
      </c>
      <c r="C5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4618.7599999999838</v>
      </c>
      <c r="E53" s="4">
        <f>Table10[[#This Row],[Usage Open Hours Elec]]</f>
        <v>315298.39999999991</v>
      </c>
      <c r="F5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89471.909999999916</v>
      </c>
    </row>
    <row r="54" spans="1:7">
      <c r="A54" s="7"/>
      <c r="B54" s="7"/>
      <c r="C54" s="7"/>
      <c r="D54" s="7"/>
      <c r="E54" s="7"/>
      <c r="F54" s="7"/>
      <c r="G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>
      <selection activeCell="E2" sqref="E2:E53"/>
    </sheetView>
  </sheetViews>
  <sheetFormatPr defaultRowHeight="15"/>
  <cols>
    <col min="1" max="7" width="14.5703125" style="14" customWidth="1"/>
    <col min="8" max="16384" width="9.140625" style="14"/>
  </cols>
  <sheetData>
    <row r="1" spans="1:7" ht="30">
      <c r="A1" s="3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7">
      <c r="A2" s="15">
        <f>Steam_Week8[[#This Row],[Base Load 
Week (kWh)]]+Steam_Week8[[#This Row],[Non-Base 
Load]]</f>
        <v>1270010</v>
      </c>
      <c r="B2" s="17">
        <f>Table10[[#This Row],[Usage Closed Hours Steam]]</f>
        <v>240504</v>
      </c>
      <c r="C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" s="15">
        <f>IF(Steam_Week8[[#This Row],[Base Load 
Week (kWh)]]-Steam_Week8[[#This Row],[Constant Overnight Load]]&lt;0,0,Steam_Week8[[#This Row],[Base Load 
Week (kWh)]]-Steam_Week8[[#This Row],[Constant Overnight Load]])</f>
        <v>187814.39999999999</v>
      </c>
      <c r="E2" s="18">
        <f>Table10[[#This Row],[Usage Open Hours Steam]]</f>
        <v>1029506</v>
      </c>
      <c r="F2" s="15">
        <f>IF(AVERAGE(SMALL([Non-Base 
Load],{1,2,3,4,5}))&gt;Steam_Week8[[#This Row],[Non-Base 
Load]],Steam_Week8[[#This Row],[Non-Base 
Load]],AVERAGE(SMALL([Non-Base 
Load],{1,2,3,4,5})))</f>
        <v>137586.20000000001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891919.8</v>
      </c>
    </row>
    <row r="3" spans="1:7">
      <c r="A3" s="15">
        <f>Steam_Week8[[#This Row],[Base Load 
Week (kWh)]]+Steam_Week8[[#This Row],[Non-Base 
Load]]</f>
        <v>1355979</v>
      </c>
      <c r="B3" s="17">
        <f>Table10[[#This Row],[Usage Closed Hours Steam]]</f>
        <v>113793</v>
      </c>
      <c r="C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" s="15">
        <f>IF(Steam_Week8[[#This Row],[Base Load 
Week (kWh)]]-Steam_Week8[[#This Row],[Constant Overnight Load]]&lt;0,0,Steam_Week8[[#This Row],[Base Load 
Week (kWh)]]-Steam_Week8[[#This Row],[Constant Overnight Load]])</f>
        <v>61103.4</v>
      </c>
      <c r="E3" s="18">
        <f>Table10[[#This Row],[Usage Open Hours Steam]]</f>
        <v>1242186</v>
      </c>
      <c r="F3" s="15">
        <f>IF(AVERAGE(SMALL([Non-Base 
Load],{1,2,3,4,5}))&gt;Steam_Week8[[#This Row],[Non-Base 
Load]],Steam_Week8[[#This Row],[Non-Base 
Load]],AVERAGE(SMALL([Non-Base 
Load],{1,2,3,4,5})))</f>
        <v>137586.20000000001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1104599.8</v>
      </c>
    </row>
    <row r="4" spans="1:7">
      <c r="A4" s="15">
        <f>Steam_Week8[[#This Row],[Base Load 
Week (kWh)]]+Steam_Week8[[#This Row],[Non-Base 
Load]]</f>
        <v>1771038</v>
      </c>
      <c r="B4" s="17">
        <f>Table10[[#This Row],[Usage Closed Hours Steam]]</f>
        <v>266470</v>
      </c>
      <c r="C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" s="15">
        <f>IF(Steam_Week8[[#This Row],[Base Load 
Week (kWh)]]-Steam_Week8[[#This Row],[Constant Overnight Load]]&lt;0,0,Steam_Week8[[#This Row],[Base Load 
Week (kWh)]]-Steam_Week8[[#This Row],[Constant Overnight Load]])</f>
        <v>213780.4</v>
      </c>
      <c r="E4" s="18">
        <f>Table10[[#This Row],[Usage Open Hours Steam]]</f>
        <v>1504568</v>
      </c>
      <c r="F4" s="15">
        <f>IF(AVERAGE(SMALL([Non-Base 
Load],{1,2,3,4,5}))&gt;Steam_Week8[[#This Row],[Non-Base 
Load]],Steam_Week8[[#This Row],[Non-Base 
Load]],AVERAGE(SMALL([Non-Base 
Load],{1,2,3,4,5})))</f>
        <v>137586.20000000001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1366981.8</v>
      </c>
    </row>
    <row r="5" spans="1:7">
      <c r="A5" s="15">
        <f>Steam_Week8[[#This Row],[Base Load 
Week (kWh)]]+Steam_Week8[[#This Row],[Non-Base 
Load]]</f>
        <v>1758430</v>
      </c>
      <c r="B5" s="17">
        <f>Table10[[#This Row],[Usage Closed Hours Steam]]</f>
        <v>193301</v>
      </c>
      <c r="C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" s="15">
        <f>IF(Steam_Week8[[#This Row],[Base Load 
Week (kWh)]]-Steam_Week8[[#This Row],[Constant Overnight Load]]&lt;0,0,Steam_Week8[[#This Row],[Base Load 
Week (kWh)]]-Steam_Week8[[#This Row],[Constant Overnight Load]])</f>
        <v>140611.4</v>
      </c>
      <c r="E5" s="18">
        <f>Table10[[#This Row],[Usage Open Hours Steam]]</f>
        <v>1565129</v>
      </c>
      <c r="F5" s="15">
        <f>IF(AVERAGE(SMALL([Non-Base 
Load],{1,2,3,4,5}))&gt;Steam_Week8[[#This Row],[Non-Base 
Load]],Steam_Week8[[#This Row],[Non-Base 
Load]],AVERAGE(SMALL([Non-Base 
Load],{1,2,3,4,5})))</f>
        <v>137586.20000000001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1427542.8</v>
      </c>
    </row>
    <row r="6" spans="1:7">
      <c r="A6" s="15">
        <f>Steam_Week8[[#This Row],[Base Load 
Week (kWh)]]+Steam_Week8[[#This Row],[Non-Base 
Load]]</f>
        <v>1539254</v>
      </c>
      <c r="B6" s="17">
        <f>Table10[[#This Row],[Usage Closed Hours Steam]]</f>
        <v>128425</v>
      </c>
      <c r="C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6" s="15">
        <f>IF(Steam_Week8[[#This Row],[Base Load 
Week (kWh)]]-Steam_Week8[[#This Row],[Constant Overnight Load]]&lt;0,0,Steam_Week8[[#This Row],[Base Load 
Week (kWh)]]-Steam_Week8[[#This Row],[Constant Overnight Load]])</f>
        <v>75735.399999999994</v>
      </c>
      <c r="E6" s="18">
        <f>Table10[[#This Row],[Usage Open Hours Steam]]</f>
        <v>1410829</v>
      </c>
      <c r="F6" s="15">
        <f>IF(AVERAGE(SMALL([Non-Base 
Load],{1,2,3,4,5}))&gt;Steam_Week8[[#This Row],[Non-Base 
Load]],Steam_Week8[[#This Row],[Non-Base 
Load]],AVERAGE(SMALL([Non-Base 
Load],{1,2,3,4,5})))</f>
        <v>137586.20000000001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1273242.8</v>
      </c>
    </row>
    <row r="7" spans="1:7">
      <c r="A7" s="15">
        <f>Steam_Week8[[#This Row],[Base Load 
Week (kWh)]]+Steam_Week8[[#This Row],[Non-Base 
Load]]</f>
        <v>1420202</v>
      </c>
      <c r="B7" s="17">
        <f>Table10[[#This Row],[Usage Closed Hours Steam]]</f>
        <v>131746</v>
      </c>
      <c r="C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7" s="15">
        <f>IF(Steam_Week8[[#This Row],[Base Load 
Week (kWh)]]-Steam_Week8[[#This Row],[Constant Overnight Load]]&lt;0,0,Steam_Week8[[#This Row],[Base Load 
Week (kWh)]]-Steam_Week8[[#This Row],[Constant Overnight Load]])</f>
        <v>79056.399999999994</v>
      </c>
      <c r="E7" s="18">
        <f>Table10[[#This Row],[Usage Open Hours Steam]]</f>
        <v>1288456</v>
      </c>
      <c r="F7" s="15">
        <f>IF(AVERAGE(SMALL([Non-Base 
Load],{1,2,3,4,5}))&gt;Steam_Week8[[#This Row],[Non-Base 
Load]],Steam_Week8[[#This Row],[Non-Base 
Load]],AVERAGE(SMALL([Non-Base 
Load],{1,2,3,4,5})))</f>
        <v>137586.20000000001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1150869.8</v>
      </c>
    </row>
    <row r="8" spans="1:7">
      <c r="A8" s="15">
        <f>Steam_Week8[[#This Row],[Base Load 
Week (kWh)]]+Steam_Week8[[#This Row],[Non-Base 
Load]]</f>
        <v>1406650</v>
      </c>
      <c r="B8" s="17">
        <f>Table10[[#This Row],[Usage Closed Hours Steam]]</f>
        <v>139766</v>
      </c>
      <c r="C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8" s="15">
        <f>IF(Steam_Week8[[#This Row],[Base Load 
Week (kWh)]]-Steam_Week8[[#This Row],[Constant Overnight Load]]&lt;0,0,Steam_Week8[[#This Row],[Base Load 
Week (kWh)]]-Steam_Week8[[#This Row],[Constant Overnight Load]])</f>
        <v>87076.4</v>
      </c>
      <c r="E8" s="18">
        <f>Table10[[#This Row],[Usage Open Hours Steam]]</f>
        <v>1266884</v>
      </c>
      <c r="F8" s="15">
        <f>IF(AVERAGE(SMALL([Non-Base 
Load],{1,2,3,4,5}))&gt;Steam_Week8[[#This Row],[Non-Base 
Load]],Steam_Week8[[#This Row],[Non-Base 
Load]],AVERAGE(SMALL([Non-Base 
Load],{1,2,3,4,5})))</f>
        <v>137586.20000000001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1129297.8</v>
      </c>
    </row>
    <row r="9" spans="1:7">
      <c r="A9" s="15">
        <f>Steam_Week8[[#This Row],[Base Load 
Week (kWh)]]+Steam_Week8[[#This Row],[Non-Base 
Load]]</f>
        <v>1211518</v>
      </c>
      <c r="B9" s="17">
        <f>Table10[[#This Row],[Usage Closed Hours Steam]]</f>
        <v>114480</v>
      </c>
      <c r="C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9" s="15">
        <f>IF(Steam_Week8[[#This Row],[Base Load 
Week (kWh)]]-Steam_Week8[[#This Row],[Constant Overnight Load]]&lt;0,0,Steam_Week8[[#This Row],[Base Load 
Week (kWh)]]-Steam_Week8[[#This Row],[Constant Overnight Load]])</f>
        <v>61790.400000000001</v>
      </c>
      <c r="E9" s="18">
        <f>Table10[[#This Row],[Usage Open Hours Steam]]</f>
        <v>1097038</v>
      </c>
      <c r="F9" s="15">
        <f>IF(AVERAGE(SMALL([Non-Base 
Load],{1,2,3,4,5}))&gt;Steam_Week8[[#This Row],[Non-Base 
Load]],Steam_Week8[[#This Row],[Non-Base 
Load]],AVERAGE(SMALL([Non-Base 
Load],{1,2,3,4,5})))</f>
        <v>137586.20000000001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959451.8</v>
      </c>
    </row>
    <row r="10" spans="1:7">
      <c r="A10" s="15">
        <f>Steam_Week8[[#This Row],[Base Load 
Week (kWh)]]+Steam_Week8[[#This Row],[Non-Base 
Load]]</f>
        <v>1416952</v>
      </c>
      <c r="B10" s="17">
        <f>Table10[[#This Row],[Usage Closed Hours Steam]]</f>
        <v>145588</v>
      </c>
      <c r="C1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0" s="15">
        <f>IF(Steam_Week8[[#This Row],[Base Load 
Week (kWh)]]-Steam_Week8[[#This Row],[Constant Overnight Load]]&lt;0,0,Steam_Week8[[#This Row],[Base Load 
Week (kWh)]]-Steam_Week8[[#This Row],[Constant Overnight Load]])</f>
        <v>92898.4</v>
      </c>
      <c r="E10" s="18">
        <f>Table10[[#This Row],[Usage Open Hours Steam]]</f>
        <v>1271364</v>
      </c>
      <c r="F10" s="15">
        <f>IF(AVERAGE(SMALL([Non-Base 
Load],{1,2,3,4,5}))&gt;Steam_Week8[[#This Row],[Non-Base 
Load]],Steam_Week8[[#This Row],[Non-Base 
Load]],AVERAGE(SMALL([Non-Base 
Load],{1,2,3,4,5})))</f>
        <v>137586.20000000001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1133777.8</v>
      </c>
    </row>
    <row r="11" spans="1:7">
      <c r="A11" s="15">
        <f>Steam_Week8[[#This Row],[Base Load 
Week (kWh)]]+Steam_Week8[[#This Row],[Non-Base 
Load]]</f>
        <v>1284930</v>
      </c>
      <c r="B11" s="17">
        <f>Table10[[#This Row],[Usage Closed Hours Steam]]</f>
        <v>93164</v>
      </c>
      <c r="C1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1" s="15">
        <f>IF(Steam_Week8[[#This Row],[Base Load 
Week (kWh)]]-Steam_Week8[[#This Row],[Constant Overnight Load]]&lt;0,0,Steam_Week8[[#This Row],[Base Load 
Week (kWh)]]-Steam_Week8[[#This Row],[Constant Overnight Load]])</f>
        <v>40474.400000000001</v>
      </c>
      <c r="E11" s="18">
        <f>Table10[[#This Row],[Usage Open Hours Steam]]</f>
        <v>1191766</v>
      </c>
      <c r="F11" s="15">
        <f>IF(AVERAGE(SMALL([Non-Base 
Load],{1,2,3,4,5}))&gt;Steam_Week8[[#This Row],[Non-Base 
Load]],Steam_Week8[[#This Row],[Non-Base 
Load]],AVERAGE(SMALL([Non-Base 
Load],{1,2,3,4,5})))</f>
        <v>137586.20000000001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1054179.8</v>
      </c>
    </row>
    <row r="12" spans="1:7">
      <c r="A12" s="15">
        <f>Steam_Week8[[#This Row],[Base Load 
Week (kWh)]]+Steam_Week8[[#This Row],[Non-Base 
Load]]</f>
        <v>1278064</v>
      </c>
      <c r="B12" s="17">
        <f>Table10[[#This Row],[Usage Closed Hours Steam]]</f>
        <v>97696</v>
      </c>
      <c r="C1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2" s="15">
        <f>IF(Steam_Week8[[#This Row],[Base Load 
Week (kWh)]]-Steam_Week8[[#This Row],[Constant Overnight Load]]&lt;0,0,Steam_Week8[[#This Row],[Base Load 
Week (kWh)]]-Steam_Week8[[#This Row],[Constant Overnight Load]])</f>
        <v>45006.400000000001</v>
      </c>
      <c r="E12" s="18">
        <f>Table10[[#This Row],[Usage Open Hours Steam]]</f>
        <v>1180368</v>
      </c>
      <c r="F12" s="15">
        <f>IF(AVERAGE(SMALL([Non-Base 
Load],{1,2,3,4,5}))&gt;Steam_Week8[[#This Row],[Non-Base 
Load]],Steam_Week8[[#This Row],[Non-Base 
Load]],AVERAGE(SMALL([Non-Base 
Load],{1,2,3,4,5})))</f>
        <v>137586.20000000001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1042781.8</v>
      </c>
    </row>
    <row r="13" spans="1:7">
      <c r="A13" s="15">
        <f>Steam_Week8[[#This Row],[Base Load 
Week (kWh)]]+Steam_Week8[[#This Row],[Non-Base 
Load]]</f>
        <v>865692</v>
      </c>
      <c r="B13" s="17">
        <f>Table10[[#This Row],[Usage Closed Hours Steam]]</f>
        <v>76788</v>
      </c>
      <c r="C1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3" s="15">
        <f>IF(Steam_Week8[[#This Row],[Base Load 
Week (kWh)]]-Steam_Week8[[#This Row],[Constant Overnight Load]]&lt;0,0,Steam_Week8[[#This Row],[Base Load 
Week (kWh)]]-Steam_Week8[[#This Row],[Constant Overnight Load]])</f>
        <v>24098.400000000001</v>
      </c>
      <c r="E13" s="18">
        <f>Table10[[#This Row],[Usage Open Hours Steam]]</f>
        <v>788904</v>
      </c>
      <c r="F13" s="15">
        <f>IF(AVERAGE(SMALL([Non-Base 
Load],{1,2,3,4,5}))&gt;Steam_Week8[[#This Row],[Non-Base 
Load]],Steam_Week8[[#This Row],[Non-Base 
Load]],AVERAGE(SMALL([Non-Base 
Load],{1,2,3,4,5})))</f>
        <v>137586.20000000001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651317.80000000005</v>
      </c>
    </row>
    <row r="14" spans="1:7">
      <c r="A14" s="15">
        <f>Steam_Week8[[#This Row],[Base Load 
Week (kWh)]]+Steam_Week8[[#This Row],[Non-Base 
Load]]</f>
        <v>624444</v>
      </c>
      <c r="B14" s="17">
        <f>Table10[[#This Row],[Usage Closed Hours Steam]]</f>
        <v>67382</v>
      </c>
      <c r="C1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4" s="15">
        <f>IF(Steam_Week8[[#This Row],[Base Load 
Week (kWh)]]-Steam_Week8[[#This Row],[Constant Overnight Load]]&lt;0,0,Steam_Week8[[#This Row],[Base Load 
Week (kWh)]]-Steam_Week8[[#This Row],[Constant Overnight Load]])</f>
        <v>14692.400000000001</v>
      </c>
      <c r="E14" s="18">
        <f>Table10[[#This Row],[Usage Open Hours Steam]]</f>
        <v>557062</v>
      </c>
      <c r="F14" s="15">
        <f>IF(AVERAGE(SMALL([Non-Base 
Load],{1,2,3,4,5}))&gt;Steam_Week8[[#This Row],[Non-Base 
Load]],Steam_Week8[[#This Row],[Non-Base 
Load]],AVERAGE(SMALL([Non-Base 
Load],{1,2,3,4,5})))</f>
        <v>137586.20000000001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419475.8</v>
      </c>
    </row>
    <row r="15" spans="1:7">
      <c r="A15" s="15">
        <f>Steam_Week8[[#This Row],[Base Load 
Week (kWh)]]+Steam_Week8[[#This Row],[Non-Base 
Load]]</f>
        <v>612052.5</v>
      </c>
      <c r="B15" s="17">
        <f>Table10[[#This Row],[Usage Closed Hours Steam]]</f>
        <v>69239</v>
      </c>
      <c r="C1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5" s="15">
        <f>IF(Steam_Week8[[#This Row],[Base Load 
Week (kWh)]]-Steam_Week8[[#This Row],[Constant Overnight Load]]&lt;0,0,Steam_Week8[[#This Row],[Base Load 
Week (kWh)]]-Steam_Week8[[#This Row],[Constant Overnight Load]])</f>
        <v>16549.400000000001</v>
      </c>
      <c r="E15" s="18">
        <f>Table10[[#This Row],[Usage Open Hours Steam]]</f>
        <v>542813.5</v>
      </c>
      <c r="F15" s="15">
        <f>IF(AVERAGE(SMALL([Non-Base 
Load],{1,2,3,4,5}))&gt;Steam_Week8[[#This Row],[Non-Base 
Load]],Steam_Week8[[#This Row],[Non-Base 
Load]],AVERAGE(SMALL([Non-Base 
Load],{1,2,3,4,5})))</f>
        <v>137586.20000000001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405227.3</v>
      </c>
    </row>
    <row r="16" spans="1:7">
      <c r="A16" s="15">
        <f>Steam_Week8[[#This Row],[Base Load 
Week (kWh)]]+Steam_Week8[[#This Row],[Non-Base 
Load]]</f>
        <v>112190</v>
      </c>
      <c r="B16" s="17">
        <f>Table10[[#This Row],[Usage Closed Hours Steam]]</f>
        <v>55583</v>
      </c>
      <c r="C1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6" s="15">
        <f>IF(Steam_Week8[[#This Row],[Base Load 
Week (kWh)]]-Steam_Week8[[#This Row],[Constant Overnight Load]]&lt;0,0,Steam_Week8[[#This Row],[Base Load 
Week (kWh)]]-Steam_Week8[[#This Row],[Constant Overnight Load]])</f>
        <v>2893.4000000000015</v>
      </c>
      <c r="E16" s="18">
        <f>Table10[[#This Row],[Usage Open Hours Steam]]</f>
        <v>56607</v>
      </c>
      <c r="F16" s="15">
        <f>IF(AVERAGE(SMALL([Non-Base 
Load],{1,2,3,4,5}))&gt;Steam_Week8[[#This Row],[Non-Base 
Load]],Steam_Week8[[#This Row],[Non-Base 
Load]],AVERAGE(SMALL([Non-Base 
Load],{1,2,3,4,5})))</f>
        <v>56607</v>
      </c>
      <c r="G1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17" spans="1:7">
      <c r="A17" s="15">
        <f>Steam_Week8[[#This Row],[Base Load 
Week (kWh)]]+Steam_Week8[[#This Row],[Non-Base 
Load]]</f>
        <v>269961</v>
      </c>
      <c r="B17" s="17">
        <f>Table10[[#This Row],[Usage Closed Hours Steam]]</f>
        <v>49480</v>
      </c>
      <c r="C17" s="15">
        <f>IF(AVERAGE(SMALL([Base Load 
Week (kWh)],{1,2,3,4,5}))&gt;Steam_Week8[[#This Row],[Base Load 
Week (kWh)]],Steam_Week8[[#This Row],[Base Load 
Week (kWh)]],AVERAGE(SMALL([Base Load 
Week (kWh)],{1,2,3,4,5})))</f>
        <v>49480</v>
      </c>
      <c r="D17" s="15">
        <f>IF(Steam_Week8[[#This Row],[Base Load 
Week (kWh)]]-Steam_Week8[[#This Row],[Constant Overnight Load]]&lt;0,0,Steam_Week8[[#This Row],[Base Load 
Week (kWh)]]-Steam_Week8[[#This Row],[Constant Overnight Load]])</f>
        <v>0</v>
      </c>
      <c r="E17" s="18">
        <f>Table10[[#This Row],[Usage Open Hours Steam]]</f>
        <v>220481</v>
      </c>
      <c r="F17" s="15">
        <f>IF(AVERAGE(SMALL([Non-Base 
Load],{1,2,3,4,5}))&gt;Steam_Week8[[#This Row],[Non-Base 
Load]],Steam_Week8[[#This Row],[Non-Base 
Load]],AVERAGE(SMALL([Non-Base 
Load],{1,2,3,4,5})))</f>
        <v>137586.20000000001</v>
      </c>
      <c r="G1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82894.799999999988</v>
      </c>
    </row>
    <row r="18" spans="1:7">
      <c r="A18" s="15">
        <f>Steam_Week8[[#This Row],[Base Load 
Week (kWh)]]+Steam_Week8[[#This Row],[Non-Base 
Load]]</f>
        <v>234768</v>
      </c>
      <c r="B18" s="17">
        <f>Table10[[#This Row],[Usage Closed Hours Steam]]</f>
        <v>48735</v>
      </c>
      <c r="C18" s="15">
        <f>IF(AVERAGE(SMALL([Base Load 
Week (kWh)],{1,2,3,4,5}))&gt;Steam_Week8[[#This Row],[Base Load 
Week (kWh)]],Steam_Week8[[#This Row],[Base Load 
Week (kWh)]],AVERAGE(SMALL([Base Load 
Week (kWh)],{1,2,3,4,5})))</f>
        <v>48735</v>
      </c>
      <c r="D18" s="15">
        <f>IF(Steam_Week8[[#This Row],[Base Load 
Week (kWh)]]-Steam_Week8[[#This Row],[Constant Overnight Load]]&lt;0,0,Steam_Week8[[#This Row],[Base Load 
Week (kWh)]]-Steam_Week8[[#This Row],[Constant Overnight Load]])</f>
        <v>0</v>
      </c>
      <c r="E18" s="18">
        <f>Table10[[#This Row],[Usage Open Hours Steam]]</f>
        <v>186033</v>
      </c>
      <c r="F18" s="15">
        <f>IF(AVERAGE(SMALL([Non-Base 
Load],{1,2,3,4,5}))&gt;Steam_Week8[[#This Row],[Non-Base 
Load]],Steam_Week8[[#This Row],[Non-Base 
Load]],AVERAGE(SMALL([Non-Base 
Load],{1,2,3,4,5})))</f>
        <v>137586.20000000001</v>
      </c>
      <c r="G1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48446.799999999988</v>
      </c>
    </row>
    <row r="19" spans="1:7">
      <c r="A19" s="15">
        <f>Steam_Week8[[#This Row],[Base Load 
Week (kWh)]]+Steam_Week8[[#This Row],[Non-Base 
Load]]</f>
        <v>222677</v>
      </c>
      <c r="B19" s="17">
        <f>Table10[[#This Row],[Usage Closed Hours Steam]]</f>
        <v>54814</v>
      </c>
      <c r="C1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9" s="15">
        <f>IF(Steam_Week8[[#This Row],[Base Load 
Week (kWh)]]-Steam_Week8[[#This Row],[Constant Overnight Load]]&lt;0,0,Steam_Week8[[#This Row],[Base Load 
Week (kWh)]]-Steam_Week8[[#This Row],[Constant Overnight Load]])</f>
        <v>2124.4000000000015</v>
      </c>
      <c r="E19" s="18">
        <f>Table10[[#This Row],[Usage Open Hours Steam]]</f>
        <v>167863</v>
      </c>
      <c r="F19" s="15">
        <f>IF(AVERAGE(SMALL([Non-Base 
Load],{1,2,3,4,5}))&gt;Steam_Week8[[#This Row],[Non-Base 
Load]],Steam_Week8[[#This Row],[Non-Base 
Load]],AVERAGE(SMALL([Non-Base 
Load],{1,2,3,4,5})))</f>
        <v>137586.20000000001</v>
      </c>
      <c r="G1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30276.799999999988</v>
      </c>
    </row>
    <row r="20" spans="1:7">
      <c r="A20" s="15">
        <f>Steam_Week8[[#This Row],[Base Load 
Week (kWh)]]+Steam_Week8[[#This Row],[Non-Base 
Load]]</f>
        <v>824036</v>
      </c>
      <c r="B20" s="17">
        <f>Table10[[#This Row],[Usage Closed Hours Steam]]</f>
        <v>200244</v>
      </c>
      <c r="C2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0" s="15">
        <f>IF(Steam_Week8[[#This Row],[Base Load 
Week (kWh)]]-Steam_Week8[[#This Row],[Constant Overnight Load]]&lt;0,0,Steam_Week8[[#This Row],[Base Load 
Week (kWh)]]-Steam_Week8[[#This Row],[Constant Overnight Load]])</f>
        <v>147554.4</v>
      </c>
      <c r="E20" s="18">
        <f>Table10[[#This Row],[Usage Open Hours Steam]]</f>
        <v>623792</v>
      </c>
      <c r="F20" s="15">
        <f>IF(AVERAGE(SMALL([Non-Base 
Load],{1,2,3,4,5}))&gt;Steam_Week8[[#This Row],[Non-Base 
Load]],Steam_Week8[[#This Row],[Non-Base 
Load]],AVERAGE(SMALL([Non-Base 
Load],{1,2,3,4,5})))</f>
        <v>137586.20000000001</v>
      </c>
      <c r="G2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486205.8</v>
      </c>
    </row>
    <row r="21" spans="1:7">
      <c r="A21" s="15">
        <f>Steam_Week8[[#This Row],[Base Load 
Week (kWh)]]+Steam_Week8[[#This Row],[Non-Base 
Load]]</f>
        <v>555606</v>
      </c>
      <c r="B21" s="17">
        <f>Table10[[#This Row],[Usage Closed Hours Steam]]</f>
        <v>151725</v>
      </c>
      <c r="C2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1" s="15">
        <f>IF(Steam_Week8[[#This Row],[Base Load 
Week (kWh)]]-Steam_Week8[[#This Row],[Constant Overnight Load]]&lt;0,0,Steam_Week8[[#This Row],[Base Load 
Week (kWh)]]-Steam_Week8[[#This Row],[Constant Overnight Load]])</f>
        <v>99035.4</v>
      </c>
      <c r="E21" s="18">
        <f>Table10[[#This Row],[Usage Open Hours Steam]]</f>
        <v>403881</v>
      </c>
      <c r="F21" s="15">
        <f>IF(AVERAGE(SMALL([Non-Base 
Load],{1,2,3,4,5}))&gt;Steam_Week8[[#This Row],[Non-Base 
Load]],Steam_Week8[[#This Row],[Non-Base 
Load]],AVERAGE(SMALL([Non-Base 
Load],{1,2,3,4,5})))</f>
        <v>137586.20000000001</v>
      </c>
      <c r="G2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266294.8</v>
      </c>
    </row>
    <row r="22" spans="1:7">
      <c r="A22" s="15">
        <f>Steam_Week8[[#This Row],[Base Load 
Week (kWh)]]+Steam_Week8[[#This Row],[Non-Base 
Load]]</f>
        <v>579628</v>
      </c>
      <c r="B22" s="17">
        <f>Table10[[#This Row],[Usage Closed Hours Steam]]</f>
        <v>152630</v>
      </c>
      <c r="C2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2" s="15">
        <f>IF(Steam_Week8[[#This Row],[Base Load 
Week (kWh)]]-Steam_Week8[[#This Row],[Constant Overnight Load]]&lt;0,0,Steam_Week8[[#This Row],[Base Load 
Week (kWh)]]-Steam_Week8[[#This Row],[Constant Overnight Load]])</f>
        <v>99940.4</v>
      </c>
      <c r="E22" s="18">
        <f>Table10[[#This Row],[Usage Open Hours Steam]]</f>
        <v>426998</v>
      </c>
      <c r="F22" s="15">
        <f>IF(AVERAGE(SMALL([Non-Base 
Load],{1,2,3,4,5}))&gt;Steam_Week8[[#This Row],[Non-Base 
Load]],Steam_Week8[[#This Row],[Non-Base 
Load]],AVERAGE(SMALL([Non-Base 
Load],{1,2,3,4,5})))</f>
        <v>137586.20000000001</v>
      </c>
      <c r="G2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289411.8</v>
      </c>
    </row>
    <row r="23" spans="1:7">
      <c r="A23" s="15">
        <f>Steam_Week8[[#This Row],[Base Load 
Week (kWh)]]+Steam_Week8[[#This Row],[Non-Base 
Load]]</f>
        <v>852685</v>
      </c>
      <c r="B23" s="17">
        <f>Table10[[#This Row],[Usage Closed Hours Steam]]</f>
        <v>191954</v>
      </c>
      <c r="C2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3" s="15">
        <f>IF(Steam_Week8[[#This Row],[Base Load 
Week (kWh)]]-Steam_Week8[[#This Row],[Constant Overnight Load]]&lt;0,0,Steam_Week8[[#This Row],[Base Load 
Week (kWh)]]-Steam_Week8[[#This Row],[Constant Overnight Load]])</f>
        <v>139264.4</v>
      </c>
      <c r="E23" s="18">
        <f>Table10[[#This Row],[Usage Open Hours Steam]]</f>
        <v>660731</v>
      </c>
      <c r="F23" s="15">
        <f>IF(AVERAGE(SMALL([Non-Base 
Load],{1,2,3,4,5}))&gt;Steam_Week8[[#This Row],[Non-Base 
Load]],Steam_Week8[[#This Row],[Non-Base 
Load]],AVERAGE(SMALL([Non-Base 
Load],{1,2,3,4,5})))</f>
        <v>137586.20000000001</v>
      </c>
      <c r="G2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523144.8</v>
      </c>
    </row>
    <row r="24" spans="1:7">
      <c r="A24" s="15">
        <f>Steam_Week8[[#This Row],[Base Load 
Week (kWh)]]+Steam_Week8[[#This Row],[Non-Base 
Load]]</f>
        <v>630324</v>
      </c>
      <c r="B24" s="17">
        <f>Table10[[#This Row],[Usage Closed Hours Steam]]</f>
        <v>183192</v>
      </c>
      <c r="C2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4" s="15">
        <f>IF(Steam_Week8[[#This Row],[Base Load 
Week (kWh)]]-Steam_Week8[[#This Row],[Constant Overnight Load]]&lt;0,0,Steam_Week8[[#This Row],[Base Load 
Week (kWh)]]-Steam_Week8[[#This Row],[Constant Overnight Load]])</f>
        <v>130502.39999999999</v>
      </c>
      <c r="E24" s="18">
        <f>Table10[[#This Row],[Usage Open Hours Steam]]</f>
        <v>447132</v>
      </c>
      <c r="F24" s="15">
        <f>IF(AVERAGE(SMALL([Non-Base 
Load],{1,2,3,4,5}))&gt;Steam_Week8[[#This Row],[Non-Base 
Load]],Steam_Week8[[#This Row],[Non-Base 
Load]],AVERAGE(SMALL([Non-Base 
Load],{1,2,3,4,5})))</f>
        <v>137586.20000000001</v>
      </c>
      <c r="G2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309545.8</v>
      </c>
    </row>
    <row r="25" spans="1:7">
      <c r="A25" s="15">
        <f>Steam_Week8[[#This Row],[Base Load 
Week (kWh)]]+Steam_Week8[[#This Row],[Non-Base 
Load]]</f>
        <v>734836</v>
      </c>
      <c r="B25" s="17">
        <f>Table10[[#This Row],[Usage Closed Hours Steam]]</f>
        <v>181077</v>
      </c>
      <c r="C2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5" s="15">
        <f>IF(Steam_Week8[[#This Row],[Base Load 
Week (kWh)]]-Steam_Week8[[#This Row],[Constant Overnight Load]]&lt;0,0,Steam_Week8[[#This Row],[Base Load 
Week (kWh)]]-Steam_Week8[[#This Row],[Constant Overnight Load]])</f>
        <v>128387.4</v>
      </c>
      <c r="E25" s="18">
        <f>Table10[[#This Row],[Usage Open Hours Steam]]</f>
        <v>553759</v>
      </c>
      <c r="F25" s="15">
        <f>IF(AVERAGE(SMALL([Non-Base 
Load],{1,2,3,4,5}))&gt;Steam_Week8[[#This Row],[Non-Base 
Load]],Steam_Week8[[#This Row],[Non-Base 
Load]],AVERAGE(SMALL([Non-Base 
Load],{1,2,3,4,5})))</f>
        <v>137586.20000000001</v>
      </c>
      <c r="G2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416172.79999999999</v>
      </c>
    </row>
    <row r="26" spans="1:7">
      <c r="A26" s="15">
        <f>Steam_Week8[[#This Row],[Base Load 
Week (kWh)]]+Steam_Week8[[#This Row],[Non-Base 
Load]]</f>
        <v>718700</v>
      </c>
      <c r="B26" s="17">
        <f>Table10[[#This Row],[Usage Closed Hours Steam]]</f>
        <v>162779</v>
      </c>
      <c r="C2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6" s="15">
        <f>IF(Steam_Week8[[#This Row],[Base Load 
Week (kWh)]]-Steam_Week8[[#This Row],[Constant Overnight Load]]&lt;0,0,Steam_Week8[[#This Row],[Base Load 
Week (kWh)]]-Steam_Week8[[#This Row],[Constant Overnight Load]])</f>
        <v>110089.4</v>
      </c>
      <c r="E26" s="18">
        <f>Table10[[#This Row],[Usage Open Hours Steam]]</f>
        <v>555921</v>
      </c>
      <c r="F26" s="15">
        <f>IF(AVERAGE(SMALL([Non-Base 
Load],{1,2,3,4,5}))&gt;Steam_Week8[[#This Row],[Non-Base 
Load]],Steam_Week8[[#This Row],[Non-Base 
Load]],AVERAGE(SMALL([Non-Base 
Load],{1,2,3,4,5})))</f>
        <v>137586.20000000001</v>
      </c>
      <c r="G2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418334.8</v>
      </c>
    </row>
    <row r="27" spans="1:7">
      <c r="A27" s="15">
        <f>Steam_Week8[[#This Row],[Base Load 
Week (kWh)]]+Steam_Week8[[#This Row],[Non-Base 
Load]]</f>
        <v>801697</v>
      </c>
      <c r="B27" s="17">
        <f>Table10[[#This Row],[Usage Closed Hours Steam]]</f>
        <v>169366</v>
      </c>
      <c r="C2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7" s="15">
        <f>IF(Steam_Week8[[#This Row],[Base Load 
Week (kWh)]]-Steam_Week8[[#This Row],[Constant Overnight Load]]&lt;0,0,Steam_Week8[[#This Row],[Base Load 
Week (kWh)]]-Steam_Week8[[#This Row],[Constant Overnight Load]])</f>
        <v>116676.4</v>
      </c>
      <c r="E27" s="18">
        <f>Table10[[#This Row],[Usage Open Hours Steam]]</f>
        <v>632331</v>
      </c>
      <c r="F27" s="15">
        <f>IF(AVERAGE(SMALL([Non-Base 
Load],{1,2,3,4,5}))&gt;Steam_Week8[[#This Row],[Non-Base 
Load]],Steam_Week8[[#This Row],[Non-Base 
Load]],AVERAGE(SMALL([Non-Base 
Load],{1,2,3,4,5})))</f>
        <v>137586.20000000001</v>
      </c>
      <c r="G2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494744.8</v>
      </c>
    </row>
    <row r="28" spans="1:7">
      <c r="A28" s="15">
        <f>Steam_Week8[[#This Row],[Base Load 
Week (kWh)]]+Steam_Week8[[#This Row],[Non-Base 
Load]]</f>
        <v>1045045</v>
      </c>
      <c r="B28" s="17">
        <f>Table10[[#This Row],[Usage Closed Hours Steam]]</f>
        <v>266995</v>
      </c>
      <c r="C2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8" s="15">
        <f>IF(Steam_Week8[[#This Row],[Base Load 
Week (kWh)]]-Steam_Week8[[#This Row],[Constant Overnight Load]]&lt;0,0,Steam_Week8[[#This Row],[Base Load 
Week (kWh)]]-Steam_Week8[[#This Row],[Constant Overnight Load]])</f>
        <v>214305.4</v>
      </c>
      <c r="E28" s="18">
        <f>Table10[[#This Row],[Usage Open Hours Steam]]</f>
        <v>778050</v>
      </c>
      <c r="F28" s="15">
        <f>IF(AVERAGE(SMALL([Non-Base 
Load],{1,2,3,4,5}))&gt;Steam_Week8[[#This Row],[Non-Base 
Load]],Steam_Week8[[#This Row],[Non-Base 
Load]],AVERAGE(SMALL([Non-Base 
Load],{1,2,3,4,5})))</f>
        <v>137586.20000000001</v>
      </c>
      <c r="G2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640463.80000000005</v>
      </c>
    </row>
    <row r="29" spans="1:7">
      <c r="A29" s="15">
        <f>Steam_Week8[[#This Row],[Base Load 
Week (kWh)]]+Steam_Week8[[#This Row],[Non-Base 
Load]]</f>
        <v>812174</v>
      </c>
      <c r="B29" s="17">
        <f>Table10[[#This Row],[Usage Closed Hours Steam]]</f>
        <v>210180</v>
      </c>
      <c r="C2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9" s="15">
        <f>IF(Steam_Week8[[#This Row],[Base Load 
Week (kWh)]]-Steam_Week8[[#This Row],[Constant Overnight Load]]&lt;0,0,Steam_Week8[[#This Row],[Base Load 
Week (kWh)]]-Steam_Week8[[#This Row],[Constant Overnight Load]])</f>
        <v>157490.4</v>
      </c>
      <c r="E29" s="18">
        <f>Table10[[#This Row],[Usage Open Hours Steam]]</f>
        <v>601994</v>
      </c>
      <c r="F29" s="15">
        <f>IF(AVERAGE(SMALL([Non-Base 
Load],{1,2,3,4,5}))&gt;Steam_Week8[[#This Row],[Non-Base 
Load]],Steam_Week8[[#This Row],[Non-Base 
Load]],AVERAGE(SMALL([Non-Base 
Load],{1,2,3,4,5})))</f>
        <v>137586.20000000001</v>
      </c>
      <c r="G2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464407.8</v>
      </c>
    </row>
    <row r="30" spans="1:7">
      <c r="A30" s="15">
        <f>Steam_Week8[[#This Row],[Base Load 
Week (kWh)]]+Steam_Week8[[#This Row],[Non-Base 
Load]]</f>
        <v>848548</v>
      </c>
      <c r="B30" s="17">
        <f>Table10[[#This Row],[Usage Closed Hours Steam]]</f>
        <v>205336</v>
      </c>
      <c r="C3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0" s="15">
        <f>IF(Steam_Week8[[#This Row],[Base Load 
Week (kWh)]]-Steam_Week8[[#This Row],[Constant Overnight Load]]&lt;0,0,Steam_Week8[[#This Row],[Base Load 
Week (kWh)]]-Steam_Week8[[#This Row],[Constant Overnight Load]])</f>
        <v>152646.39999999999</v>
      </c>
      <c r="E30" s="18">
        <f>Table10[[#This Row],[Usage Open Hours Steam]]</f>
        <v>643212</v>
      </c>
      <c r="F30" s="15">
        <f>IF(AVERAGE(SMALL([Non-Base 
Load],{1,2,3,4,5}))&gt;Steam_Week8[[#This Row],[Non-Base 
Load]],Steam_Week8[[#This Row],[Non-Base 
Load]],AVERAGE(SMALL([Non-Base 
Load],{1,2,3,4,5})))</f>
        <v>137586.20000000001</v>
      </c>
      <c r="G3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505625.8</v>
      </c>
    </row>
    <row r="31" spans="1:7">
      <c r="A31" s="15">
        <f>Steam_Week8[[#This Row],[Base Load 
Week (kWh)]]+Steam_Week8[[#This Row],[Non-Base 
Load]]</f>
        <v>1762778</v>
      </c>
      <c r="B31" s="17">
        <f>Table10[[#This Row],[Usage Closed Hours Steam]]</f>
        <v>692184</v>
      </c>
      <c r="C3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1" s="15">
        <f>IF(Steam_Week8[[#This Row],[Base Load 
Week (kWh)]]-Steam_Week8[[#This Row],[Constant Overnight Load]]&lt;0,0,Steam_Week8[[#This Row],[Base Load 
Week (kWh)]]-Steam_Week8[[#This Row],[Constant Overnight Load]])</f>
        <v>639494.40000000002</v>
      </c>
      <c r="E31" s="18">
        <f>Table10[[#This Row],[Usage Open Hours Steam]]</f>
        <v>1070594</v>
      </c>
      <c r="F31" s="15">
        <f>IF(AVERAGE(SMALL([Non-Base 
Load],{1,2,3,4,5}))&gt;Steam_Week8[[#This Row],[Non-Base 
Load]],Steam_Week8[[#This Row],[Non-Base 
Load]],AVERAGE(SMALL([Non-Base 
Load],{1,2,3,4,5})))</f>
        <v>137586.20000000001</v>
      </c>
      <c r="G3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933007.8</v>
      </c>
    </row>
    <row r="32" spans="1:7">
      <c r="A32" s="15">
        <f>Steam_Week8[[#This Row],[Base Load 
Week (kWh)]]+Steam_Week8[[#This Row],[Non-Base 
Load]]</f>
        <v>937702</v>
      </c>
      <c r="B32" s="17">
        <f>Table10[[#This Row],[Usage Closed Hours Steam]]</f>
        <v>274585</v>
      </c>
      <c r="C3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2" s="15">
        <f>IF(Steam_Week8[[#This Row],[Base Load 
Week (kWh)]]-Steam_Week8[[#This Row],[Constant Overnight Load]]&lt;0,0,Steam_Week8[[#This Row],[Base Load 
Week (kWh)]]-Steam_Week8[[#This Row],[Constant Overnight Load]])</f>
        <v>221895.4</v>
      </c>
      <c r="E32" s="18">
        <f>Table10[[#This Row],[Usage Open Hours Steam]]</f>
        <v>663117</v>
      </c>
      <c r="F32" s="15">
        <f>IF(AVERAGE(SMALL([Non-Base 
Load],{1,2,3,4,5}))&gt;Steam_Week8[[#This Row],[Non-Base 
Load]],Steam_Week8[[#This Row],[Non-Base 
Load]],AVERAGE(SMALL([Non-Base 
Load],{1,2,3,4,5})))</f>
        <v>137586.20000000001</v>
      </c>
      <c r="G3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525530.80000000005</v>
      </c>
    </row>
    <row r="33" spans="1:7">
      <c r="A33" s="15">
        <f>Steam_Week8[[#This Row],[Base Load 
Week (kWh)]]+Steam_Week8[[#This Row],[Non-Base 
Load]]</f>
        <v>1318122</v>
      </c>
      <c r="B33" s="17">
        <f>Table10[[#This Row],[Usage Closed Hours Steam]]</f>
        <v>371069</v>
      </c>
      <c r="C3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3" s="15">
        <f>IF(Steam_Week8[[#This Row],[Base Load 
Week (kWh)]]-Steam_Week8[[#This Row],[Constant Overnight Load]]&lt;0,0,Steam_Week8[[#This Row],[Base Load 
Week (kWh)]]-Steam_Week8[[#This Row],[Constant Overnight Load]])</f>
        <v>318379.40000000002</v>
      </c>
      <c r="E33" s="18">
        <f>Table10[[#This Row],[Usage Open Hours Steam]]</f>
        <v>947053</v>
      </c>
      <c r="F33" s="15">
        <f>IF(AVERAGE(SMALL([Non-Base 
Load],{1,2,3,4,5}))&gt;Steam_Week8[[#This Row],[Non-Base 
Load]],Steam_Week8[[#This Row],[Non-Base 
Load]],AVERAGE(SMALL([Non-Base 
Load],{1,2,3,4,5})))</f>
        <v>137586.20000000001</v>
      </c>
      <c r="G3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809466.8</v>
      </c>
    </row>
    <row r="34" spans="1:7">
      <c r="A34" s="15">
        <f>Steam_Week8[[#This Row],[Base Load 
Week (kWh)]]+Steam_Week8[[#This Row],[Non-Base 
Load]]</f>
        <v>828281</v>
      </c>
      <c r="B34" s="17">
        <f>Table10[[#This Row],[Usage Closed Hours Steam]]</f>
        <v>217525</v>
      </c>
      <c r="C3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4" s="15">
        <f>IF(Steam_Week8[[#This Row],[Base Load 
Week (kWh)]]-Steam_Week8[[#This Row],[Constant Overnight Load]]&lt;0,0,Steam_Week8[[#This Row],[Base Load 
Week (kWh)]]-Steam_Week8[[#This Row],[Constant Overnight Load]])</f>
        <v>164835.4</v>
      </c>
      <c r="E34" s="18">
        <f>Table10[[#This Row],[Usage Open Hours Steam]]</f>
        <v>610756</v>
      </c>
      <c r="F34" s="15">
        <f>IF(AVERAGE(SMALL([Non-Base 
Load],{1,2,3,4,5}))&gt;Steam_Week8[[#This Row],[Non-Base 
Load]],Steam_Week8[[#This Row],[Non-Base 
Load]],AVERAGE(SMALL([Non-Base 
Load],{1,2,3,4,5})))</f>
        <v>137586.20000000001</v>
      </c>
      <c r="G3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473169.8</v>
      </c>
    </row>
    <row r="35" spans="1:7">
      <c r="A35" s="15">
        <f>Steam_Week8[[#This Row],[Base Load 
Week (kWh)]]+Steam_Week8[[#This Row],[Non-Base 
Load]]</f>
        <v>1147157</v>
      </c>
      <c r="B35" s="17">
        <f>Table10[[#This Row],[Usage Closed Hours Steam]]</f>
        <v>359482</v>
      </c>
      <c r="C3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5" s="15">
        <f>IF(Steam_Week8[[#This Row],[Base Load 
Week (kWh)]]-Steam_Week8[[#This Row],[Constant Overnight Load]]&lt;0,0,Steam_Week8[[#This Row],[Base Load 
Week (kWh)]]-Steam_Week8[[#This Row],[Constant Overnight Load]])</f>
        <v>306792.40000000002</v>
      </c>
      <c r="E35" s="18">
        <f>Table10[[#This Row],[Usage Open Hours Steam]]</f>
        <v>787675</v>
      </c>
      <c r="F35" s="15">
        <f>IF(AVERAGE(SMALL([Non-Base 
Load],{1,2,3,4,5}))&gt;Steam_Week8[[#This Row],[Non-Base 
Load]],Steam_Week8[[#This Row],[Non-Base 
Load]],AVERAGE(SMALL([Non-Base 
Load],{1,2,3,4,5})))</f>
        <v>137586.20000000001</v>
      </c>
      <c r="G3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650088.80000000005</v>
      </c>
    </row>
    <row r="36" spans="1:7">
      <c r="A36" s="15">
        <f>Steam_Week8[[#This Row],[Base Load 
Week (kWh)]]+Steam_Week8[[#This Row],[Non-Base 
Load]]</f>
        <v>797746</v>
      </c>
      <c r="B36" s="17">
        <f>Table10[[#This Row],[Usage Closed Hours Steam]]</f>
        <v>202867</v>
      </c>
      <c r="C3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6" s="15">
        <f>IF(Steam_Week8[[#This Row],[Base Load 
Week (kWh)]]-Steam_Week8[[#This Row],[Constant Overnight Load]]&lt;0,0,Steam_Week8[[#This Row],[Base Load 
Week (kWh)]]-Steam_Week8[[#This Row],[Constant Overnight Load]])</f>
        <v>150177.4</v>
      </c>
      <c r="E36" s="18">
        <f>Table10[[#This Row],[Usage Open Hours Steam]]</f>
        <v>594879</v>
      </c>
      <c r="F36" s="15">
        <f>IF(AVERAGE(SMALL([Non-Base 
Load],{1,2,3,4,5}))&gt;Steam_Week8[[#This Row],[Non-Base 
Load]],Steam_Week8[[#This Row],[Non-Base 
Load]],AVERAGE(SMALL([Non-Base 
Load],{1,2,3,4,5})))</f>
        <v>137586.20000000001</v>
      </c>
      <c r="G3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457292.79999999999</v>
      </c>
    </row>
    <row r="37" spans="1:7">
      <c r="A37" s="15">
        <f>Steam_Week8[[#This Row],[Base Load 
Week (kWh)]]+Steam_Week8[[#This Row],[Non-Base 
Load]]</f>
        <v>963329</v>
      </c>
      <c r="B37" s="17">
        <f>Table10[[#This Row],[Usage Closed Hours Steam]]</f>
        <v>214047</v>
      </c>
      <c r="C3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7" s="15">
        <f>IF(Steam_Week8[[#This Row],[Base Load 
Week (kWh)]]-Steam_Week8[[#This Row],[Constant Overnight Load]]&lt;0,0,Steam_Week8[[#This Row],[Base Load 
Week (kWh)]]-Steam_Week8[[#This Row],[Constant Overnight Load]])</f>
        <v>161357.4</v>
      </c>
      <c r="E37" s="18">
        <f>Table10[[#This Row],[Usage Open Hours Steam]]</f>
        <v>749282</v>
      </c>
      <c r="F37" s="15">
        <f>IF(AVERAGE(SMALL([Non-Base 
Load],{1,2,3,4,5}))&gt;Steam_Week8[[#This Row],[Non-Base 
Load]],Steam_Week8[[#This Row],[Non-Base 
Load]],AVERAGE(SMALL([Non-Base 
Load],{1,2,3,4,5})))</f>
        <v>137586.20000000001</v>
      </c>
      <c r="G3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611695.80000000005</v>
      </c>
    </row>
    <row r="38" spans="1:7">
      <c r="A38" s="15">
        <f>Steam_Week8[[#This Row],[Base Load 
Week (kWh)]]+Steam_Week8[[#This Row],[Non-Base 
Load]]</f>
        <v>745748</v>
      </c>
      <c r="B38" s="17">
        <f>Table10[[#This Row],[Usage Closed Hours Steam]]</f>
        <v>215102</v>
      </c>
      <c r="C3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8" s="15">
        <f>IF(Steam_Week8[[#This Row],[Base Load 
Week (kWh)]]-Steam_Week8[[#This Row],[Constant Overnight Load]]&lt;0,0,Steam_Week8[[#This Row],[Base Load 
Week (kWh)]]-Steam_Week8[[#This Row],[Constant Overnight Load]])</f>
        <v>162412.4</v>
      </c>
      <c r="E38" s="18">
        <f>Table10[[#This Row],[Usage Open Hours Steam]]</f>
        <v>530646</v>
      </c>
      <c r="F38" s="15">
        <f>IF(AVERAGE(SMALL([Non-Base 
Load],{1,2,3,4,5}))&gt;Steam_Week8[[#This Row],[Non-Base 
Load]],Steam_Week8[[#This Row],[Non-Base 
Load]],AVERAGE(SMALL([Non-Base 
Load],{1,2,3,4,5})))</f>
        <v>137586.20000000001</v>
      </c>
      <c r="G3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393059.8</v>
      </c>
    </row>
    <row r="39" spans="1:7">
      <c r="A39" s="15">
        <f>Steam_Week8[[#This Row],[Base Load 
Week (kWh)]]+Steam_Week8[[#This Row],[Non-Base 
Load]]</f>
        <v>990231</v>
      </c>
      <c r="B39" s="17">
        <f>Table10[[#This Row],[Usage Closed Hours Steam]]</f>
        <v>241582</v>
      </c>
      <c r="C3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9" s="15">
        <f>IF(Steam_Week8[[#This Row],[Base Load 
Week (kWh)]]-Steam_Week8[[#This Row],[Constant Overnight Load]]&lt;0,0,Steam_Week8[[#This Row],[Base Load 
Week (kWh)]]-Steam_Week8[[#This Row],[Constant Overnight Load]])</f>
        <v>188892.4</v>
      </c>
      <c r="E39" s="18">
        <f>Table10[[#This Row],[Usage Open Hours Steam]]</f>
        <v>748649</v>
      </c>
      <c r="F39" s="15">
        <f>IF(AVERAGE(SMALL([Non-Base 
Load],{1,2,3,4,5}))&gt;Steam_Week8[[#This Row],[Non-Base 
Load]],Steam_Week8[[#This Row],[Non-Base 
Load]],AVERAGE(SMALL([Non-Base 
Load],{1,2,3,4,5})))</f>
        <v>137586.20000000001</v>
      </c>
      <c r="G3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611062.80000000005</v>
      </c>
    </row>
    <row r="40" spans="1:7">
      <c r="A40" s="15">
        <f>Steam_Week8[[#This Row],[Base Load 
Week (kWh)]]+Steam_Week8[[#This Row],[Non-Base 
Load]]</f>
        <v>691067</v>
      </c>
      <c r="B40" s="17">
        <f>Table10[[#This Row],[Usage Closed Hours Steam]]</f>
        <v>221142</v>
      </c>
      <c r="C4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0" s="15">
        <f>IF(Steam_Week8[[#This Row],[Base Load 
Week (kWh)]]-Steam_Week8[[#This Row],[Constant Overnight Load]]&lt;0,0,Steam_Week8[[#This Row],[Base Load 
Week (kWh)]]-Steam_Week8[[#This Row],[Constant Overnight Load]])</f>
        <v>168452.4</v>
      </c>
      <c r="E40" s="18">
        <f>Table10[[#This Row],[Usage Open Hours Steam]]</f>
        <v>469925</v>
      </c>
      <c r="F40" s="15">
        <f>IF(AVERAGE(SMALL([Non-Base 
Load],{1,2,3,4,5}))&gt;Steam_Week8[[#This Row],[Non-Base 
Load]],Steam_Week8[[#This Row],[Non-Base 
Load]],AVERAGE(SMALL([Non-Base 
Load],{1,2,3,4,5})))</f>
        <v>137586.20000000001</v>
      </c>
      <c r="G4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332338.8</v>
      </c>
    </row>
    <row r="41" spans="1:7">
      <c r="A41" s="15">
        <f>Steam_Week8[[#This Row],[Base Load 
Week (kWh)]]+Steam_Week8[[#This Row],[Non-Base 
Load]]</f>
        <v>711557</v>
      </c>
      <c r="B41" s="17">
        <f>Table10[[#This Row],[Usage Closed Hours Steam]]</f>
        <v>224511</v>
      </c>
      <c r="C4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1" s="15">
        <f>IF(Steam_Week8[[#This Row],[Base Load 
Week (kWh)]]-Steam_Week8[[#This Row],[Constant Overnight Load]]&lt;0,0,Steam_Week8[[#This Row],[Base Load 
Week (kWh)]]-Steam_Week8[[#This Row],[Constant Overnight Load]])</f>
        <v>171821.4</v>
      </c>
      <c r="E41" s="18">
        <f>Table10[[#This Row],[Usage Open Hours Steam]]</f>
        <v>487046</v>
      </c>
      <c r="F41" s="15">
        <f>IF(AVERAGE(SMALL([Non-Base 
Load],{1,2,3,4,5}))&gt;Steam_Week8[[#This Row],[Non-Base 
Load]],Steam_Week8[[#This Row],[Non-Base 
Load]],AVERAGE(SMALL([Non-Base 
Load],{1,2,3,4,5})))</f>
        <v>137586.20000000001</v>
      </c>
      <c r="G4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349459.8</v>
      </c>
    </row>
    <row r="42" spans="1:7">
      <c r="A42" s="15">
        <f>Steam_Week8[[#This Row],[Base Load 
Week (kWh)]]+Steam_Week8[[#This Row],[Non-Base 
Load]]</f>
        <v>378710</v>
      </c>
      <c r="B42" s="17">
        <f>Table10[[#This Row],[Usage Closed Hours Steam]]</f>
        <v>75488</v>
      </c>
      <c r="C4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2" s="15">
        <f>IF(Steam_Week8[[#This Row],[Base Load 
Week (kWh)]]-Steam_Week8[[#This Row],[Constant Overnight Load]]&lt;0,0,Steam_Week8[[#This Row],[Base Load 
Week (kWh)]]-Steam_Week8[[#This Row],[Constant Overnight Load]])</f>
        <v>22798.400000000001</v>
      </c>
      <c r="E42" s="18">
        <f>Table10[[#This Row],[Usage Open Hours Steam]]</f>
        <v>303222</v>
      </c>
      <c r="F42" s="15">
        <f>IF(AVERAGE(SMALL([Non-Base 
Load],{1,2,3,4,5}))&gt;Steam_Week8[[#This Row],[Non-Base 
Load]],Steam_Week8[[#This Row],[Non-Base 
Load]],AVERAGE(SMALL([Non-Base 
Load],{1,2,3,4,5})))</f>
        <v>137586.20000000001</v>
      </c>
      <c r="G4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165635.79999999999</v>
      </c>
    </row>
    <row r="43" spans="1:7">
      <c r="A43" s="15">
        <f>Steam_Week8[[#This Row],[Base Load 
Week (kWh)]]+Steam_Week8[[#This Row],[Non-Base 
Load]]</f>
        <v>279653</v>
      </c>
      <c r="B43" s="17">
        <f>Table10[[#This Row],[Usage Closed Hours Steam]]</f>
        <v>68404</v>
      </c>
      <c r="C4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3" s="15">
        <f>IF(Steam_Week8[[#This Row],[Base Load 
Week (kWh)]]-Steam_Week8[[#This Row],[Constant Overnight Load]]&lt;0,0,Steam_Week8[[#This Row],[Base Load 
Week (kWh)]]-Steam_Week8[[#This Row],[Constant Overnight Load]])</f>
        <v>15714.400000000001</v>
      </c>
      <c r="E43" s="18">
        <f>Table10[[#This Row],[Usage Open Hours Steam]]</f>
        <v>211249</v>
      </c>
      <c r="F43" s="15">
        <f>IF(AVERAGE(SMALL([Non-Base 
Load],{1,2,3,4,5}))&gt;Steam_Week8[[#This Row],[Non-Base 
Load]],Steam_Week8[[#This Row],[Non-Base 
Load]],AVERAGE(SMALL([Non-Base 
Load],{1,2,3,4,5})))</f>
        <v>137586.20000000001</v>
      </c>
      <c r="G4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73662.799999999988</v>
      </c>
    </row>
    <row r="44" spans="1:7">
      <c r="A44" s="15">
        <f>Steam_Week8[[#This Row],[Base Load 
Week (kWh)]]+Steam_Week8[[#This Row],[Non-Base 
Load]]</f>
        <v>292923.5</v>
      </c>
      <c r="B44" s="17">
        <f>Table10[[#This Row],[Usage Closed Hours Steam]]</f>
        <v>75026</v>
      </c>
      <c r="C4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4" s="15">
        <f>IF(Steam_Week8[[#This Row],[Base Load 
Week (kWh)]]-Steam_Week8[[#This Row],[Constant Overnight Load]]&lt;0,0,Steam_Week8[[#This Row],[Base Load 
Week (kWh)]]-Steam_Week8[[#This Row],[Constant Overnight Load]])</f>
        <v>22336.400000000001</v>
      </c>
      <c r="E44" s="18">
        <f>Table10[[#This Row],[Usage Open Hours Steam]]</f>
        <v>217897.5</v>
      </c>
      <c r="F44" s="15">
        <f>IF(AVERAGE(SMALL([Non-Base 
Load],{1,2,3,4,5}))&gt;Steam_Week8[[#This Row],[Non-Base 
Load]],Steam_Week8[[#This Row],[Non-Base 
Load]],AVERAGE(SMALL([Non-Base 
Load],{1,2,3,4,5})))</f>
        <v>137586.20000000001</v>
      </c>
      <c r="G4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80311.299999999988</v>
      </c>
    </row>
    <row r="45" spans="1:7">
      <c r="A45" s="15">
        <f>Steam_Week8[[#This Row],[Base Load 
Week (kWh)]]+Steam_Week8[[#This Row],[Non-Base 
Load]]</f>
        <v>156899</v>
      </c>
      <c r="B45" s="17">
        <f>Table10[[#This Row],[Usage Closed Hours Steam]]</f>
        <v>65460</v>
      </c>
      <c r="C4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5" s="15">
        <f>IF(Steam_Week8[[#This Row],[Base Load 
Week (kWh)]]-Steam_Week8[[#This Row],[Constant Overnight Load]]&lt;0,0,Steam_Week8[[#This Row],[Base Load 
Week (kWh)]]-Steam_Week8[[#This Row],[Constant Overnight Load]])</f>
        <v>12770.400000000001</v>
      </c>
      <c r="E45" s="18">
        <f>Table10[[#This Row],[Usage Open Hours Steam]]</f>
        <v>91439</v>
      </c>
      <c r="F45" s="15">
        <f>IF(AVERAGE(SMALL([Non-Base 
Load],{1,2,3,4,5}))&gt;Steam_Week8[[#This Row],[Non-Base 
Load]],Steam_Week8[[#This Row],[Non-Base 
Load]],AVERAGE(SMALL([Non-Base 
Load],{1,2,3,4,5})))</f>
        <v>91439</v>
      </c>
      <c r="G4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46" spans="1:7">
      <c r="A46" s="15">
        <f>Steam_Week8[[#This Row],[Base Load 
Week (kWh)]]+Steam_Week8[[#This Row],[Non-Base 
Load]]</f>
        <v>240825</v>
      </c>
      <c r="B46" s="17">
        <f>Table10[[#This Row],[Usage Closed Hours Steam]]</f>
        <v>54836</v>
      </c>
      <c r="C4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6" s="15">
        <f>IF(Steam_Week8[[#This Row],[Base Load 
Week (kWh)]]-Steam_Week8[[#This Row],[Constant Overnight Load]]&lt;0,0,Steam_Week8[[#This Row],[Base Load 
Week (kWh)]]-Steam_Week8[[#This Row],[Constant Overnight Load]])</f>
        <v>2146.4000000000015</v>
      </c>
      <c r="E46" s="18">
        <f>Table10[[#This Row],[Usage Open Hours Steam]]</f>
        <v>185989</v>
      </c>
      <c r="F46" s="15">
        <f>IF(AVERAGE(SMALL([Non-Base 
Load],{1,2,3,4,5}))&gt;Steam_Week8[[#This Row],[Non-Base 
Load]],Steam_Week8[[#This Row],[Non-Base 
Load]],AVERAGE(SMALL([Non-Base 
Load],{1,2,3,4,5})))</f>
        <v>137586.20000000001</v>
      </c>
      <c r="G4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48402.799999999988</v>
      </c>
    </row>
    <row r="47" spans="1:7">
      <c r="A47" s="15">
        <f>Steam_Week8[[#This Row],[Base Load 
Week (kWh)]]+Steam_Week8[[#This Row],[Non-Base 
Load]]</f>
        <v>255506</v>
      </c>
      <c r="B47" s="17">
        <f>Table10[[#This Row],[Usage Closed Hours Steam]]</f>
        <v>56557</v>
      </c>
      <c r="C4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7" s="15">
        <f>IF(Steam_Week8[[#This Row],[Base Load 
Week (kWh)]]-Steam_Week8[[#This Row],[Constant Overnight Load]]&lt;0,0,Steam_Week8[[#This Row],[Base Load 
Week (kWh)]]-Steam_Week8[[#This Row],[Constant Overnight Load]])</f>
        <v>3867.4000000000015</v>
      </c>
      <c r="E47" s="18">
        <f>Table10[[#This Row],[Usage Open Hours Steam]]</f>
        <v>198949</v>
      </c>
      <c r="F47" s="15">
        <f>IF(AVERAGE(SMALL([Non-Base 
Load],{1,2,3,4,5}))&gt;Steam_Week8[[#This Row],[Non-Base 
Load]],Steam_Week8[[#This Row],[Non-Base 
Load]],AVERAGE(SMALL([Non-Base 
Load],{1,2,3,4,5})))</f>
        <v>137586.20000000001</v>
      </c>
      <c r="G4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61362.799999999988</v>
      </c>
    </row>
    <row r="48" spans="1:7">
      <c r="A48" s="15">
        <f>Steam_Week8[[#This Row],[Base Load 
Week (kWh)]]+Steam_Week8[[#This Row],[Non-Base 
Load]]</f>
        <v>788446</v>
      </c>
      <c r="B48" s="17">
        <f>Table10[[#This Row],[Usage Closed Hours Steam]]</f>
        <v>88195</v>
      </c>
      <c r="C4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8" s="15">
        <f>IF(Steam_Week8[[#This Row],[Base Load 
Week (kWh)]]-Steam_Week8[[#This Row],[Constant Overnight Load]]&lt;0,0,Steam_Week8[[#This Row],[Base Load 
Week (kWh)]]-Steam_Week8[[#This Row],[Constant Overnight Load]])</f>
        <v>35505.4</v>
      </c>
      <c r="E48" s="18">
        <f>Table10[[#This Row],[Usage Open Hours Steam]]</f>
        <v>700251</v>
      </c>
      <c r="F48" s="15">
        <f>IF(AVERAGE(SMALL([Non-Base 
Load],{1,2,3,4,5}))&gt;Steam_Week8[[#This Row],[Non-Base 
Load]],Steam_Week8[[#This Row],[Non-Base 
Load]],AVERAGE(SMALL([Non-Base 
Load],{1,2,3,4,5})))</f>
        <v>137586.20000000001</v>
      </c>
      <c r="G4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562664.80000000005</v>
      </c>
    </row>
    <row r="49" spans="1:7">
      <c r="A49" s="15">
        <f>Steam_Week8[[#This Row],[Base Load 
Week (kWh)]]+Steam_Week8[[#This Row],[Non-Base 
Load]]</f>
        <v>704960</v>
      </c>
      <c r="B49" s="17">
        <f>Table10[[#This Row],[Usage Closed Hours Steam]]</f>
        <v>104057</v>
      </c>
      <c r="C4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9" s="15">
        <f>IF(Steam_Week8[[#This Row],[Base Load 
Week (kWh)]]-Steam_Week8[[#This Row],[Constant Overnight Load]]&lt;0,0,Steam_Week8[[#This Row],[Base Load 
Week (kWh)]]-Steam_Week8[[#This Row],[Constant Overnight Load]])</f>
        <v>51367.4</v>
      </c>
      <c r="E49" s="18">
        <f>Table10[[#This Row],[Usage Open Hours Steam]]</f>
        <v>600903</v>
      </c>
      <c r="F49" s="15">
        <f>IF(AVERAGE(SMALL([Non-Base 
Load],{1,2,3,4,5}))&gt;Steam_Week8[[#This Row],[Non-Base 
Load]],Steam_Week8[[#This Row],[Non-Base 
Load]],AVERAGE(SMALL([Non-Base 
Load],{1,2,3,4,5})))</f>
        <v>137586.20000000001</v>
      </c>
      <c r="G4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463316.8</v>
      </c>
    </row>
    <row r="50" spans="1:7">
      <c r="A50" s="15">
        <f>Steam_Week8[[#This Row],[Base Load 
Week (kWh)]]+Steam_Week8[[#This Row],[Non-Base 
Load]]</f>
        <v>1146416</v>
      </c>
      <c r="B50" s="17">
        <f>Table10[[#This Row],[Usage Closed Hours Steam]]</f>
        <v>106795</v>
      </c>
      <c r="C5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0" s="15">
        <f>IF(Steam_Week8[[#This Row],[Base Load 
Week (kWh)]]-Steam_Week8[[#This Row],[Constant Overnight Load]]&lt;0,0,Steam_Week8[[#This Row],[Base Load 
Week (kWh)]]-Steam_Week8[[#This Row],[Constant Overnight Load]])</f>
        <v>54105.4</v>
      </c>
      <c r="E50" s="18">
        <f>Table10[[#This Row],[Usage Open Hours Steam]]</f>
        <v>1039621</v>
      </c>
      <c r="F50" s="15">
        <f>IF(AVERAGE(SMALL([Non-Base 
Load],{1,2,3,4,5}))&gt;Steam_Week8[[#This Row],[Non-Base 
Load]],Steam_Week8[[#This Row],[Non-Base 
Load]],AVERAGE(SMALL([Non-Base 
Load],{1,2,3,4,5})))</f>
        <v>137586.20000000001</v>
      </c>
      <c r="G5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902034.8</v>
      </c>
    </row>
    <row r="51" spans="1:7">
      <c r="A51" s="15">
        <f>Steam_Week8[[#This Row],[Base Load 
Week (kWh)]]+Steam_Week8[[#This Row],[Non-Base 
Load]]</f>
        <v>1113668</v>
      </c>
      <c r="B51" s="17">
        <f>Table10[[#This Row],[Usage Closed Hours Steam]]</f>
        <v>126666</v>
      </c>
      <c r="C5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1" s="15">
        <f>IF(Steam_Week8[[#This Row],[Base Load 
Week (kWh)]]-Steam_Week8[[#This Row],[Constant Overnight Load]]&lt;0,0,Steam_Week8[[#This Row],[Base Load 
Week (kWh)]]-Steam_Week8[[#This Row],[Constant Overnight Load]])</f>
        <v>73976.399999999994</v>
      </c>
      <c r="E51" s="18">
        <f>Table10[[#This Row],[Usage Open Hours Steam]]</f>
        <v>987002</v>
      </c>
      <c r="F51" s="15">
        <f>IF(AVERAGE(SMALL([Non-Base 
Load],{1,2,3,4,5}))&gt;Steam_Week8[[#This Row],[Non-Base 
Load]],Steam_Week8[[#This Row],[Non-Base 
Load]],AVERAGE(SMALL([Non-Base 
Load],{1,2,3,4,5})))</f>
        <v>137586.20000000001</v>
      </c>
      <c r="G5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849415.8</v>
      </c>
    </row>
    <row r="52" spans="1:7">
      <c r="A52" s="15">
        <f>Steam_Week8[[#This Row],[Base Load 
Week (kWh)]]+Steam_Week8[[#This Row],[Non-Base 
Load]]</f>
        <v>1250670.5</v>
      </c>
      <c r="B52" s="17">
        <f>Table10[[#This Row],[Usage Closed Hours Steam]]</f>
        <v>129406</v>
      </c>
      <c r="C5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2" s="15">
        <f>IF(Steam_Week8[[#This Row],[Base Load 
Week (kWh)]]-Steam_Week8[[#This Row],[Constant Overnight Load]]&lt;0,0,Steam_Week8[[#This Row],[Base Load 
Week (kWh)]]-Steam_Week8[[#This Row],[Constant Overnight Load]])</f>
        <v>76716.399999999994</v>
      </c>
      <c r="E52" s="18">
        <f>Table10[[#This Row],[Usage Open Hours Steam]]</f>
        <v>1121264.5</v>
      </c>
      <c r="F52" s="15">
        <f>IF(AVERAGE(SMALL([Non-Base 
Load],{1,2,3,4,5}))&gt;Steam_Week8[[#This Row],[Non-Base 
Load]],Steam_Week8[[#This Row],[Non-Base 
Load]],AVERAGE(SMALL([Non-Base 
Load],{1,2,3,4,5})))</f>
        <v>137586.20000000001</v>
      </c>
      <c r="G5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983678.3</v>
      </c>
    </row>
    <row r="53" spans="1:7">
      <c r="A53" s="15">
        <f>Steam_Week8[[#This Row],[Base Load 
Week (kWh)]]+Steam_Week8[[#This Row],[Non-Base 
Load]]</f>
        <v>1588800</v>
      </c>
      <c r="B53" s="17">
        <f>Table10[[#This Row],[Usage Closed Hours Steam]]</f>
        <v>165178</v>
      </c>
      <c r="C5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3" s="15">
        <f>IF(Steam_Week8[[#This Row],[Base Load 
Week (kWh)]]-Steam_Week8[[#This Row],[Constant Overnight Load]]&lt;0,0,Steam_Week8[[#This Row],[Base Load 
Week (kWh)]]-Steam_Week8[[#This Row],[Constant Overnight Load]])</f>
        <v>112488.4</v>
      </c>
      <c r="E53" s="18">
        <f>Table10[[#This Row],[Usage Open Hours Steam]]</f>
        <v>1423622</v>
      </c>
      <c r="F53" s="15">
        <f>IF(AVERAGE(SMALL([Non-Base 
Load],{1,2,3,4,5}))&gt;Steam_Week8[[#This Row],[Non-Base 
Load]],Steam_Week8[[#This Row],[Non-Base 
Load]],AVERAGE(SMALL([Non-Base 
Load],{1,2,3,4,5})))</f>
        <v>137586.20000000001</v>
      </c>
      <c r="G5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1286035.8</v>
      </c>
    </row>
    <row r="54" spans="1:7">
      <c r="A54" s="16"/>
      <c r="B54" s="16"/>
      <c r="C54" s="16"/>
      <c r="D54" s="16"/>
      <c r="E54" s="16"/>
      <c r="F54" s="16"/>
      <c r="G54" s="16"/>
    </row>
    <row r="55" spans="1:7" ht="36.75" customHeight="1">
      <c r="A55" s="3"/>
      <c r="B55" s="3"/>
      <c r="C55" s="3"/>
      <c r="D55" s="3"/>
      <c r="E55" s="3"/>
      <c r="F55" s="3"/>
      <c r="G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Operating Hours Paste</vt:lpstr>
      <vt:lpstr>Operating Hours</vt:lpstr>
      <vt:lpstr>Single Day Stats Paste</vt:lpstr>
      <vt:lpstr>Single Day Stats</vt:lpstr>
      <vt:lpstr>Buckets Paste</vt:lpstr>
      <vt:lpstr>Bucket Summary Sheet</vt:lpstr>
      <vt:lpstr>Electric Week by Period</vt:lpstr>
      <vt:lpstr>Steam Week by Period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2013-11-04T04:49:25Z</dcterms:modified>
</cp:coreProperties>
</file>