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表格视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AA5159ABA034F3EAFD6A08B6D183BBC" descr="SPBM001_image"/>
        <xdr:cNvPicPr/>
      </xdr:nvPicPr>
      <xdr:blipFill>
        <a:blip r:embed="rId1"/>
        <a:stretch>
          <a:fillRect/>
        </a:stretch>
      </xdr:blipFill>
      <xdr:spPr>
        <a:xfrm>
          <a:off x="0" y="0"/>
          <a:ext cx="220345" cy="220345"/>
        </a:xfrm>
        <a:prstGeom prst="rect">
          <a:avLst/>
        </a:prstGeom>
      </xdr:spPr>
    </xdr:pic>
  </etc:cellImage>
  <etc:cellImage>
    <xdr:pic>
      <xdr:nvPicPr>
        <xdr:cNvPr id="3" name="ID_7DB1DF36AE854988AE945178C8F5F749" descr="SPBM002_image"/>
        <xdr:cNvPicPr/>
      </xdr:nvPicPr>
      <xdr:blipFill>
        <a:blip r:embed="rId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" name="ID_62A29302A25C444CA82E508447E82AB2" descr="SPBM003_image"/>
        <xdr:cNvPicPr/>
      </xdr:nvPicPr>
      <xdr:blipFill>
        <a:blip r:embed="rId3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5" name="ID_3DD357CD36D5446ABEAFA5CF92D2780E" descr="SPBM004_image"/>
        <xdr:cNvPicPr/>
      </xdr:nvPicPr>
      <xdr:blipFill>
        <a:blip r:embed="rId4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" name="ID_B0BA515BF55C49CFBFD68A760C4AC4F8" descr="SPBM005_image"/>
        <xdr:cNvPicPr/>
      </xdr:nvPicPr>
      <xdr:blipFill>
        <a:blip r:embed="rId5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7" name="ID_2BBE9AB448B7451E80D49293E2727DC3" descr="SPBM009_image"/>
        <xdr:cNvPicPr/>
      </xdr:nvPicPr>
      <xdr:blipFill>
        <a:blip r:embed="rId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8" name="ID_DB1CB1BB49C0458386EEFC7B28292ED8" descr="SPBM010_image"/>
        <xdr:cNvPicPr/>
      </xdr:nvPicPr>
      <xdr:blipFill>
        <a:blip r:embed="rId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" name="ID_93544142D55741778AEF23127CCF617C" descr="SPBM011_image"/>
        <xdr:cNvPicPr/>
      </xdr:nvPicPr>
      <xdr:blipFill>
        <a:blip r:embed="rId8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0" name="ID_CBC6A79C7B37459BAC3CC4CD462D51BB" descr="SPBM014_image"/>
        <xdr:cNvPicPr/>
      </xdr:nvPicPr>
      <xdr:blipFill>
        <a:blip r:embed="rId9"/>
        <a:stretch>
          <a:fillRect/>
        </a:stretch>
      </xdr:blipFill>
      <xdr:spPr>
        <a:xfrm>
          <a:off x="0" y="0"/>
          <a:ext cx="381000" cy="407670"/>
        </a:xfrm>
        <a:prstGeom prst="rect">
          <a:avLst/>
        </a:prstGeom>
      </xdr:spPr>
    </xdr:pic>
  </etc:cellImage>
  <etc:cellImage>
    <xdr:pic>
      <xdr:nvPicPr>
        <xdr:cNvPr id="11" name="ID_CEC75E121F714F9EAB68AD368D8A4323" descr="SPBM016_image"/>
        <xdr:cNvPicPr/>
      </xdr:nvPicPr>
      <xdr:blipFill>
        <a:blip r:embed="rId10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2" name="ID_2E5DC958855842C68DA29DC82BAF0708" descr="SPBM017_image"/>
        <xdr:cNvPicPr/>
      </xdr:nvPicPr>
      <xdr:blipFill>
        <a:blip r:embed="rId11"/>
        <a:stretch>
          <a:fillRect/>
        </a:stretch>
      </xdr:blipFill>
      <xdr:spPr>
        <a:xfrm>
          <a:off x="0" y="0"/>
          <a:ext cx="381000" cy="379730"/>
        </a:xfrm>
        <a:prstGeom prst="rect">
          <a:avLst/>
        </a:prstGeom>
      </xdr:spPr>
    </xdr:pic>
  </etc:cellImage>
  <etc:cellImage>
    <xdr:pic>
      <xdr:nvPicPr>
        <xdr:cNvPr id="13" name="ID_4725BD70F97840519F2BFB27ABA2EC9F" descr="SPBM018_image"/>
        <xdr:cNvPicPr/>
      </xdr:nvPicPr>
      <xdr:blipFill>
        <a:blip r:embed="rId12"/>
        <a:stretch>
          <a:fillRect/>
        </a:stretch>
      </xdr:blipFill>
      <xdr:spPr>
        <a:xfrm>
          <a:off x="0" y="0"/>
          <a:ext cx="379730" cy="381000"/>
        </a:xfrm>
        <a:prstGeom prst="rect">
          <a:avLst/>
        </a:prstGeom>
      </xdr:spPr>
    </xdr:pic>
  </etc:cellImage>
  <etc:cellImage>
    <xdr:pic>
      <xdr:nvPicPr>
        <xdr:cNvPr id="14" name="ID_050AFA069E2040F082E4C1899233C67B" descr="SPBM020_image"/>
        <xdr:cNvPicPr/>
      </xdr:nvPicPr>
      <xdr:blipFill>
        <a:blip r:embed="rId1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5" name="ID_3EB9BD228D9D454BA1EA23F865BCE1C6" descr="SPBM023_image"/>
        <xdr:cNvPicPr/>
      </xdr:nvPicPr>
      <xdr:blipFill>
        <a:blip r:embed="rId1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6" name="ID_BCAEC0303A4D4F7F8C34546FC7534747" descr="SPBM024_image"/>
        <xdr:cNvPicPr/>
      </xdr:nvPicPr>
      <xdr:blipFill>
        <a:blip r:embed="rId15"/>
        <a:stretch>
          <a:fillRect/>
        </a:stretch>
      </xdr:blipFill>
      <xdr:spPr>
        <a:xfrm>
          <a:off x="0" y="0"/>
          <a:ext cx="212090" cy="190500"/>
        </a:xfrm>
        <a:prstGeom prst="rect">
          <a:avLst/>
        </a:prstGeom>
      </xdr:spPr>
    </xdr:pic>
  </etc:cellImage>
  <etc:cellImage>
    <xdr:pic>
      <xdr:nvPicPr>
        <xdr:cNvPr id="17" name="ID_3DD88FA8919E4D88A833947BC6019922" descr="SPBM025_image"/>
        <xdr:cNvPicPr/>
      </xdr:nvPicPr>
      <xdr:blipFill>
        <a:blip r:embed="rId1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8" name="ID_92FC11DCC3E343D189ECA1D7CE9C11AE" descr="SPBM026_image"/>
        <xdr:cNvPicPr/>
      </xdr:nvPicPr>
      <xdr:blipFill>
        <a:blip r:embed="rId1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9" name="ID_6C905D32F22A49228ADBCB1BD16393FA" descr="SPBM027_image"/>
        <xdr:cNvPicPr/>
      </xdr:nvPicPr>
      <xdr:blipFill>
        <a:blip r:embed="rId18"/>
        <a:stretch>
          <a:fillRect/>
        </a:stretch>
      </xdr:blipFill>
      <xdr:spPr>
        <a:xfrm>
          <a:off x="0" y="0"/>
          <a:ext cx="379730" cy="379730"/>
        </a:xfrm>
        <a:prstGeom prst="rect">
          <a:avLst/>
        </a:prstGeom>
      </xdr:spPr>
    </xdr:pic>
  </etc:cellImage>
  <etc:cellImage>
    <xdr:pic>
      <xdr:nvPicPr>
        <xdr:cNvPr id="20" name="ID_BB19558A34BB41C2A28165AD0E08774C" descr="SPBM029_image"/>
        <xdr:cNvPicPr/>
      </xdr:nvPicPr>
      <xdr:blipFill>
        <a:blip r:embed="rId19"/>
        <a:stretch>
          <a:fillRect/>
        </a:stretch>
      </xdr:blipFill>
      <xdr:spPr>
        <a:xfrm>
          <a:off x="0" y="0"/>
          <a:ext cx="379730" cy="381000"/>
        </a:xfrm>
        <a:prstGeom prst="rect">
          <a:avLst/>
        </a:prstGeom>
      </xdr:spPr>
    </xdr:pic>
  </etc:cellImage>
  <etc:cellImage>
    <xdr:pic>
      <xdr:nvPicPr>
        <xdr:cNvPr id="21" name="ID_B15D702C112646DAAAD2778F6143760E" descr="SPBM030_image"/>
        <xdr:cNvPicPr/>
      </xdr:nvPicPr>
      <xdr:blipFill>
        <a:blip r:embed="rId20"/>
        <a:stretch>
          <a:fillRect/>
        </a:stretch>
      </xdr:blipFill>
      <xdr:spPr>
        <a:xfrm>
          <a:off x="0" y="0"/>
          <a:ext cx="2032000" cy="1143000"/>
        </a:xfrm>
        <a:prstGeom prst="rect">
          <a:avLst/>
        </a:prstGeom>
      </xdr:spPr>
    </xdr:pic>
  </etc:cellImage>
  <etc:cellImage>
    <xdr:pic>
      <xdr:nvPicPr>
        <xdr:cNvPr id="22" name="ID_ACD8E42D62144BF994C585393CD41908" descr="SPBM033_image"/>
        <xdr:cNvPicPr/>
      </xdr:nvPicPr>
      <xdr:blipFill>
        <a:blip r:embed="rId21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23" name="ID_C470CEF1926E447E9E34588DEF37C266" descr="SPBM037_image"/>
        <xdr:cNvPicPr/>
      </xdr:nvPicPr>
      <xdr:blipFill>
        <a:blip r:embed="rId2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24" name="ID_7C28D0208CCB4DEF870DCBAA6A752779" descr="SPBM041_image"/>
        <xdr:cNvPicPr/>
      </xdr:nvPicPr>
      <xdr:blipFill>
        <a:blip r:embed="rId2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25" name="ID_FB365753C2B94A5E8F3BC7CD3C1F873A" descr="SPBM042_image"/>
        <xdr:cNvPicPr/>
      </xdr:nvPicPr>
      <xdr:blipFill>
        <a:blip r:embed="rId2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26" name="ID_ECBCCA661A484106ACD85932E071224A" descr="SPBM043_image"/>
        <xdr:cNvPicPr/>
      </xdr:nvPicPr>
      <xdr:blipFill>
        <a:blip r:embed="rId25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27" name="ID_4E9C1D9BA9F14FBE974BA6B76C6CEBE2" descr="SPBM046_image"/>
        <xdr:cNvPicPr/>
      </xdr:nvPicPr>
      <xdr:blipFill>
        <a:blip r:embed="rId26"/>
        <a:stretch>
          <a:fillRect/>
        </a:stretch>
      </xdr:blipFill>
      <xdr:spPr>
        <a:xfrm>
          <a:off x="0" y="0"/>
          <a:ext cx="170815" cy="170180"/>
        </a:xfrm>
        <a:prstGeom prst="rect">
          <a:avLst/>
        </a:prstGeom>
      </xdr:spPr>
    </xdr:pic>
  </etc:cellImage>
  <etc:cellImage>
    <xdr:pic>
      <xdr:nvPicPr>
        <xdr:cNvPr id="28" name="ID_6CA31CC2C8D1418DA53E4EA451539E69" descr="SPBM047_image"/>
        <xdr:cNvPicPr/>
      </xdr:nvPicPr>
      <xdr:blipFill>
        <a:blip r:embed="rId27"/>
        <a:stretch>
          <a:fillRect/>
        </a:stretch>
      </xdr:blipFill>
      <xdr:spPr>
        <a:xfrm>
          <a:off x="0" y="0"/>
          <a:ext cx="142875" cy="100965"/>
        </a:xfrm>
        <a:prstGeom prst="rect">
          <a:avLst/>
        </a:prstGeom>
      </xdr:spPr>
    </xdr:pic>
  </etc:cellImage>
  <etc:cellImage>
    <xdr:pic>
      <xdr:nvPicPr>
        <xdr:cNvPr id="29" name="ID_7F5FA8DE36A44CF18B654D4F543E0F06" descr="SPBM048_image"/>
        <xdr:cNvPicPr/>
      </xdr:nvPicPr>
      <xdr:blipFill>
        <a:blip r:embed="rId28"/>
        <a:stretch>
          <a:fillRect/>
        </a:stretch>
      </xdr:blipFill>
      <xdr:spPr>
        <a:xfrm>
          <a:off x="0" y="0"/>
          <a:ext cx="172720" cy="109855"/>
        </a:xfrm>
        <a:prstGeom prst="rect">
          <a:avLst/>
        </a:prstGeom>
      </xdr:spPr>
    </xdr:pic>
  </etc:cellImage>
  <etc:cellImage>
    <xdr:pic>
      <xdr:nvPicPr>
        <xdr:cNvPr id="30" name="ID_2E70E6D4F63543EB9A80E38020F2AD90" descr="SPBM049_image"/>
        <xdr:cNvPicPr/>
      </xdr:nvPicPr>
      <xdr:blipFill>
        <a:blip r:embed="rId29"/>
        <a:stretch>
          <a:fillRect/>
        </a:stretch>
      </xdr:blipFill>
      <xdr:spPr>
        <a:xfrm>
          <a:off x="0" y="0"/>
          <a:ext cx="149225" cy="100965"/>
        </a:xfrm>
        <a:prstGeom prst="rect">
          <a:avLst/>
        </a:prstGeom>
      </xdr:spPr>
    </xdr:pic>
  </etc:cellImage>
  <etc:cellImage>
    <xdr:pic>
      <xdr:nvPicPr>
        <xdr:cNvPr id="31" name="ID_6D1BA4E2246B495F91A5D30090C4884A" descr="SPBM050_image"/>
        <xdr:cNvPicPr/>
      </xdr:nvPicPr>
      <xdr:blipFill>
        <a:blip r:embed="rId30"/>
        <a:stretch>
          <a:fillRect/>
        </a:stretch>
      </xdr:blipFill>
      <xdr:spPr>
        <a:xfrm>
          <a:off x="0" y="0"/>
          <a:ext cx="379730" cy="378460"/>
        </a:xfrm>
        <a:prstGeom prst="rect">
          <a:avLst/>
        </a:prstGeom>
      </xdr:spPr>
    </xdr:pic>
  </etc:cellImage>
  <etc:cellImage>
    <xdr:pic>
      <xdr:nvPicPr>
        <xdr:cNvPr id="32" name="ID_AC8EBE7140A24CAD9D321E96DF51DDC4" descr="SPBM051_image"/>
        <xdr:cNvPicPr/>
      </xdr:nvPicPr>
      <xdr:blipFill>
        <a:blip r:embed="rId31"/>
        <a:stretch>
          <a:fillRect/>
        </a:stretch>
      </xdr:blipFill>
      <xdr:spPr>
        <a:xfrm>
          <a:off x="0" y="0"/>
          <a:ext cx="104775" cy="102870"/>
        </a:xfrm>
        <a:prstGeom prst="rect">
          <a:avLst/>
        </a:prstGeom>
      </xdr:spPr>
    </xdr:pic>
  </etc:cellImage>
  <etc:cellImage>
    <xdr:pic>
      <xdr:nvPicPr>
        <xdr:cNvPr id="33" name="ID_DD99986F33DA420587A02DEE67453CC1" descr="SPBM052_image"/>
        <xdr:cNvPicPr/>
      </xdr:nvPicPr>
      <xdr:blipFill>
        <a:blip r:embed="rId32"/>
        <a:stretch>
          <a:fillRect/>
        </a:stretch>
      </xdr:blipFill>
      <xdr:spPr>
        <a:xfrm>
          <a:off x="0" y="0"/>
          <a:ext cx="106045" cy="104775"/>
        </a:xfrm>
        <a:prstGeom prst="rect">
          <a:avLst/>
        </a:prstGeom>
      </xdr:spPr>
    </xdr:pic>
  </etc:cellImage>
  <etc:cellImage>
    <xdr:pic>
      <xdr:nvPicPr>
        <xdr:cNvPr id="34" name="ID_BCD4A3BAB112457CA7F730514230043D" descr="SPBM053_image"/>
        <xdr:cNvPicPr/>
      </xdr:nvPicPr>
      <xdr:blipFill>
        <a:blip r:embed="rId33"/>
        <a:stretch>
          <a:fillRect/>
        </a:stretch>
      </xdr:blipFill>
      <xdr:spPr>
        <a:xfrm>
          <a:off x="0" y="0"/>
          <a:ext cx="107315" cy="105410"/>
        </a:xfrm>
        <a:prstGeom prst="rect">
          <a:avLst/>
        </a:prstGeom>
      </xdr:spPr>
    </xdr:pic>
  </etc:cellImage>
  <etc:cellImage>
    <xdr:pic>
      <xdr:nvPicPr>
        <xdr:cNvPr id="35" name="ID_D3D73C36BB134DF49CAC22EDFD5F344A" descr="SPBM054_image"/>
        <xdr:cNvPicPr/>
      </xdr:nvPicPr>
      <xdr:blipFill>
        <a:blip r:embed="rId34"/>
        <a:stretch>
          <a:fillRect/>
        </a:stretch>
      </xdr:blipFill>
      <xdr:spPr>
        <a:xfrm>
          <a:off x="0" y="0"/>
          <a:ext cx="105410" cy="103505"/>
        </a:xfrm>
        <a:prstGeom prst="rect">
          <a:avLst/>
        </a:prstGeom>
      </xdr:spPr>
    </xdr:pic>
  </etc:cellImage>
  <etc:cellImage>
    <xdr:pic>
      <xdr:nvPicPr>
        <xdr:cNvPr id="36" name="ID_CA2D7DD9EF0849658B06B9BD9D7F0BF3" descr="SPBM055_image"/>
        <xdr:cNvPicPr/>
      </xdr:nvPicPr>
      <xdr:blipFill>
        <a:blip r:embed="rId35"/>
        <a:stretch>
          <a:fillRect/>
        </a:stretch>
      </xdr:blipFill>
      <xdr:spPr>
        <a:xfrm>
          <a:off x="0" y="0"/>
          <a:ext cx="307340" cy="307340"/>
        </a:xfrm>
        <a:prstGeom prst="rect">
          <a:avLst/>
        </a:prstGeom>
      </xdr:spPr>
    </xdr:pic>
  </etc:cellImage>
  <etc:cellImage>
    <xdr:pic>
      <xdr:nvPicPr>
        <xdr:cNvPr id="37" name="ID_F12F1C6E6CF34621B51BFC1BB9707507" descr="SPBM056_image"/>
        <xdr:cNvPicPr/>
      </xdr:nvPicPr>
      <xdr:blipFill>
        <a:blip r:embed="rId36"/>
        <a:stretch>
          <a:fillRect/>
        </a:stretch>
      </xdr:blipFill>
      <xdr:spPr>
        <a:xfrm>
          <a:off x="0" y="0"/>
          <a:ext cx="379730" cy="379730"/>
        </a:xfrm>
        <a:prstGeom prst="rect">
          <a:avLst/>
        </a:prstGeom>
      </xdr:spPr>
    </xdr:pic>
  </etc:cellImage>
  <etc:cellImage>
    <xdr:pic>
      <xdr:nvPicPr>
        <xdr:cNvPr id="38" name="ID_90FAD4DD509C4A05A31FBAFFDE7F6F8C" descr="SPBM057_image"/>
        <xdr:cNvPicPr/>
      </xdr:nvPicPr>
      <xdr:blipFill>
        <a:blip r:embed="rId37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39" name="ID_CD5EEDE4ABC8453CBC6F829CE6218A70" descr="SPBM058_image"/>
        <xdr:cNvPicPr/>
      </xdr:nvPicPr>
      <xdr:blipFill>
        <a:blip r:embed="rId38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40" name="ID_90B78BEA82054A659B7E954B36E53D14" descr="SPBM059_image"/>
        <xdr:cNvPicPr/>
      </xdr:nvPicPr>
      <xdr:blipFill>
        <a:blip r:embed="rId39"/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</etc:cellImage>
  <etc:cellImage>
    <xdr:pic>
      <xdr:nvPicPr>
        <xdr:cNvPr id="41" name="ID_145DBDCC93A24ED5B886447C7C03655F" descr="SPBM063_image"/>
        <xdr:cNvPicPr/>
      </xdr:nvPicPr>
      <xdr:blipFill>
        <a:blip r:embed="rId4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42" name="ID_EDA5069BB69447AAB8DEC1FD7A6F67B3" descr="SPBM064_image"/>
        <xdr:cNvPicPr/>
      </xdr:nvPicPr>
      <xdr:blipFill>
        <a:blip r:embed="rId41"/>
        <a:stretch>
          <a:fillRect/>
        </a:stretch>
      </xdr:blipFill>
      <xdr:spPr>
        <a:xfrm>
          <a:off x="0" y="0"/>
          <a:ext cx="433705" cy="433705"/>
        </a:xfrm>
        <a:prstGeom prst="rect">
          <a:avLst/>
        </a:prstGeom>
      </xdr:spPr>
    </xdr:pic>
  </etc:cellImage>
  <etc:cellImage>
    <xdr:pic>
      <xdr:nvPicPr>
        <xdr:cNvPr id="43" name="ID_6A9A2F44A8F14284A020F8DF00DFB45D" descr="SPBM065_image"/>
        <xdr:cNvPicPr/>
      </xdr:nvPicPr>
      <xdr:blipFill>
        <a:blip r:embed="rId4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4" name="ID_9A3530F2D2064C0592785DFF4C7B6875" descr="SPBM066_image"/>
        <xdr:cNvPicPr/>
      </xdr:nvPicPr>
      <xdr:blipFill>
        <a:blip r:embed="rId43"/>
        <a:stretch>
          <a:fillRect/>
        </a:stretch>
      </xdr:blipFill>
      <xdr:spPr>
        <a:xfrm>
          <a:off x="0" y="0"/>
          <a:ext cx="778510" cy="636905"/>
        </a:xfrm>
        <a:prstGeom prst="rect">
          <a:avLst/>
        </a:prstGeom>
      </xdr:spPr>
    </xdr:pic>
  </etc:cellImage>
  <etc:cellImage>
    <xdr:pic>
      <xdr:nvPicPr>
        <xdr:cNvPr id="45" name="ID_F8F06F7BFF584CC9B1362FFA059E7A24" descr="SPBM067_image"/>
        <xdr:cNvPicPr/>
      </xdr:nvPicPr>
      <xdr:blipFill>
        <a:blip r:embed="rId44"/>
        <a:stretch>
          <a:fillRect/>
        </a:stretch>
      </xdr:blipFill>
      <xdr:spPr>
        <a:xfrm>
          <a:off x="0" y="0"/>
          <a:ext cx="485140" cy="433705"/>
        </a:xfrm>
        <a:prstGeom prst="rect">
          <a:avLst/>
        </a:prstGeom>
      </xdr:spPr>
    </xdr:pic>
  </etc:cellImage>
  <etc:cellImage>
    <xdr:pic>
      <xdr:nvPicPr>
        <xdr:cNvPr id="46" name="ID_042121CCA08C43AC88AFEF633154CF61" descr="SPBM068_image"/>
        <xdr:cNvPicPr/>
      </xdr:nvPicPr>
      <xdr:blipFill>
        <a:blip r:embed="rId45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7" name="ID_69088519A0B9482EBEF2FAF8B5EA63ED" descr="SPBM069_image"/>
        <xdr:cNvPicPr/>
      </xdr:nvPicPr>
      <xdr:blipFill>
        <a:blip r:embed="rId4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8" name="ID_39BE6171AA2643118D7D2116F3B10450" descr="SPBM070_image"/>
        <xdr:cNvPicPr/>
      </xdr:nvPicPr>
      <xdr:blipFill>
        <a:blip r:embed="rId4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49" name="ID_C121D4429EC34A54BAD9E5C2285AC1E1" descr="SPBM071_image"/>
        <xdr:cNvPicPr/>
      </xdr:nvPicPr>
      <xdr:blipFill>
        <a:blip r:embed="rId48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50" name="ID_88C14AEE107F4494AAB0C283DAE66E8E" descr="SPBM072_image"/>
        <xdr:cNvPicPr/>
      </xdr:nvPicPr>
      <xdr:blipFill>
        <a:blip r:embed="rId49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51" name="ID_1EB84B103F0D481E9670F5C85F2D3861" descr="SPBM073_image"/>
        <xdr:cNvPicPr/>
      </xdr:nvPicPr>
      <xdr:blipFill>
        <a:blip r:embed="rId5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2" name="ID_1A7A1C5275464528AC00345D538E774F" descr="SPBM074_image"/>
        <xdr:cNvPicPr/>
      </xdr:nvPicPr>
      <xdr:blipFill>
        <a:blip r:embed="rId51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3" name="ID_6EBB517FB3894312BC398C16CFDB174E" descr="SPBM075_image"/>
        <xdr:cNvPicPr/>
      </xdr:nvPicPr>
      <xdr:blipFill>
        <a:blip r:embed="rId5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4" name="ID_7C348BAC6FB34A4B8C0CA91A87228083" descr="SPBM076_image"/>
        <xdr:cNvPicPr/>
      </xdr:nvPicPr>
      <xdr:blipFill>
        <a:blip r:embed="rId5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5" name="ID_15612219195948C2A9AF8E0BEC5B9387" descr="SPBM077_image"/>
        <xdr:cNvPicPr/>
      </xdr:nvPicPr>
      <xdr:blipFill>
        <a:blip r:embed="rId5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6" name="ID_629CC90D76344B989890F67E9197E448" descr="SPBM078_image"/>
        <xdr:cNvPicPr/>
      </xdr:nvPicPr>
      <xdr:blipFill>
        <a:blip r:embed="rId5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7" name="ID_28570272D052426291C5344B2E7195D4" descr="SPBM079_image"/>
        <xdr:cNvPicPr/>
      </xdr:nvPicPr>
      <xdr:blipFill>
        <a:blip r:embed="rId5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8" name="ID_ADF91897F08B4A2C848E0AD10822E111" descr="SPBM080_image"/>
        <xdr:cNvPicPr/>
      </xdr:nvPicPr>
      <xdr:blipFill>
        <a:blip r:embed="rId5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59" name="ID_3C709824B2D347239B29BD8CF6EAE5F0" descr="SPBM081_image"/>
        <xdr:cNvPicPr/>
      </xdr:nvPicPr>
      <xdr:blipFill>
        <a:blip r:embed="rId58"/>
        <a:stretch>
          <a:fillRect/>
        </a:stretch>
      </xdr:blipFill>
      <xdr:spPr>
        <a:xfrm>
          <a:off x="0" y="0"/>
          <a:ext cx="1663065" cy="1000125"/>
        </a:xfrm>
        <a:prstGeom prst="rect">
          <a:avLst/>
        </a:prstGeom>
      </xdr:spPr>
    </xdr:pic>
  </etc:cellImage>
  <etc:cellImage>
    <xdr:pic>
      <xdr:nvPicPr>
        <xdr:cNvPr id="60" name="ID_1AA4473D0DAA46FABBFFBB45A85F9AF3" descr="SPBM082_image"/>
        <xdr:cNvPicPr/>
      </xdr:nvPicPr>
      <xdr:blipFill>
        <a:blip r:embed="rId5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61" name="ID_63155E6A5A004A76A89CADF82F6632B4" descr="SPBM083_image"/>
        <xdr:cNvPicPr/>
      </xdr:nvPicPr>
      <xdr:blipFill>
        <a:blip r:embed="rId6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62" name="ID_7CA43C8DEE6741548DC6F06E1D762D19" descr="SPBM084_image"/>
        <xdr:cNvPicPr/>
      </xdr:nvPicPr>
      <xdr:blipFill>
        <a:blip r:embed="rId61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3" name="ID_F43BA6AA3B214E8BA976EDC7837C3B18" descr="SPBM085_image"/>
        <xdr:cNvPicPr/>
      </xdr:nvPicPr>
      <xdr:blipFill>
        <a:blip r:embed="rId6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4" name="ID_FD2903926DD344E29CD674D1E3697E27" descr="SPBM086_image"/>
        <xdr:cNvPicPr/>
      </xdr:nvPicPr>
      <xdr:blipFill>
        <a:blip r:embed="rId63"/>
        <a:stretch>
          <a:fillRect/>
        </a:stretch>
      </xdr:blipFill>
      <xdr:spPr>
        <a:xfrm>
          <a:off x="0" y="0"/>
          <a:ext cx="267335" cy="275590"/>
        </a:xfrm>
        <a:prstGeom prst="rect">
          <a:avLst/>
        </a:prstGeom>
      </xdr:spPr>
    </xdr:pic>
  </etc:cellImage>
  <etc:cellImage>
    <xdr:pic>
      <xdr:nvPicPr>
        <xdr:cNvPr id="65" name="ID_5629ED640E82466488255C7E2F7BCB69" descr="SPBM088_image"/>
        <xdr:cNvPicPr/>
      </xdr:nvPicPr>
      <xdr:blipFill>
        <a:blip r:embed="rId6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66" name="ID_71684F933BE446BE88FD33C8DCBBB0BE" descr="SPBM089_image"/>
        <xdr:cNvPicPr/>
      </xdr:nvPicPr>
      <xdr:blipFill>
        <a:blip r:embed="rId65"/>
        <a:stretch>
          <a:fillRect/>
        </a:stretch>
      </xdr:blipFill>
      <xdr:spPr>
        <a:xfrm>
          <a:off x="0" y="0"/>
          <a:ext cx="1614170" cy="1079500"/>
        </a:xfrm>
        <a:prstGeom prst="rect">
          <a:avLst/>
        </a:prstGeom>
      </xdr:spPr>
    </xdr:pic>
  </etc:cellImage>
  <etc:cellImage>
    <xdr:pic>
      <xdr:nvPicPr>
        <xdr:cNvPr id="67" name="ID_219AA2A350F74B86A2EC5DD1F048DCD6" descr="SPBM090_image"/>
        <xdr:cNvPicPr/>
      </xdr:nvPicPr>
      <xdr:blipFill>
        <a:blip r:embed="rId6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8" name="ID_BCC82AF810314605BB7799E136EC3E3F" descr="SPBM091_image"/>
        <xdr:cNvPicPr/>
      </xdr:nvPicPr>
      <xdr:blipFill>
        <a:blip r:embed="rId6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69" name="ID_2529157E89494BF7A1C4283706570F9E" descr="SPBM092_image"/>
        <xdr:cNvPicPr/>
      </xdr:nvPicPr>
      <xdr:blipFill>
        <a:blip r:embed="rId68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70" name="ID_799595AEC03F451D85F48B5BAAC33B9A" descr="SPBM098_image"/>
        <xdr:cNvPicPr/>
      </xdr:nvPicPr>
      <xdr:blipFill>
        <a:blip r:embed="rId69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71" name="ID_7291A8BBCF1F4BF99D865B1B34B8C118" descr="SPBM100_image"/>
        <xdr:cNvPicPr/>
      </xdr:nvPicPr>
      <xdr:blipFill>
        <a:blip r:embed="rId7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2" name="ID_D63AF79DD8F047F492185A55757F26C0" descr="SPBM101_image"/>
        <xdr:cNvPicPr/>
      </xdr:nvPicPr>
      <xdr:blipFill>
        <a:blip r:embed="rId71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3" name="ID_BB5226421BCD488D93666F605BFC3EF2" descr="SPBM102_image"/>
        <xdr:cNvPicPr/>
      </xdr:nvPicPr>
      <xdr:blipFill>
        <a:blip r:embed="rId7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4" name="ID_6F55244E10A34C6094E8F07C8A21B0C7" descr="SPBM103_image"/>
        <xdr:cNvPicPr/>
      </xdr:nvPicPr>
      <xdr:blipFill>
        <a:blip r:embed="rId7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5" name="ID_09CD74EA74C141C980467A5113C4B205" descr="SPBM104_image"/>
        <xdr:cNvPicPr/>
      </xdr:nvPicPr>
      <xdr:blipFill>
        <a:blip r:embed="rId7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6" name="ID_6515B8768F8E4A13B28BBA1D42F370E9" descr="SPBM105_image"/>
        <xdr:cNvPicPr/>
      </xdr:nvPicPr>
      <xdr:blipFill>
        <a:blip r:embed="rId7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7" name="ID_11755124F5C34547B35D9B778C9D8544" descr="SPBM106_image"/>
        <xdr:cNvPicPr/>
      </xdr:nvPicPr>
      <xdr:blipFill>
        <a:blip r:embed="rId7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8" name="ID_5276FD3B32DA4AE89F99BE4D27693E79" descr="SPBM107_image"/>
        <xdr:cNvPicPr/>
      </xdr:nvPicPr>
      <xdr:blipFill>
        <a:blip r:embed="rId7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79" name="ID_A807C58953BA43749A70E7625A4B7C97" descr="SPBM108_image"/>
        <xdr:cNvPicPr/>
      </xdr:nvPicPr>
      <xdr:blipFill>
        <a:blip r:embed="rId78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0" name="ID_CBC38480120447E99D52AB8DB0A4EB83" descr="SPBM109_image"/>
        <xdr:cNvPicPr/>
      </xdr:nvPicPr>
      <xdr:blipFill>
        <a:blip r:embed="rId7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1" name="ID_CE2D5198E9574455BE5FBBFDBBD0C320" descr="SPBM110_image"/>
        <xdr:cNvPicPr/>
      </xdr:nvPicPr>
      <xdr:blipFill>
        <a:blip r:embed="rId8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2" name="ID_CDC5474921874994AD3C386A803426EC" descr="SPBM111_image"/>
        <xdr:cNvPicPr/>
      </xdr:nvPicPr>
      <xdr:blipFill>
        <a:blip r:embed="rId81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3" name="ID_C9AE787B511741C8A3E55BCC3C722385" descr="SPBM113_image"/>
        <xdr:cNvPicPr/>
      </xdr:nvPicPr>
      <xdr:blipFill>
        <a:blip r:embed="rId82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4" name="ID_10C9C8EE14D0402D88FD2F6BB2EE8376" descr="SPBM114_image"/>
        <xdr:cNvPicPr/>
      </xdr:nvPicPr>
      <xdr:blipFill>
        <a:blip r:embed="rId83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5" name="ID_24A6D9D8D3B041EBBD3F94C5424A8EFF" descr="SPBM115_image"/>
        <xdr:cNvPicPr/>
      </xdr:nvPicPr>
      <xdr:blipFill>
        <a:blip r:embed="rId84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6" name="ID_2AF63AB813464263A55F8B27EE77C60A" descr="SPBM116_image"/>
        <xdr:cNvPicPr/>
      </xdr:nvPicPr>
      <xdr:blipFill>
        <a:blip r:embed="rId8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7" name="ID_4264E0965E6F41D2B507A394A827C67D" descr="SPBM117_image"/>
        <xdr:cNvPicPr/>
      </xdr:nvPicPr>
      <xdr:blipFill>
        <a:blip r:embed="rId8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8" name="ID_3B8C5BD390E04CEE83F8FCD625E79A88" descr="SPBM118_image"/>
        <xdr:cNvPicPr/>
      </xdr:nvPicPr>
      <xdr:blipFill>
        <a:blip r:embed="rId87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89" name="ID_55F226D557484C3B8A7E8264288398D6" descr="SPBM119_image"/>
        <xdr:cNvPicPr/>
      </xdr:nvPicPr>
      <xdr:blipFill>
        <a:blip r:embed="rId88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90" name="ID_A9AFA8ED2629442CB912BC67AE1C569C" descr="SPBM120_image"/>
        <xdr:cNvPicPr/>
      </xdr:nvPicPr>
      <xdr:blipFill>
        <a:blip r:embed="rId8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91" name="ID_48B08AE6BC7B4CE8970B4EE8177FA4C6" descr="SPBM121_image"/>
        <xdr:cNvPicPr/>
      </xdr:nvPicPr>
      <xdr:blipFill>
        <a:blip r:embed="rId90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92" name="ID_8F1929FF17594DEF8A109AD16686ED79" descr="SPBM122_image"/>
        <xdr:cNvPicPr/>
      </xdr:nvPicPr>
      <xdr:blipFill>
        <a:blip r:embed="rId91"/>
        <a:stretch>
          <a:fillRect/>
        </a:stretch>
      </xdr:blipFill>
      <xdr:spPr>
        <a:xfrm>
          <a:off x="0" y="0"/>
          <a:ext cx="200660" cy="141605"/>
        </a:xfrm>
        <a:prstGeom prst="rect">
          <a:avLst/>
        </a:prstGeom>
      </xdr:spPr>
    </xdr:pic>
  </etc:cellImage>
  <etc:cellImage>
    <xdr:pic>
      <xdr:nvPicPr>
        <xdr:cNvPr id="93" name="ID_DE00A78FBA2A4FF9B00914589E7928AA" descr="SPBM123_image"/>
        <xdr:cNvPicPr/>
      </xdr:nvPicPr>
      <xdr:blipFill>
        <a:blip r:embed="rId92"/>
        <a:stretch>
          <a:fillRect/>
        </a:stretch>
      </xdr:blipFill>
      <xdr:spPr>
        <a:xfrm>
          <a:off x="0" y="0"/>
          <a:ext cx="163830" cy="132715"/>
        </a:xfrm>
        <a:prstGeom prst="rect">
          <a:avLst/>
        </a:prstGeom>
      </xdr:spPr>
    </xdr:pic>
  </etc:cellImage>
  <etc:cellImage>
    <xdr:pic>
      <xdr:nvPicPr>
        <xdr:cNvPr id="94" name="ID_2655F7C2FA804D63BA53DAED76A4412E" descr="SPBM124_image"/>
        <xdr:cNvPicPr/>
      </xdr:nvPicPr>
      <xdr:blipFill>
        <a:blip r:embed="rId93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5" name="ID_EA83C051C5AF41DBAFCBC4BDA9692348" descr="SPBM125_image"/>
        <xdr:cNvPicPr/>
      </xdr:nvPicPr>
      <xdr:blipFill>
        <a:blip r:embed="rId94"/>
        <a:stretch>
          <a:fillRect/>
        </a:stretch>
      </xdr:blipFill>
      <xdr:spPr>
        <a:xfrm>
          <a:off x="0" y="0"/>
          <a:ext cx="219075" cy="149225"/>
        </a:xfrm>
        <a:prstGeom prst="rect">
          <a:avLst/>
        </a:prstGeom>
      </xdr:spPr>
    </xdr:pic>
  </etc:cellImage>
  <etc:cellImage>
    <xdr:pic>
      <xdr:nvPicPr>
        <xdr:cNvPr id="96" name="ID_1C415D23AD554CE099A9DC5F655A1E4A" descr="SPBM126_image"/>
        <xdr:cNvPicPr/>
      </xdr:nvPicPr>
      <xdr:blipFill>
        <a:blip r:embed="rId95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7" name="ID_B608E14AD3904C2C9581146C6CC4C97E" descr="SPBM127_image"/>
        <xdr:cNvPicPr/>
      </xdr:nvPicPr>
      <xdr:blipFill>
        <a:blip r:embed="rId96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8" name="ID_CCAEE33E47CD435D8CC8BCA0534ED533" descr="SPBM128_image"/>
        <xdr:cNvPicPr/>
      </xdr:nvPicPr>
      <xdr:blipFill>
        <a:blip r:embed="rId97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99" name="ID_5E37C42C6A5C4006885B12A919641236" descr="SPBM129_image"/>
        <xdr:cNvPicPr/>
      </xdr:nvPicPr>
      <xdr:blipFill>
        <a:blip r:embed="rId98"/>
        <a:stretch>
          <a:fillRect/>
        </a:stretch>
      </xdr:blipFill>
      <xdr:spPr>
        <a:xfrm>
          <a:off x="0" y="0"/>
          <a:ext cx="219075" cy="157480"/>
        </a:xfrm>
        <a:prstGeom prst="rect">
          <a:avLst/>
        </a:prstGeom>
      </xdr:spPr>
    </xdr:pic>
  </etc:cellImage>
  <etc:cellImage>
    <xdr:pic>
      <xdr:nvPicPr>
        <xdr:cNvPr id="100" name="ID_08E9E9EA619249CB8596A8FAA1DA84CB" descr="SPBM131_image"/>
        <xdr:cNvPicPr/>
      </xdr:nvPicPr>
      <xdr:blipFill>
        <a:blip r:embed="rId99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101" name="ID_AEEB08FB0A3942C3BE27C10D7E99B428" descr="SPBM132_image"/>
        <xdr:cNvPicPr/>
      </xdr:nvPicPr>
      <xdr:blipFill>
        <a:blip r:embed="rId100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102" name="ID_5078694F2D914B28B8E355E7FDF7BAEF" descr="SPBM133_image"/>
        <xdr:cNvPicPr/>
      </xdr:nvPicPr>
      <xdr:blipFill>
        <a:blip r:embed="rId101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3" name="ID_24D2A53892C245498A73CFFD284F6A09" descr="SPBM134_image"/>
        <xdr:cNvPicPr/>
      </xdr:nvPicPr>
      <xdr:blipFill>
        <a:blip r:embed="rId102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4" name="ID_DC931ADD81F94D3A9C2D6735E98A3579" descr="SPBM135_image"/>
        <xdr:cNvPicPr/>
      </xdr:nvPicPr>
      <xdr:blipFill>
        <a:blip r:embed="rId103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5" name="ID_00A72854737B4B5A872D9CBCB8C3625D" descr="SPBM136_image"/>
        <xdr:cNvPicPr/>
      </xdr:nvPicPr>
      <xdr:blipFill>
        <a:blip r:embed="rId104"/>
        <a:stretch>
          <a:fillRect/>
        </a:stretch>
      </xdr:blipFill>
      <xdr:spPr>
        <a:xfrm>
          <a:off x="0" y="0"/>
          <a:ext cx="228600" cy="128270"/>
        </a:xfrm>
        <a:prstGeom prst="rect">
          <a:avLst/>
        </a:prstGeom>
      </xdr:spPr>
    </xdr:pic>
  </etc:cellImage>
  <etc:cellImage>
    <xdr:pic>
      <xdr:nvPicPr>
        <xdr:cNvPr id="106" name="ID_54ABF496250943DDAA232ED8037619E3" descr="SPBM137_image"/>
        <xdr:cNvPicPr/>
      </xdr:nvPicPr>
      <xdr:blipFill>
        <a:blip r:embed="rId105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07" name="ID_39BADB6864434D3F9340CAE79B0A3448" descr="SPBM138_image"/>
        <xdr:cNvPicPr/>
      </xdr:nvPicPr>
      <xdr:blipFill>
        <a:blip r:embed="rId106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08" name="ID_80A0848CB60B41C9930E2DD254F96E90" descr="SPBM142_image"/>
        <xdr:cNvPicPr/>
      </xdr:nvPicPr>
      <xdr:blipFill>
        <a:blip r:embed="rId107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  <etc:cellImage>
    <xdr:pic>
      <xdr:nvPicPr>
        <xdr:cNvPr id="109" name="ID_3D19AE89881F48AEB72D5D645DF4ED26" descr="SPBM143_image"/>
        <xdr:cNvPicPr/>
      </xdr:nvPicPr>
      <xdr:blipFill>
        <a:blip r:embed="rId108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10" name="ID_80B9152EF08D42EDB78B8AE6920F8686" descr="SPBM144_image"/>
        <xdr:cNvPicPr/>
      </xdr:nvPicPr>
      <xdr:blipFill>
        <a:blip r:embed="rId109"/>
        <a:stretch>
          <a:fillRect/>
        </a:stretch>
      </xdr:blipFill>
      <xdr:spPr>
        <a:xfrm>
          <a:off x="0" y="0"/>
          <a:ext cx="190500" cy="190500"/>
        </a:xfrm>
        <a:prstGeom prst="rect">
          <a:avLst/>
        </a:prstGeom>
      </xdr:spPr>
    </xdr:pic>
  </etc:cellImage>
  <etc:cellImage>
    <xdr:pic>
      <xdr:nvPicPr>
        <xdr:cNvPr id="111" name="ID_FA74AD3579204F9BAFD5FB1F867D77FA" descr="SPBM150_image"/>
        <xdr:cNvPicPr/>
      </xdr:nvPicPr>
      <xdr:blipFill>
        <a:blip r:embed="rId110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12" name="ID_6CB15B52A3134C7284E24E14B412F350" descr="SPBM151_image"/>
        <xdr:cNvPicPr/>
      </xdr:nvPicPr>
      <xdr:blipFill>
        <a:blip r:embed="rId111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13" name="ID_B43A4FA903E44750BEA7F3E085E56F1A" descr="SPBM152_image"/>
        <xdr:cNvPicPr/>
      </xdr:nvPicPr>
      <xdr:blipFill>
        <a:blip r:embed="rId112"/>
        <a:stretch>
          <a:fillRect/>
        </a:stretch>
      </xdr:blipFill>
      <xdr:spPr>
        <a:xfrm>
          <a:off x="0" y="0"/>
          <a:ext cx="217805" cy="217805"/>
        </a:xfrm>
        <a:prstGeom prst="rect">
          <a:avLst/>
        </a:prstGeom>
      </xdr:spPr>
    </xdr:pic>
  </etc:cellImage>
  <etc:cellImage>
    <xdr:pic>
      <xdr:nvPicPr>
        <xdr:cNvPr id="114" name="ID_4BC2934B9BFE48E995737DB8F0F8E6F7" descr="SPBM153_image"/>
        <xdr:cNvPicPr/>
      </xdr:nvPicPr>
      <xdr:blipFill>
        <a:blip r:embed="rId113"/>
        <a:stretch>
          <a:fillRect/>
        </a:stretch>
      </xdr:blipFill>
      <xdr:spPr>
        <a:xfrm>
          <a:off x="0" y="0"/>
          <a:ext cx="2032000" cy="1143000"/>
        </a:xfrm>
        <a:prstGeom prst="rect">
          <a:avLst/>
        </a:prstGeom>
      </xdr:spPr>
    </xdr:pic>
  </etc:cellImage>
  <etc:cellImage>
    <xdr:pic>
      <xdr:nvPicPr>
        <xdr:cNvPr id="115" name="ID_69476F0B6F974F9B85118064230BC622" descr="SPBM157_image"/>
        <xdr:cNvPicPr/>
      </xdr:nvPicPr>
      <xdr:blipFill>
        <a:blip r:embed="rId114"/>
        <a:stretch>
          <a:fillRect/>
        </a:stretch>
      </xdr:blipFill>
      <xdr:spPr>
        <a:xfrm>
          <a:off x="0" y="0"/>
          <a:ext cx="508000" cy="508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<sst xmlns="http://schemas.openxmlformats.org/spreadsheetml/2006/main" count="485" uniqueCount="384">
  <si>
    <t>文本</t>
  </si>
  <si>
    <t>商品图片</t>
  </si>
  <si>
    <t>商品名称</t>
  </si>
  <si>
    <t>规格</t>
  </si>
  <si>
    <t>进货价</t>
  </si>
  <si>
    <t>分销价</t>
  </si>
  <si>
    <t>总配送费</t>
  </si>
  <si>
    <t>分销配送费</t>
  </si>
  <si>
    <t>SPBM001</t>
  </si>
  <si>
    <t>380mL天然矿泉水15入纸箱</t>
  </si>
  <si>
    <t>380ml*15</t>
  </si>
  <si>
    <t>SPBM002</t>
  </si>
  <si>
    <t>380mL天然水12入彩膜</t>
  </si>
  <si>
    <t>380ml*12</t>
  </si>
  <si>
    <t>SPBM003</t>
  </si>
  <si>
    <t>380mL天然水24入纸箱学习强国</t>
  </si>
  <si>
    <t>380ml*24</t>
  </si>
  <si>
    <t>SPBM004</t>
  </si>
  <si>
    <t>380mL天然水24入纸箱</t>
  </si>
  <si>
    <t>SPBM005</t>
  </si>
  <si>
    <t>380mL天然水24入白膜</t>
  </si>
  <si>
    <t>SPBM006</t>
  </si>
  <si>
    <t>550mL天然水12入彩膜马年CNY装</t>
  </si>
  <si>
    <t>550ml*12</t>
  </si>
  <si>
    <t>SPBM007</t>
  </si>
  <si>
    <t>550mL天然水24入白膜马年CNY装</t>
  </si>
  <si>
    <t>550ml*24</t>
  </si>
  <si>
    <t>SPBM008</t>
  </si>
  <si>
    <t>550mL天然水12入彩膜马年CNY-提带装</t>
  </si>
  <si>
    <t>SPBM009</t>
  </si>
  <si>
    <t>550mL天然水15入彩膜</t>
  </si>
  <si>
    <t>550ml*15</t>
  </si>
  <si>
    <t>SPBM010</t>
  </si>
  <si>
    <t>550mL天然水24入白膜</t>
  </si>
  <si>
    <t>SPBM011</t>
  </si>
  <si>
    <t>550mL天然水24入纸箱</t>
  </si>
  <si>
    <t>SPBM012</t>
  </si>
  <si>
    <t>550mL天然水12入彩膜非KA</t>
  </si>
  <si>
    <t>SPBM013</t>
  </si>
  <si>
    <t>550mL天然水12入彩膜KA版</t>
  </si>
  <si>
    <t>550mL*12</t>
  </si>
  <si>
    <t>SPBM014</t>
  </si>
  <si>
    <t>550mL天然水12入彩膜量贩提带装KA版</t>
  </si>
  <si>
    <t>SPBM015</t>
  </si>
  <si>
    <t>550mL天然水12入彩膜量贩提带装非KA版</t>
  </si>
  <si>
    <t>SPBM016</t>
  </si>
  <si>
    <t>1.5L天然水12入白膜</t>
  </si>
  <si>
    <t>1.5L*12</t>
  </si>
  <si>
    <t>SPBM017</t>
  </si>
  <si>
    <t>1.5L天然水12入纸箱</t>
  </si>
  <si>
    <t>SPBM018</t>
  </si>
  <si>
    <t>2.1L天然水8入白膜</t>
  </si>
  <si>
    <t>2.1L*8</t>
  </si>
  <si>
    <t>SPBM019</t>
  </si>
  <si>
    <t>3L天然水6入纸箱</t>
  </si>
  <si>
    <t>3L*6</t>
  </si>
  <si>
    <t>SPBM020</t>
  </si>
  <si>
    <t>4L天然水4入纸箱PET新4L</t>
  </si>
  <si>
    <t>4L*4</t>
  </si>
  <si>
    <t>SPBM021</t>
  </si>
  <si>
    <t>4L水4入纸箱HDPE老</t>
  </si>
  <si>
    <t>SPBM022</t>
  </si>
  <si>
    <t>4L天然水4入纸箱把手瓶</t>
  </si>
  <si>
    <t>SPBM023</t>
  </si>
  <si>
    <t>4L天然水6入纸箱</t>
  </si>
  <si>
    <t>4L*6</t>
  </si>
  <si>
    <t>SPBM024</t>
  </si>
  <si>
    <t>5L天然水4入白膜</t>
  </si>
  <si>
    <t>5L*4</t>
  </si>
  <si>
    <t>SPBM025</t>
  </si>
  <si>
    <t>5L天然水4入纸箱</t>
  </si>
  <si>
    <t>SPBM026</t>
  </si>
  <si>
    <t>6L天然水4入白膜</t>
  </si>
  <si>
    <t>6L*4</t>
  </si>
  <si>
    <t>SPBM027</t>
  </si>
  <si>
    <t>550mL纯净水24入白膜</t>
  </si>
  <si>
    <t>SPBM028</t>
  </si>
  <si>
    <t>550mL纯净水12入彩膜非KA版</t>
  </si>
  <si>
    <t>SPBM029</t>
  </si>
  <si>
    <t>550mL纯净水12入彩膜KA版</t>
  </si>
  <si>
    <t>SPBM030</t>
  </si>
  <si>
    <t>350mL长白雪24入纸箱</t>
  </si>
  <si>
    <t>350mL*24</t>
  </si>
  <si>
    <t>SPBM031</t>
  </si>
  <si>
    <t>350mL长白雪4*6纸箱</t>
  </si>
  <si>
    <t>SPBM032</t>
  </si>
  <si>
    <t>535mL长白雪24入纸箱彩虎版</t>
  </si>
  <si>
    <t>535mL*24</t>
  </si>
  <si>
    <t>SPBM033</t>
  </si>
  <si>
    <t>1L婴儿水12入纸箱</t>
  </si>
  <si>
    <t>1L*12</t>
  </si>
  <si>
    <t>SPBM034</t>
  </si>
  <si>
    <t>1L婴儿水12入纸箱迪士尼</t>
  </si>
  <si>
    <t>SPBM035</t>
  </si>
  <si>
    <t>1L婴儿水12入纸箱生肖限定</t>
  </si>
  <si>
    <t>SPBM036</t>
  </si>
  <si>
    <t>1L婴儿水12入纸箱线条小狗</t>
  </si>
  <si>
    <t>SPBM037</t>
  </si>
  <si>
    <t>4L泡茶水4入纸箱</t>
  </si>
  <si>
    <t>SPBM038</t>
  </si>
  <si>
    <t>12L桶装水1入单桶</t>
  </si>
  <si>
    <t>12L*1</t>
  </si>
  <si>
    <t>SPBM039</t>
  </si>
  <si>
    <t>12.9L桶装水1入单桶</t>
  </si>
  <si>
    <t>12.9L*1</t>
  </si>
  <si>
    <t>SPBM040</t>
  </si>
  <si>
    <t>19L桶装水1入单桶PET</t>
  </si>
  <si>
    <t>19L*1</t>
  </si>
  <si>
    <t>SPBM041</t>
  </si>
  <si>
    <t>19L桶装水1入单桶</t>
  </si>
  <si>
    <t>SPBM042</t>
  </si>
  <si>
    <t>400mL运动水24入纸箱</t>
  </si>
  <si>
    <t>400mL*24</t>
  </si>
  <si>
    <t>SPBM043</t>
  </si>
  <si>
    <t>535mL运动水运动盖24入纸箱</t>
  </si>
  <si>
    <t>SPBM044</t>
  </si>
  <si>
    <t>1.25L冰茶6入纸箱</t>
  </si>
  <si>
    <t>1.25L*6</t>
  </si>
  <si>
    <t>SPBM045</t>
  </si>
  <si>
    <t>600mL冰茶冰柠檬15入纸箱</t>
  </si>
  <si>
    <t>600mL*15</t>
  </si>
  <si>
    <t>SPBM046</t>
  </si>
  <si>
    <t>450mL农夫果园30%橙苹果樱桃李15入纸箱</t>
  </si>
  <si>
    <t>450ml*15</t>
  </si>
  <si>
    <t>SPBM047</t>
  </si>
  <si>
    <t>450mL农夫果园30%凤梨苹果芒果15入纸箱</t>
  </si>
  <si>
    <t>450mL*15</t>
  </si>
  <si>
    <t>SPBM048</t>
  </si>
  <si>
    <t>450mL农夫果园30%葡萄苹果蓝莓15入纸箱</t>
  </si>
  <si>
    <t>SPBM049</t>
  </si>
  <si>
    <t>450mL农夫果园30%桃苹果芭乐15入纸箱</t>
  </si>
  <si>
    <t>SPBM050</t>
  </si>
  <si>
    <t>450mL农夫果园30%山楂苹果乌梅15入纸箱</t>
  </si>
  <si>
    <t>SPBM051</t>
  </si>
  <si>
    <t>1.25L农夫果园30%橙苹果樱桃李6入纸箱</t>
  </si>
  <si>
    <t>SPBM052</t>
  </si>
  <si>
    <t>1.25L农夫果园30%凤梨苹果芒果6入纸箱</t>
  </si>
  <si>
    <t>SPBM053</t>
  </si>
  <si>
    <t>1.25L农夫果园30%葡萄苹果蓝莓6入纸箱</t>
  </si>
  <si>
    <t>SPBM054</t>
  </si>
  <si>
    <t>1.25L农夫果园30%桃苹果芭乐6入纸箱</t>
  </si>
  <si>
    <t>SPBM055</t>
  </si>
  <si>
    <t>1.25L农夫果园30%山楂苹果乌梅6入纸箱</t>
  </si>
  <si>
    <t>SPBM056</t>
  </si>
  <si>
    <t>550mL尖叫乳钙型柑橘味15入纸箱</t>
  </si>
  <si>
    <t>550mL*15</t>
  </si>
  <si>
    <t>SPBM057</t>
  </si>
  <si>
    <t>550mL尖叫茶氨酸型黄金桃味15入纸箱</t>
  </si>
  <si>
    <t>SPBM058</t>
  </si>
  <si>
    <t>550mL尖叫多肽型西柚味15入纸箱</t>
  </si>
  <si>
    <t>SPBM059</t>
  </si>
  <si>
    <t>550mL尖叫纤维型柠檬味15入纸箱</t>
  </si>
  <si>
    <t>SPBM060</t>
  </si>
  <si>
    <t>550mL尖叫等渗型海盐柚子味15入纸箱运动盖</t>
  </si>
  <si>
    <t>SPBM061</t>
  </si>
  <si>
    <t>550mL尖叫等渗型海盐青橘味15入纸箱运动盖</t>
  </si>
  <si>
    <t>SPBM062</t>
  </si>
  <si>
    <t>250mL水溶C100西柚味12入彩膜</t>
  </si>
  <si>
    <t>250ml*12</t>
  </si>
  <si>
    <t>SPBM063</t>
  </si>
  <si>
    <t>250mL水溶C100柠檬味12入彩膜</t>
  </si>
  <si>
    <t>SPBM064</t>
  </si>
  <si>
    <t>445mL水溶C100血橙味15入纸箱</t>
  </si>
  <si>
    <t>445ml*15</t>
  </si>
  <si>
    <t>SPBM065</t>
  </si>
  <si>
    <t>445mL水溶C100柠檬味15入纸箱</t>
  </si>
  <si>
    <t>SPBM066</t>
  </si>
  <si>
    <t>445mL水溶C100青皮桔味15入纸箱</t>
  </si>
  <si>
    <t>SPBM067</t>
  </si>
  <si>
    <t>445mL水溶C100西柚味15入纸箱</t>
  </si>
  <si>
    <t>SPBM068</t>
  </si>
  <si>
    <t>250mL维他命水柠檬风味12入彩膜</t>
  </si>
  <si>
    <t>250mL*12</t>
  </si>
  <si>
    <t>SPBM069</t>
  </si>
  <si>
    <t>250mL维他命水柑橘风味12入彩膜</t>
  </si>
  <si>
    <t>SPBM070</t>
  </si>
  <si>
    <t>500mL维他命水柠檬风味15入纸箱</t>
  </si>
  <si>
    <t>500mL*15</t>
  </si>
  <si>
    <t>SPBM071</t>
  </si>
  <si>
    <t>500mL维他命水柑橘风味15入纸箱</t>
  </si>
  <si>
    <t>SPBM072</t>
  </si>
  <si>
    <t>500mL维他命水热带水果风味15入纸箱</t>
  </si>
  <si>
    <t>SPBM073</t>
  </si>
  <si>
    <t>500mL维他命水石榴蓝莓风味15入纸箱</t>
  </si>
  <si>
    <t>SPBM074</t>
  </si>
  <si>
    <t>500mL维他命水蓝莓树莓风味15入纸箱</t>
  </si>
  <si>
    <t>500ml*15</t>
  </si>
  <si>
    <t>SPBM075</t>
  </si>
  <si>
    <t>500mL维他命水西梅桃子风味15入纸箱</t>
  </si>
  <si>
    <t>SPBM076</t>
  </si>
  <si>
    <t>500mL维他命水柚子复合风味15入纸箱</t>
  </si>
  <si>
    <t>SPBM077</t>
  </si>
  <si>
    <t>335mL东方树叶桂花乌龙4*6纸箱</t>
  </si>
  <si>
    <t>335mL*24</t>
  </si>
  <si>
    <t>SPBM078</t>
  </si>
  <si>
    <t>335mL东方树叶乌龙茶4*6纸箱</t>
  </si>
  <si>
    <t>335ml*24</t>
  </si>
  <si>
    <t>SPBM079</t>
  </si>
  <si>
    <t>335mL东方树叶茉莉花茶4*6纸箱</t>
  </si>
  <si>
    <t>335mL*4*6</t>
  </si>
  <si>
    <t>SPBM080</t>
  </si>
  <si>
    <t>335mL东方树叶青柑普洱茶4*6纸箱</t>
  </si>
  <si>
    <t>SPBM081</t>
  </si>
  <si>
    <t>335mL东方树叶桂花乌龙15入纸箱</t>
  </si>
  <si>
    <t>335ml*15</t>
  </si>
  <si>
    <t>SPBM082</t>
  </si>
  <si>
    <t>335mL东方树叶青柑普洱茶15入纸箱</t>
  </si>
  <si>
    <t>335mL*15</t>
  </si>
  <si>
    <t>SPBM083</t>
  </si>
  <si>
    <t>335mL东方树叶乌龙茶15入纸箱</t>
  </si>
  <si>
    <t>SPBM084</t>
  </si>
  <si>
    <t>335mL东方树叶茉莉花茶15入纸箱</t>
  </si>
  <si>
    <t>SPBM085</t>
  </si>
  <si>
    <t>335mL东方树叶红茶15入纸箱</t>
  </si>
  <si>
    <t>SPBM086</t>
  </si>
  <si>
    <t>500mL东方树叶陈皮白茶15入纸箱普通装</t>
  </si>
  <si>
    <t>SPBM087</t>
  </si>
  <si>
    <t>500mL东方树叶陈皮白茶15入纸箱开盖活动装</t>
  </si>
  <si>
    <t>SPBM088</t>
  </si>
  <si>
    <t>500mL东方树叶黑乌龙茶15入纸箱</t>
  </si>
  <si>
    <t>SPBM089</t>
  </si>
  <si>
    <t>500mL东方树叶青柑普洱茶15入纸箱</t>
  </si>
  <si>
    <t>SPBM090</t>
  </si>
  <si>
    <t>500mL东方树叶红茶15入纸箱</t>
  </si>
  <si>
    <t>SPBM091</t>
  </si>
  <si>
    <t>500mL东方树叶乌龙茶15入纸箱</t>
  </si>
  <si>
    <t>SPBM092</t>
  </si>
  <si>
    <t>500mL东方树叶茉莉花茶15入纸箱</t>
  </si>
  <si>
    <t>SPBM093</t>
  </si>
  <si>
    <t>500mL东方树叶茉莉花茶15入纸箱开盖活动装</t>
  </si>
  <si>
    <t>SPBM094</t>
  </si>
  <si>
    <t>500mL东方树叶青柑普洱15入纸箱开盖活动装</t>
  </si>
  <si>
    <t>SPBM095</t>
  </si>
  <si>
    <t>500mL东方树叶乌龙茶15入纸箱开盖活动装</t>
  </si>
  <si>
    <t>SPBM096</t>
  </si>
  <si>
    <t>500mL东方树叶绿茶15入纸箱开盖活动装</t>
  </si>
  <si>
    <t>SPBM097</t>
  </si>
  <si>
    <t>500mL东方树叶红茶15入纸箱开盖活动装</t>
  </si>
  <si>
    <t>SPBM098</t>
  </si>
  <si>
    <t>500mL东方树叶绿茶15入纸箱</t>
  </si>
  <si>
    <t>SPBM099</t>
  </si>
  <si>
    <t>900mL东方树叶红茶12入纸箱</t>
  </si>
  <si>
    <t>900mL*12</t>
  </si>
  <si>
    <t>SPBM100</t>
  </si>
  <si>
    <t>900mL东方树叶乌龙茶12入纸箱</t>
  </si>
  <si>
    <t>SPBM101</t>
  </si>
  <si>
    <t>900mL东方树叶茉莉花茶12入纸箱</t>
  </si>
  <si>
    <t>SPBM102</t>
  </si>
  <si>
    <t>900mL东方树叶青柑普洱茶12入纸箱</t>
  </si>
  <si>
    <t>SPBM103</t>
  </si>
  <si>
    <t>900mL东方树叶黑乌龙茶12入纸箱</t>
  </si>
  <si>
    <t>SPBM104</t>
  </si>
  <si>
    <t>1.5L东方树叶茉莉花茶6入纸箱</t>
  </si>
  <si>
    <t>1.5L*6</t>
  </si>
  <si>
    <t>SPBM105</t>
  </si>
  <si>
    <t>1.5L东方树叶乌龙茶6入纸箱</t>
  </si>
  <si>
    <t>SPBM106</t>
  </si>
  <si>
    <t>1.5L东方树叶青柑普洱茶6入纸箱</t>
  </si>
  <si>
    <t>SPBM107</t>
  </si>
  <si>
    <t>250mL茶π西柚茉莉花茶12入彩膜</t>
  </si>
  <si>
    <t>SPBM108</t>
  </si>
  <si>
    <t>250mL茶π青提乌龙茶12入彩膜</t>
  </si>
  <si>
    <t>SPBM109</t>
  </si>
  <si>
    <t>250mL茶π柠檬红茶12入彩膜</t>
  </si>
  <si>
    <t>SPBM110</t>
  </si>
  <si>
    <t>250mL茶π蜜桃乌龙茶12入彩膜</t>
  </si>
  <si>
    <t>SPBM111</t>
  </si>
  <si>
    <t>500mL茶π茉莉花柠檬茶15入纸箱</t>
  </si>
  <si>
    <t>SPBM112</t>
  </si>
  <si>
    <t>500mL茶π柑普柠檬茶15入纸箱</t>
  </si>
  <si>
    <t>SPBM113</t>
  </si>
  <si>
    <t>500mL茶π青提乌龙茶15入纸箱</t>
  </si>
  <si>
    <t>SPBM114</t>
  </si>
  <si>
    <t>500mL茶π柠檬红茶15入纸箱</t>
  </si>
  <si>
    <t>SPBM115</t>
  </si>
  <si>
    <t>500mL茶π蜜桃乌龙茶15入纸箱</t>
  </si>
  <si>
    <t>SPBM116</t>
  </si>
  <si>
    <t>500mL茶π柚子绿茶15入纸箱</t>
  </si>
  <si>
    <t>SPBM117</t>
  </si>
  <si>
    <t>500mL茶π西柚茉莉花茶15入纸箱</t>
  </si>
  <si>
    <t>SPBM118</t>
  </si>
  <si>
    <t>900mL茶π西柚茉莉花茶12入纸箱</t>
  </si>
  <si>
    <t>SPBM119</t>
  </si>
  <si>
    <t>900mL茶π柚子绿茶12入纸箱</t>
  </si>
  <si>
    <t>SPBM120</t>
  </si>
  <si>
    <t>900mL茶π柠檬红茶12入纸箱</t>
  </si>
  <si>
    <t>SPBM121</t>
  </si>
  <si>
    <t>900mL茶π蜜桃乌龙茶12入纸箱</t>
  </si>
  <si>
    <t>SPBM122</t>
  </si>
  <si>
    <t>300mL常温型NFC100%番石榴混合汁3*10纸箱</t>
  </si>
  <si>
    <t>300mL*3*10</t>
  </si>
  <si>
    <t>SPBM123</t>
  </si>
  <si>
    <t>300mL常温型NFC100%芒果混合汁3*10纸箱</t>
  </si>
  <si>
    <t>300ml*10</t>
  </si>
  <si>
    <t>SPBM124</t>
  </si>
  <si>
    <t>300mL常温型NFC100%橙汁24入纸箱</t>
  </si>
  <si>
    <t>300ml*24</t>
  </si>
  <si>
    <t>SPBM125</t>
  </si>
  <si>
    <t>300mL常温型NFC100%橙汁3*10纸箱</t>
  </si>
  <si>
    <t>SPBM126</t>
  </si>
  <si>
    <t>300mL常温型NFC100%芒果混合汁24入纸箱</t>
  </si>
  <si>
    <t>300mL*24</t>
  </si>
  <si>
    <t>SPBM127</t>
  </si>
  <si>
    <t>300mL常温型NFC100%番石榴混合汁24入纸箱</t>
  </si>
  <si>
    <t>SPBM128</t>
  </si>
  <si>
    <t>300mL常温型NFC100%苹果香蕉汁24入纸箱</t>
  </si>
  <si>
    <t>SPBM129</t>
  </si>
  <si>
    <t>300mL常温型NFC100%苹果香蕉汁3*10纸箱</t>
  </si>
  <si>
    <t>300ml*30</t>
  </si>
  <si>
    <t>SPBM130</t>
  </si>
  <si>
    <t>900mL常温型NFC100%番石榴混合汁12入纸箱</t>
  </si>
  <si>
    <t>SPBM131</t>
  </si>
  <si>
    <t>900mL常温型NFC100%橙汁12入纸箱</t>
  </si>
  <si>
    <t>SPBM132</t>
  </si>
  <si>
    <t>900mL常温型NFC100%芒果混合汁12入纸箱</t>
  </si>
  <si>
    <t>SPBM133</t>
  </si>
  <si>
    <t>300mL打奶茶乌龙奶茶15入纸箱</t>
  </si>
  <si>
    <t>300mL*15</t>
  </si>
  <si>
    <t>SPBM134</t>
  </si>
  <si>
    <t>300mL打奶茶红茶奶茶15入纸箱</t>
  </si>
  <si>
    <t>SPBM135</t>
  </si>
  <si>
    <t>300mL打奶茶茉莉奶绿15入纸箱</t>
  </si>
  <si>
    <t>SPBM136</t>
  </si>
  <si>
    <t>300mL打奶茶铁观音奶茶15入纸箱</t>
  </si>
  <si>
    <t>SPBM137</t>
  </si>
  <si>
    <t>250mLPET咖啡无糖美式16入纸箱</t>
  </si>
  <si>
    <t>250ml*16</t>
  </si>
  <si>
    <t>SPBM138</t>
  </si>
  <si>
    <t>250mLPET咖啡醇香拿铁16入纸箱</t>
  </si>
  <si>
    <t>SPBM139</t>
  </si>
  <si>
    <t>400mLPET咖啡经典黑咖15入纸箱</t>
  </si>
  <si>
    <t>400ml*15</t>
  </si>
  <si>
    <t>SPBM140</t>
  </si>
  <si>
    <t>400mLPET咖啡经典拿铁15入纸箱</t>
  </si>
  <si>
    <t>SPBM141</t>
  </si>
  <si>
    <t>410mL苏打天然水柑橘味15入纸箱</t>
  </si>
  <si>
    <t>410mL*15</t>
  </si>
  <si>
    <t>SPBM142</t>
  </si>
  <si>
    <t>410mL苏打天然水原味15入纸箱</t>
  </si>
  <si>
    <t>410ml*15</t>
  </si>
  <si>
    <t>SPBM143</t>
  </si>
  <si>
    <t>410mL苏打天然水白桃风味15入纸箱</t>
  </si>
  <si>
    <t>SPBM144</t>
  </si>
  <si>
    <t>410mL苏打天然水柠檬风味15入纸箱</t>
  </si>
  <si>
    <t>SPBM145</t>
  </si>
  <si>
    <t>410mL苏打天然水白桃风味4*6纸箱</t>
  </si>
  <si>
    <t>410ml*24</t>
  </si>
  <si>
    <t>SPBM146</t>
  </si>
  <si>
    <t>410mL苏打天然水柠檬风味4*6纸箱</t>
  </si>
  <si>
    <t>410mL*24</t>
  </si>
  <si>
    <t>SPBM147</t>
  </si>
  <si>
    <t>410mL苏打天然水日向夏橘风味4*6纸箱</t>
  </si>
  <si>
    <t>SPBM148</t>
  </si>
  <si>
    <t>410mL苏打天然水日向夏橘风味15入纸箱</t>
  </si>
  <si>
    <t>SPBM149</t>
  </si>
  <si>
    <t>500mL苏打气泡水知夏桃桃15入纸箱</t>
  </si>
  <si>
    <t>SPBM150</t>
  </si>
  <si>
    <t>270mL铝罐咖啡拿铁15入纸箱</t>
  </si>
  <si>
    <t>270ml*15</t>
  </si>
  <si>
    <t>SPBM151</t>
  </si>
  <si>
    <t>270mL铝罐咖啡无糖黑咖15入纸箱</t>
  </si>
  <si>
    <t>SPBM152</t>
  </si>
  <si>
    <t>270mL铝罐咖啡低糖拿铁15入纸箱</t>
  </si>
  <si>
    <t>SPBM153</t>
  </si>
  <si>
    <t>3KG农夫鲜果脐橙1入纸箱通用</t>
  </si>
  <si>
    <t>3KG*1</t>
  </si>
  <si>
    <t>SPBM154</t>
  </si>
  <si>
    <t>0.5KG东北香米吉宏六号4*8纸箱礼盒</t>
  </si>
  <si>
    <t>0.5KG*1</t>
  </si>
  <si>
    <t>SPBM155</t>
  </si>
  <si>
    <t>0.75KG东北香米吉宏六号22入纸箱三边袋</t>
  </si>
  <si>
    <t>0.75KG*22</t>
  </si>
  <si>
    <t>SPBM156</t>
  </si>
  <si>
    <t>1KG东北香米吉宏六号16入纸箱三边袋</t>
  </si>
  <si>
    <t>1000g*16</t>
  </si>
  <si>
    <t>SPBM157</t>
  </si>
  <si>
    <t>1.5KG东北香米吉宏六号10入纸箱</t>
  </si>
  <si>
    <t>1.5KG*10</t>
  </si>
  <si>
    <t>SPBM158</t>
  </si>
  <si>
    <t>2.5KG东北香米吉宏六号6入纸箱</t>
  </si>
  <si>
    <t>2.5KG*6</t>
  </si>
  <si>
    <t>SPBM159</t>
  </si>
  <si>
    <t>5KG东北香米吉宏六号5入纸箱</t>
  </si>
  <si>
    <t>5KG*5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</si>
</sst>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B2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7" fontId="1" fillId="0" borderId="0" xfId="0" applyNumberFormat="1" applyFon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7" fontId="2" fillId="2" borderId="0" xfId="0" applyNumberFormat="1" applyFont="1" applyFill="1">
      <alignment vertical="center"/>
    </xf>
    <xf numFmtId="7" fontId="1" fillId="0" borderId="0" xfId="0" applyNumberFormat="1" applyFont="1">
      <alignment vertical="center"/>
    </xf>
    <xf numFmtId="176" fontId="1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7" fontId="1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/>
    <sheetInfos/>
  </bookInfo>
</woInfos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99.jpeg"/><Relationship Id="rId98" Type="http://schemas.openxmlformats.org/officeDocument/2006/relationships/image" Target="media/image98.jpeg"/><Relationship Id="rId97" Type="http://schemas.openxmlformats.org/officeDocument/2006/relationships/image" Target="media/image97.jpeg"/><Relationship Id="rId96" Type="http://schemas.openxmlformats.org/officeDocument/2006/relationships/image" Target="media/image96.jpeg"/><Relationship Id="rId95" Type="http://schemas.openxmlformats.org/officeDocument/2006/relationships/image" Target="media/image95.jpeg"/><Relationship Id="rId94" Type="http://schemas.openxmlformats.org/officeDocument/2006/relationships/image" Target="media/image94.jpeg"/><Relationship Id="rId93" Type="http://schemas.openxmlformats.org/officeDocument/2006/relationships/image" Target="media/image93.jpeg"/><Relationship Id="rId92" Type="http://schemas.openxmlformats.org/officeDocument/2006/relationships/image" Target="media/image92.png"/><Relationship Id="rId91" Type="http://schemas.openxmlformats.org/officeDocument/2006/relationships/image" Target="media/image91.png"/><Relationship Id="rId90" Type="http://schemas.openxmlformats.org/officeDocument/2006/relationships/image" Target="media/image90.jpeg"/><Relationship Id="rId9" Type="http://schemas.openxmlformats.org/officeDocument/2006/relationships/image" Target="media/image9.jpeg"/><Relationship Id="rId89" Type="http://schemas.openxmlformats.org/officeDocument/2006/relationships/image" Target="media/image89.jpeg"/><Relationship Id="rId88" Type="http://schemas.openxmlformats.org/officeDocument/2006/relationships/image" Target="media/image88.jpeg"/><Relationship Id="rId87" Type="http://schemas.openxmlformats.org/officeDocument/2006/relationships/image" Target="media/image87.jpeg"/><Relationship Id="rId86" Type="http://schemas.openxmlformats.org/officeDocument/2006/relationships/image" Target="media/image86.jpeg"/><Relationship Id="rId85" Type="http://schemas.openxmlformats.org/officeDocument/2006/relationships/image" Target="media/image85.jpeg"/><Relationship Id="rId84" Type="http://schemas.openxmlformats.org/officeDocument/2006/relationships/image" Target="media/image84.jpeg"/><Relationship Id="rId83" Type="http://schemas.openxmlformats.org/officeDocument/2006/relationships/image" Target="media/image83.jpeg"/><Relationship Id="rId82" Type="http://schemas.openxmlformats.org/officeDocument/2006/relationships/image" Target="media/image82.jpeg"/><Relationship Id="rId81" Type="http://schemas.openxmlformats.org/officeDocument/2006/relationships/image" Target="media/image81.jpeg"/><Relationship Id="rId80" Type="http://schemas.openxmlformats.org/officeDocument/2006/relationships/image" Target="media/image80.png"/><Relationship Id="rId8" Type="http://schemas.openxmlformats.org/officeDocument/2006/relationships/image" Target="media/image8.jpe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png"/><Relationship Id="rId76" Type="http://schemas.openxmlformats.org/officeDocument/2006/relationships/image" Target="media/image76.jpeg"/><Relationship Id="rId75" Type="http://schemas.openxmlformats.org/officeDocument/2006/relationships/image" Target="media/image75.jpeg"/><Relationship Id="rId74" Type="http://schemas.openxmlformats.org/officeDocument/2006/relationships/image" Target="media/image74.jpeg"/><Relationship Id="rId73" Type="http://schemas.openxmlformats.org/officeDocument/2006/relationships/image" Target="media/image73.jpeg"/><Relationship Id="rId72" Type="http://schemas.openxmlformats.org/officeDocument/2006/relationships/image" Target="media/image72.jpeg"/><Relationship Id="rId71" Type="http://schemas.openxmlformats.org/officeDocument/2006/relationships/image" Target="media/image71.png"/><Relationship Id="rId70" Type="http://schemas.openxmlformats.org/officeDocument/2006/relationships/image" Target="media/image70.jpeg"/><Relationship Id="rId7" Type="http://schemas.openxmlformats.org/officeDocument/2006/relationships/image" Target="media/image7.jpeg"/><Relationship Id="rId69" Type="http://schemas.openxmlformats.org/officeDocument/2006/relationships/image" Target="media/image69.jpeg"/><Relationship Id="rId68" Type="http://schemas.openxmlformats.org/officeDocument/2006/relationships/image" Target="media/image68.jpeg"/><Relationship Id="rId67" Type="http://schemas.openxmlformats.org/officeDocument/2006/relationships/image" Target="media/image67.jpeg"/><Relationship Id="rId66" Type="http://schemas.openxmlformats.org/officeDocument/2006/relationships/image" Target="media/image66.jpeg"/><Relationship Id="rId65" Type="http://schemas.openxmlformats.org/officeDocument/2006/relationships/image" Target="media/image65.png"/><Relationship Id="rId64" Type="http://schemas.openxmlformats.org/officeDocument/2006/relationships/image" Target="media/image64.jpeg"/><Relationship Id="rId63" Type="http://schemas.openxmlformats.org/officeDocument/2006/relationships/image" Target="media/image63.jpeg"/><Relationship Id="rId62" Type="http://schemas.openxmlformats.org/officeDocument/2006/relationships/image" Target="media/image62.jpeg"/><Relationship Id="rId61" Type="http://schemas.openxmlformats.org/officeDocument/2006/relationships/image" Target="media/image61.jpeg"/><Relationship Id="rId60" Type="http://schemas.openxmlformats.org/officeDocument/2006/relationships/image" Target="media/image60.jpeg"/><Relationship Id="rId6" Type="http://schemas.openxmlformats.org/officeDocument/2006/relationships/image" Target="media/image6.jpeg"/><Relationship Id="rId59" Type="http://schemas.openxmlformats.org/officeDocument/2006/relationships/image" Target="media/image59.png"/><Relationship Id="rId58" Type="http://schemas.openxmlformats.org/officeDocument/2006/relationships/image" Target="media/image58.jpeg"/><Relationship Id="rId57" Type="http://schemas.openxmlformats.org/officeDocument/2006/relationships/image" Target="media/image57.jpeg"/><Relationship Id="rId56" Type="http://schemas.openxmlformats.org/officeDocument/2006/relationships/image" Target="media/image56.jpeg"/><Relationship Id="rId55" Type="http://schemas.openxmlformats.org/officeDocument/2006/relationships/image" Target="media/image55.jpeg"/><Relationship Id="rId54" Type="http://schemas.openxmlformats.org/officeDocument/2006/relationships/image" Target="media/image54.jpe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jpeg"/><Relationship Id="rId50" Type="http://schemas.openxmlformats.org/officeDocument/2006/relationships/image" Target="media/image50.jpeg"/><Relationship Id="rId5" Type="http://schemas.openxmlformats.org/officeDocument/2006/relationships/image" Target="media/image5.jpeg"/><Relationship Id="rId49" Type="http://schemas.openxmlformats.org/officeDocument/2006/relationships/image" Target="media/image49.jpeg"/><Relationship Id="rId48" Type="http://schemas.openxmlformats.org/officeDocument/2006/relationships/image" Target="media/image48.jpeg"/><Relationship Id="rId47" Type="http://schemas.openxmlformats.org/officeDocument/2006/relationships/image" Target="media/image47.jpeg"/><Relationship Id="rId46" Type="http://schemas.openxmlformats.org/officeDocument/2006/relationships/image" Target="media/image46.jpeg"/><Relationship Id="rId45" Type="http://schemas.openxmlformats.org/officeDocument/2006/relationships/image" Target="media/image45.jpe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jpeg"/><Relationship Id="rId41" Type="http://schemas.openxmlformats.org/officeDocument/2006/relationships/image" Target="media/image41.png"/><Relationship Id="rId40" Type="http://schemas.openxmlformats.org/officeDocument/2006/relationships/image" Target="media/image40.jpe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jpe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4" Type="http://schemas.openxmlformats.org/officeDocument/2006/relationships/image" Target="media/image114.jpeg"/><Relationship Id="rId113" Type="http://schemas.openxmlformats.org/officeDocument/2006/relationships/image" Target="media/image113.jpeg"/><Relationship Id="rId112" Type="http://schemas.openxmlformats.org/officeDocument/2006/relationships/image" Target="media/image112.jpeg"/><Relationship Id="rId111" Type="http://schemas.openxmlformats.org/officeDocument/2006/relationships/image" Target="media/image111.jpeg"/><Relationship Id="rId110" Type="http://schemas.openxmlformats.org/officeDocument/2006/relationships/image" Target="media/image110.jpeg"/><Relationship Id="rId11" Type="http://schemas.openxmlformats.org/officeDocument/2006/relationships/image" Target="media/image11.jpeg"/><Relationship Id="rId109" Type="http://schemas.openxmlformats.org/officeDocument/2006/relationships/image" Target="media/image109.jpeg"/><Relationship Id="rId108" Type="http://schemas.openxmlformats.org/officeDocument/2006/relationships/image" Target="media/image108.jpeg"/><Relationship Id="rId107" Type="http://schemas.openxmlformats.org/officeDocument/2006/relationships/image" Target="media/image107.jpeg"/><Relationship Id="rId106" Type="http://schemas.openxmlformats.org/officeDocument/2006/relationships/image" Target="media/image106.jpeg"/><Relationship Id="rId105" Type="http://schemas.openxmlformats.org/officeDocument/2006/relationships/image" Target="media/image105.jpeg"/><Relationship Id="rId104" Type="http://schemas.openxmlformats.org/officeDocument/2006/relationships/image" Target="media/image104.png"/><Relationship Id="rId103" Type="http://schemas.openxmlformats.org/officeDocument/2006/relationships/image" Target="media/image103.png"/><Relationship Id="rId102" Type="http://schemas.openxmlformats.org/officeDocument/2006/relationships/image" Target="media/image102.png"/><Relationship Id="rId101" Type="http://schemas.openxmlformats.org/officeDocument/2006/relationships/image" Target="media/image101.png"/><Relationship Id="rId100" Type="http://schemas.openxmlformats.org/officeDocument/2006/relationships/image" Target="media/image100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tabSelected="1" workbookViewId="0">
      <selection activeCell="A1" sqref="A1"/>
    </sheetView>
  </sheetViews>
  <sheetFormatPr defaultColWidth="9" defaultRowHeight="24" customHeight="1" outlineLevelCol="7"/>
  <cols>
    <col min="1" max="1" width="20.625" style="1"/>
    <col min="2" max="2" width="16.625" style="2"/>
    <col min="3" max="3" width="35.6" style="2"/>
    <col min="4" max="4" width="16.625" style="2"/>
    <col min="5" max="5" width="20.625" style="3"/>
    <col min="6" max="6" width="16.625" style="3"/>
    <col min="7" max="7" width="18.625" style="3"/>
    <col min="8" max="8" width="20.625" style="3"/>
    <col min="9" max="16384" width="9" style="4"/>
  </cols>
  <sheetData>
    <row r="1" customHeight="1" spans="1:8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</row>
    <row r="2" customHeight="1" spans="1:8">
      <c r="A2" s="9" t="s">
        <v>8</v>
      </c>
      <c r="B2" s="10" t="str">
        <f>_xlfn.DISPIMG("ID_5AA5159ABA034F3EAFD6A08B6D183BBC",1)</f>
        <v>=DISPIMG("ID_5AA5159ABA034F3EAFD6A08B6D183BBC",1)</v>
      </c>
      <c r="C2" s="11" t="s">
        <v>9</v>
      </c>
      <c r="D2" s="11" t="s">
        <v>10</v>
      </c>
      <c r="E2" s="12"/>
      <c r="F2" s="12"/>
      <c r="G2" s="12"/>
      <c r="H2" s="12"/>
    </row>
    <row r="3" customHeight="1" spans="1:8">
      <c r="A3" s="9" t="s">
        <v>11</v>
      </c>
      <c r="B3" s="10" t="str">
        <f>_xlfn.DISPIMG("ID_7DB1DF36AE854988AE945178C8F5F749",1)</f>
        <v>=DISPIMG("ID_7DB1DF36AE854988AE945178C8F5F749",1)</v>
      </c>
      <c r="C3" s="11" t="s">
        <v>12</v>
      </c>
      <c r="D3" s="11" t="s">
        <v>13</v>
      </c>
      <c r="E3" s="12"/>
      <c r="F3" s="12"/>
      <c r="G3" s="12"/>
      <c r="H3" s="12"/>
    </row>
    <row r="4" customHeight="1" spans="1:8">
      <c r="A4" s="9" t="s">
        <v>14</v>
      </c>
      <c r="B4" s="10" t="str">
        <f>_xlfn.DISPIMG("ID_62A29302A25C444CA82E508447E82AB2",1)</f>
        <v>=DISPIMG("ID_62A29302A25C444CA82E508447E82AB2",1)</v>
      </c>
      <c r="C4" s="11" t="s">
        <v>15</v>
      </c>
      <c r="D4" s="11" t="s">
        <v>16</v>
      </c>
      <c r="E4" s="12"/>
      <c r="F4" s="12"/>
      <c r="G4" s="12"/>
      <c r="H4" s="12"/>
    </row>
    <row r="5" customHeight="1" spans="1:8">
      <c r="A5" s="9" t="s">
        <v>17</v>
      </c>
      <c r="B5" s="10" t="str">
        <f>_xlfn.DISPIMG("ID_3DD357CD36D5446ABEAFA5CF92D2780E",1)</f>
        <v>=DISPIMG("ID_3DD357CD36D5446ABEAFA5CF92D2780E",1)</v>
      </c>
      <c r="C5" s="11" t="s">
        <v>18</v>
      </c>
      <c r="D5" s="11" t="s">
        <v>16</v>
      </c>
      <c r="E5" s="12"/>
      <c r="F5" s="12"/>
      <c r="G5" s="12"/>
      <c r="H5" s="12"/>
    </row>
    <row r="6" customHeight="1" spans="1:8">
      <c r="A6" s="9" t="s">
        <v>19</v>
      </c>
      <c r="B6" s="10" t="str">
        <f>_xlfn.DISPIMG("ID_B0BA515BF55C49CFBFD68A760C4AC4F8",1)</f>
        <v>=DISPIMG("ID_B0BA515BF55C49CFBFD68A760C4AC4F8",1)</v>
      </c>
      <c r="C6" s="11" t="s">
        <v>20</v>
      </c>
      <c r="D6" s="11" t="s">
        <v>16</v>
      </c>
      <c r="E6" s="12"/>
      <c r="F6" s="12"/>
      <c r="G6" s="12"/>
      <c r="H6" s="12"/>
    </row>
    <row r="7" customHeight="1" spans="1:8">
      <c r="A7" s="9" t="s">
        <v>21</v>
      </c>
      <c r="B7" s="13"/>
      <c r="C7" s="11" t="s">
        <v>22</v>
      </c>
      <c r="D7" s="11" t="s">
        <v>23</v>
      </c>
      <c r="E7" s="12"/>
      <c r="F7" s="12"/>
      <c r="G7" s="12"/>
      <c r="H7" s="12"/>
    </row>
    <row r="8" customHeight="1" spans="1:8">
      <c r="A8" s="9" t="s">
        <v>24</v>
      </c>
      <c r="B8" s="13"/>
      <c r="C8" s="11" t="s">
        <v>25</v>
      </c>
      <c r="D8" s="11" t="s">
        <v>26</v>
      </c>
      <c r="E8" s="12"/>
      <c r="F8" s="12"/>
      <c r="G8" s="12"/>
      <c r="H8" s="12"/>
    </row>
    <row r="9" customHeight="1" spans="1:8">
      <c r="A9" s="9" t="s">
        <v>27</v>
      </c>
      <c r="B9" s="13"/>
      <c r="C9" s="11" t="s">
        <v>28</v>
      </c>
      <c r="D9" s="11" t="s">
        <v>23</v>
      </c>
      <c r="E9" s="12"/>
      <c r="F9" s="12"/>
      <c r="G9" s="12"/>
      <c r="H9" s="12"/>
    </row>
    <row r="10" customHeight="1" spans="1:8">
      <c r="A10" s="9" t="s">
        <v>29</v>
      </c>
      <c r="B10" s="10" t="str">
        <f>_xlfn.DISPIMG("ID_2BBE9AB448B7451E80D49293E2727DC3",1)</f>
        <v>=DISPIMG("ID_2BBE9AB448B7451E80D49293E2727DC3",1)</v>
      </c>
      <c r="C10" s="11" t="s">
        <v>30</v>
      </c>
      <c r="D10" s="11" t="s">
        <v>31</v>
      </c>
      <c r="E10" s="12"/>
      <c r="F10" s="12"/>
      <c r="G10" s="12"/>
      <c r="H10" s="12"/>
    </row>
    <row r="11" customHeight="1" spans="1:8">
      <c r="A11" s="9" t="s">
        <v>32</v>
      </c>
      <c r="B11" s="10" t="str">
        <f>_xlfn.DISPIMG("ID_DB1CB1BB49C0458386EEFC7B28292ED8",1)</f>
        <v>=DISPIMG("ID_DB1CB1BB49C0458386EEFC7B28292ED8",1)</v>
      </c>
      <c r="C11" s="11" t="s">
        <v>33</v>
      </c>
      <c r="D11" s="11" t="s">
        <v>26</v>
      </c>
      <c r="E11" s="12"/>
      <c r="F11" s="12"/>
      <c r="G11" s="12"/>
      <c r="H11" s="12"/>
    </row>
    <row r="12" customHeight="1" spans="1:8">
      <c r="A12" s="9" t="s">
        <v>34</v>
      </c>
      <c r="B12" s="10" t="str">
        <f>_xlfn.DISPIMG("ID_93544142D55741778AEF23127CCF617C",1)</f>
        <v>=DISPIMG("ID_93544142D55741778AEF23127CCF617C",1)</v>
      </c>
      <c r="C12" s="11" t="s">
        <v>35</v>
      </c>
      <c r="D12" s="11" t="s">
        <v>26</v>
      </c>
      <c r="E12" s="12"/>
      <c r="F12" s="12"/>
      <c r="G12" s="12"/>
      <c r="H12" s="12"/>
    </row>
    <row r="13" customHeight="1" spans="1:8">
      <c r="A13" s="9" t="s">
        <v>36</v>
      </c>
      <c r="B13" s="13"/>
      <c r="C13" s="11" t="s">
        <v>37</v>
      </c>
      <c r="D13" s="11" t="s">
        <v>23</v>
      </c>
      <c r="E13" s="12"/>
      <c r="F13" s="12"/>
      <c r="G13" s="12"/>
      <c r="H13" s="12"/>
    </row>
    <row r="14" customHeight="1" spans="1:8">
      <c r="A14" s="9" t="s">
        <v>38</v>
      </c>
      <c r="B14" s="13"/>
      <c r="C14" s="11" t="s">
        <v>39</v>
      </c>
      <c r="D14" s="11" t="s">
        <v>40</v>
      </c>
      <c r="E14" s="12"/>
      <c r="F14" s="12"/>
      <c r="G14" s="12"/>
      <c r="H14" s="12"/>
    </row>
    <row r="15" customHeight="1" spans="1:8">
      <c r="A15" s="9" t="s">
        <v>41</v>
      </c>
      <c r="B15" s="10" t="str">
        <f>_xlfn.DISPIMG("ID_CBC6A79C7B37459BAC3CC4CD462D51BB",1)</f>
        <v>=DISPIMG("ID_CBC6A79C7B37459BAC3CC4CD462D51BB",1)</v>
      </c>
      <c r="C15" s="11" t="s">
        <v>42</v>
      </c>
      <c r="D15" s="11" t="s">
        <v>23</v>
      </c>
      <c r="E15" s="12"/>
      <c r="F15" s="12"/>
      <c r="G15" s="12"/>
      <c r="H15" s="12"/>
    </row>
    <row r="16" customHeight="1" spans="1:8">
      <c r="A16" s="9" t="s">
        <v>43</v>
      </c>
      <c r="B16" s="13"/>
      <c r="C16" s="11" t="s">
        <v>44</v>
      </c>
      <c r="D16" s="11" t="s">
        <v>23</v>
      </c>
      <c r="E16" s="12"/>
      <c r="F16" s="12"/>
      <c r="G16" s="12"/>
      <c r="H16" s="12"/>
    </row>
    <row r="17" customHeight="1" spans="1:8">
      <c r="A17" s="9" t="s">
        <v>45</v>
      </c>
      <c r="B17" s="10" t="str">
        <f>_xlfn.DISPIMG("ID_CEC75E121F714F9EAB68AD368D8A4323",1)</f>
        <v>=DISPIMG("ID_CEC75E121F714F9EAB68AD368D8A4323",1)</v>
      </c>
      <c r="C17" s="11" t="s">
        <v>46</v>
      </c>
      <c r="D17" s="11" t="s">
        <v>47</v>
      </c>
      <c r="E17" s="12"/>
      <c r="F17" s="12"/>
      <c r="G17" s="12"/>
      <c r="H17" s="12"/>
    </row>
    <row r="18" customHeight="1" spans="1:8">
      <c r="A18" s="9" t="s">
        <v>48</v>
      </c>
      <c r="B18" s="10" t="str">
        <f>_xlfn.DISPIMG("ID_2E5DC958855842C68DA29DC82BAF0708",1)</f>
        <v>=DISPIMG("ID_2E5DC958855842C68DA29DC82BAF0708",1)</v>
      </c>
      <c r="C18" s="11" t="s">
        <v>49</v>
      </c>
      <c r="D18" s="11" t="s">
        <v>47</v>
      </c>
      <c r="E18" s="12"/>
      <c r="F18" s="12"/>
      <c r="G18" s="12"/>
      <c r="H18" s="12"/>
    </row>
    <row r="19" customHeight="1" spans="1:8">
      <c r="A19" s="9" t="s">
        <v>50</v>
      </c>
      <c r="B19" s="10" t="str">
        <f>_xlfn.DISPIMG("ID_4725BD70F97840519F2BFB27ABA2EC9F",1)</f>
        <v>=DISPIMG("ID_4725BD70F97840519F2BFB27ABA2EC9F",1)</v>
      </c>
      <c r="C19" s="11" t="s">
        <v>51</v>
      </c>
      <c r="D19" s="11" t="s">
        <v>52</v>
      </c>
      <c r="E19" s="12"/>
      <c r="F19" s="12"/>
      <c r="G19" s="12"/>
      <c r="H19" s="12"/>
    </row>
    <row r="20" customHeight="1" spans="1:8">
      <c r="A20" s="9" t="s">
        <v>53</v>
      </c>
      <c r="B20" s="13"/>
      <c r="C20" s="11" t="s">
        <v>54</v>
      </c>
      <c r="D20" s="11" t="s">
        <v>55</v>
      </c>
      <c r="E20" s="12"/>
      <c r="F20" s="12"/>
      <c r="G20" s="12"/>
      <c r="H20" s="12"/>
    </row>
    <row r="21" customHeight="1" spans="1:8">
      <c r="A21" s="9" t="s">
        <v>56</v>
      </c>
      <c r="B21" s="10" t="str">
        <f>_xlfn.DISPIMG("ID_050AFA069E2040F082E4C1899233C67B",1)</f>
        <v>=DISPIMG("ID_050AFA069E2040F082E4C1899233C67B",1)</v>
      </c>
      <c r="C21" s="11" t="s">
        <v>57</v>
      </c>
      <c r="D21" s="11" t="s">
        <v>58</v>
      </c>
      <c r="E21" s="12"/>
      <c r="F21" s="12"/>
      <c r="G21" s="12"/>
      <c r="H21" s="12"/>
    </row>
    <row r="22" customHeight="1" spans="1:8">
      <c r="A22" s="9" t="s">
        <v>59</v>
      </c>
      <c r="B22" s="13"/>
      <c r="C22" s="11" t="s">
        <v>60</v>
      </c>
      <c r="D22" s="11" t="s">
        <v>58</v>
      </c>
      <c r="E22" s="12"/>
      <c r="F22" s="12"/>
      <c r="G22" s="12"/>
      <c r="H22" s="12"/>
    </row>
    <row r="23" customHeight="1" spans="1:8">
      <c r="A23" s="9" t="s">
        <v>61</v>
      </c>
      <c r="B23" s="13"/>
      <c r="C23" s="11" t="s">
        <v>62</v>
      </c>
      <c r="D23" s="11" t="s">
        <v>58</v>
      </c>
      <c r="E23" s="12"/>
      <c r="F23" s="12"/>
      <c r="G23" s="12"/>
      <c r="H23" s="12"/>
    </row>
    <row r="24" customHeight="1" spans="1:8">
      <c r="A24" s="9" t="s">
        <v>63</v>
      </c>
      <c r="B24" s="10" t="str">
        <f>_xlfn.DISPIMG("ID_3EB9BD228D9D454BA1EA23F865BCE1C6",1)</f>
        <v>=DISPIMG("ID_3EB9BD228D9D454BA1EA23F865BCE1C6",1)</v>
      </c>
      <c r="C24" s="11" t="s">
        <v>64</v>
      </c>
      <c r="D24" s="11" t="s">
        <v>65</v>
      </c>
      <c r="E24" s="12"/>
      <c r="F24" s="12"/>
      <c r="G24" s="12"/>
      <c r="H24" s="12"/>
    </row>
    <row r="25" customHeight="1" spans="1:8">
      <c r="A25" s="9" t="s">
        <v>66</v>
      </c>
      <c r="B25" s="10" t="str">
        <f>_xlfn.DISPIMG("ID_BCAEC0303A4D4F7F8C34546FC7534747",1)</f>
        <v>=DISPIMG("ID_BCAEC0303A4D4F7F8C34546FC7534747",1)</v>
      </c>
      <c r="C25" s="11" t="s">
        <v>67</v>
      </c>
      <c r="D25" s="11" t="s">
        <v>68</v>
      </c>
      <c r="E25" s="12"/>
      <c r="F25" s="12"/>
      <c r="G25" s="12"/>
      <c r="H25" s="12"/>
    </row>
    <row r="26" customHeight="1" spans="1:8">
      <c r="A26" s="9" t="s">
        <v>69</v>
      </c>
      <c r="B26" s="10" t="str">
        <f>_xlfn.DISPIMG("ID_3DD88FA8919E4D88A833947BC6019922",1)</f>
        <v>=DISPIMG("ID_3DD88FA8919E4D88A833947BC6019922",1)</v>
      </c>
      <c r="C26" s="11" t="s">
        <v>70</v>
      </c>
      <c r="D26" s="11" t="s">
        <v>68</v>
      </c>
      <c r="E26" s="12"/>
      <c r="F26" s="12"/>
      <c r="G26" s="12"/>
      <c r="H26" s="12"/>
    </row>
    <row r="27" customHeight="1" spans="1:8">
      <c r="A27" s="9" t="s">
        <v>71</v>
      </c>
      <c r="B27" s="10" t="str">
        <f>_xlfn.DISPIMG("ID_92FC11DCC3E343D189ECA1D7CE9C11AE",1)</f>
        <v>=DISPIMG("ID_92FC11DCC3E343D189ECA1D7CE9C11AE",1)</v>
      </c>
      <c r="C27" s="11" t="s">
        <v>72</v>
      </c>
      <c r="D27" s="11" t="s">
        <v>73</v>
      </c>
      <c r="E27" s="12"/>
      <c r="F27" s="12"/>
      <c r="G27" s="12"/>
      <c r="H27" s="12"/>
    </row>
    <row r="28" customHeight="1" spans="1:8">
      <c r="A28" s="9" t="s">
        <v>74</v>
      </c>
      <c r="B28" s="10" t="str">
        <f>_xlfn.DISPIMG("ID_6C905D32F22A49228ADBCB1BD16393FA",1)</f>
        <v>=DISPIMG("ID_6C905D32F22A49228ADBCB1BD16393FA",1)</v>
      </c>
      <c r="C28" s="11" t="s">
        <v>75</v>
      </c>
      <c r="D28" s="11" t="s">
        <v>26</v>
      </c>
      <c r="E28" s="12"/>
      <c r="F28" s="12"/>
      <c r="G28" s="12"/>
      <c r="H28" s="12"/>
    </row>
    <row r="29" customHeight="1" spans="1:8">
      <c r="A29" s="9" t="s">
        <v>76</v>
      </c>
      <c r="B29" s="13"/>
      <c r="C29" s="11" t="s">
        <v>77</v>
      </c>
      <c r="D29" s="11" t="s">
        <v>40</v>
      </c>
      <c r="E29" s="12"/>
      <c r="F29" s="12"/>
      <c r="G29" s="12"/>
      <c r="H29" s="12"/>
    </row>
    <row r="30" customHeight="1" spans="1:8">
      <c r="A30" s="9" t="s">
        <v>78</v>
      </c>
      <c r="B30" s="10" t="str">
        <f>_xlfn.DISPIMG("ID_BB19558A34BB41C2A28165AD0E08774C",1)</f>
        <v>=DISPIMG("ID_BB19558A34BB41C2A28165AD0E08774C",1)</v>
      </c>
      <c r="C30" s="11" t="s">
        <v>79</v>
      </c>
      <c r="D30" s="11" t="s">
        <v>40</v>
      </c>
      <c r="E30" s="12"/>
      <c r="F30" s="12"/>
      <c r="G30" s="12"/>
      <c r="H30" s="12"/>
    </row>
    <row r="31" customHeight="1" spans="1:8">
      <c r="A31" s="9" t="s">
        <v>80</v>
      </c>
      <c r="B31" s="10" t="str">
        <f>_xlfn.DISPIMG("ID_B15D702C112646DAAAD2778F6143760E",1)</f>
        <v>=DISPIMG("ID_B15D702C112646DAAAD2778F6143760E",1)</v>
      </c>
      <c r="C31" s="11" t="s">
        <v>81</v>
      </c>
      <c r="D31" s="11" t="s">
        <v>82</v>
      </c>
      <c r="E31" s="12"/>
      <c r="F31" s="12"/>
      <c r="G31" s="12"/>
      <c r="H31" s="12"/>
    </row>
    <row r="32" customHeight="1" spans="1:8">
      <c r="A32" s="9" t="s">
        <v>83</v>
      </c>
      <c r="B32" s="13"/>
      <c r="C32" s="11" t="s">
        <v>84</v>
      </c>
      <c r="D32" s="11" t="s">
        <v>82</v>
      </c>
      <c r="E32" s="12"/>
      <c r="F32" s="12"/>
      <c r="G32" s="12"/>
      <c r="H32" s="12"/>
    </row>
    <row r="33" customHeight="1" spans="1:8">
      <c r="A33" s="9" t="s">
        <v>85</v>
      </c>
      <c r="B33" s="13"/>
      <c r="C33" s="11" t="s">
        <v>86</v>
      </c>
      <c r="D33" s="11" t="s">
        <v>87</v>
      </c>
      <c r="E33" s="12"/>
      <c r="F33" s="12"/>
      <c r="G33" s="12"/>
      <c r="H33" s="12"/>
    </row>
    <row r="34" customHeight="1" spans="1:8">
      <c r="A34" s="9" t="s">
        <v>88</v>
      </c>
      <c r="B34" s="10" t="str">
        <f>_xlfn.DISPIMG("ID_ACD8E42D62144BF994C585393CD41908",1)</f>
        <v>=DISPIMG("ID_ACD8E42D62144BF994C585393CD41908",1)</v>
      </c>
      <c r="C34" s="11" t="s">
        <v>89</v>
      </c>
      <c r="D34" s="11" t="s">
        <v>90</v>
      </c>
      <c r="E34" s="12"/>
      <c r="F34" s="12"/>
      <c r="G34" s="12"/>
      <c r="H34" s="12"/>
    </row>
    <row r="35" customHeight="1" spans="1:8">
      <c r="A35" s="9" t="s">
        <v>91</v>
      </c>
      <c r="B35" s="13"/>
      <c r="C35" s="11" t="s">
        <v>92</v>
      </c>
      <c r="D35" s="11" t="s">
        <v>90</v>
      </c>
      <c r="E35" s="12"/>
      <c r="F35" s="12"/>
      <c r="G35" s="12"/>
      <c r="H35" s="12"/>
    </row>
    <row r="36" customHeight="1" spans="1:8">
      <c r="A36" s="9" t="s">
        <v>93</v>
      </c>
      <c r="B36" s="13"/>
      <c r="C36" s="11" t="s">
        <v>94</v>
      </c>
      <c r="D36" s="11" t="s">
        <v>90</v>
      </c>
      <c r="E36" s="12"/>
      <c r="F36" s="12"/>
      <c r="G36" s="12"/>
      <c r="H36" s="12"/>
    </row>
    <row r="37" customHeight="1" spans="1:8">
      <c r="A37" s="9" t="s">
        <v>95</v>
      </c>
      <c r="B37" s="13"/>
      <c r="C37" s="11" t="s">
        <v>96</v>
      </c>
      <c r="D37" s="11" t="s">
        <v>90</v>
      </c>
      <c r="E37" s="12"/>
      <c r="F37" s="12"/>
      <c r="G37" s="12"/>
      <c r="H37" s="12"/>
    </row>
    <row r="38" customHeight="1" spans="1:8">
      <c r="A38" s="9" t="s">
        <v>97</v>
      </c>
      <c r="B38" s="10" t="str">
        <f>_xlfn.DISPIMG("ID_C470CEF1926E447E9E34588DEF37C266",1)</f>
        <v>=DISPIMG("ID_C470CEF1926E447E9E34588DEF37C266",1)</v>
      </c>
      <c r="C38" s="11" t="s">
        <v>98</v>
      </c>
      <c r="D38" s="11" t="s">
        <v>58</v>
      </c>
      <c r="E38" s="12"/>
      <c r="F38" s="12"/>
      <c r="G38" s="12"/>
      <c r="H38" s="12"/>
    </row>
    <row r="39" customHeight="1" spans="1:8">
      <c r="A39" s="9" t="s">
        <v>99</v>
      </c>
      <c r="B39" s="13"/>
      <c r="C39" s="11" t="s">
        <v>100</v>
      </c>
      <c r="D39" s="11" t="s">
        <v>101</v>
      </c>
      <c r="E39" s="12"/>
      <c r="F39" s="12"/>
      <c r="G39" s="12"/>
      <c r="H39" s="12"/>
    </row>
    <row r="40" customHeight="1" spans="1:8">
      <c r="A40" s="9" t="s">
        <v>102</v>
      </c>
      <c r="B40" s="13"/>
      <c r="C40" s="11" t="s">
        <v>103</v>
      </c>
      <c r="D40" s="11" t="s">
        <v>104</v>
      </c>
      <c r="E40" s="12"/>
      <c r="F40" s="12"/>
      <c r="G40" s="12"/>
      <c r="H40" s="12"/>
    </row>
    <row r="41" customHeight="1" spans="1:8">
      <c r="A41" s="9" t="s">
        <v>105</v>
      </c>
      <c r="B41" s="13"/>
      <c r="C41" s="11" t="s">
        <v>106</v>
      </c>
      <c r="D41" s="11" t="s">
        <v>107</v>
      </c>
      <c r="E41" s="12"/>
      <c r="F41" s="12"/>
      <c r="G41" s="12"/>
      <c r="H41" s="12"/>
    </row>
    <row r="42" customHeight="1" spans="1:8">
      <c r="A42" s="9" t="s">
        <v>108</v>
      </c>
      <c r="B42" s="10" t="str">
        <f>_xlfn.DISPIMG("ID_7C28D0208CCB4DEF870DCBAA6A752779",1)</f>
        <v>=DISPIMG("ID_7C28D0208CCB4DEF870DCBAA6A752779",1)</v>
      </c>
      <c r="C42" s="11" t="s">
        <v>109</v>
      </c>
      <c r="D42" s="11" t="s">
        <v>107</v>
      </c>
      <c r="E42" s="12"/>
      <c r="F42" s="12"/>
      <c r="G42" s="12"/>
      <c r="H42" s="12"/>
    </row>
    <row r="43" customHeight="1" spans="1:8">
      <c r="A43" s="9" t="s">
        <v>110</v>
      </c>
      <c r="B43" s="10" t="str">
        <f>_xlfn.DISPIMG("ID_FB365753C2B94A5E8F3BC7CD3C1F873A",1)</f>
        <v>=DISPIMG("ID_FB365753C2B94A5E8F3BC7CD3C1F873A",1)</v>
      </c>
      <c r="C43" s="11" t="s">
        <v>111</v>
      </c>
      <c r="D43" s="11" t="s">
        <v>112</v>
      </c>
      <c r="E43" s="12"/>
      <c r="F43" s="12"/>
      <c r="G43" s="12"/>
      <c r="H43" s="12"/>
    </row>
    <row r="44" customHeight="1" spans="1:8">
      <c r="A44" s="9" t="s">
        <v>113</v>
      </c>
      <c r="B44" s="10" t="str">
        <f>_xlfn.DISPIMG("ID_ECBCCA661A484106ACD85932E071224A",1)</f>
        <v>=DISPIMG("ID_ECBCCA661A484106ACD85932E071224A",1)</v>
      </c>
      <c r="C44" s="11" t="s">
        <v>114</v>
      </c>
      <c r="D44" s="11" t="s">
        <v>87</v>
      </c>
      <c r="E44" s="12"/>
      <c r="F44" s="12"/>
      <c r="G44" s="12"/>
      <c r="H44" s="12"/>
    </row>
    <row r="45" customHeight="1" spans="1:8">
      <c r="A45" s="9" t="s">
        <v>115</v>
      </c>
      <c r="B45" s="13"/>
      <c r="C45" s="11" t="s">
        <v>116</v>
      </c>
      <c r="D45" s="11" t="s">
        <v>117</v>
      </c>
      <c r="E45" s="12"/>
      <c r="F45" s="12"/>
      <c r="G45" s="12"/>
      <c r="H45" s="12"/>
    </row>
    <row r="46" customHeight="1" spans="1:8">
      <c r="A46" s="9" t="s">
        <v>118</v>
      </c>
      <c r="B46" s="13"/>
      <c r="C46" s="11" t="s">
        <v>119</v>
      </c>
      <c r="D46" s="11" t="s">
        <v>120</v>
      </c>
      <c r="E46" s="12"/>
      <c r="F46" s="12"/>
      <c r="G46" s="12"/>
      <c r="H46" s="12"/>
    </row>
    <row r="47" customHeight="1" spans="1:8">
      <c r="A47" s="9" t="s">
        <v>121</v>
      </c>
      <c r="B47" s="10" t="str">
        <f>_xlfn.DISPIMG("ID_4E9C1D9BA9F14FBE974BA6B76C6CEBE2",1)</f>
        <v>=DISPIMG("ID_4E9C1D9BA9F14FBE974BA6B76C6CEBE2",1)</v>
      </c>
      <c r="C47" s="11" t="s">
        <v>122</v>
      </c>
      <c r="D47" s="11" t="s">
        <v>123</v>
      </c>
      <c r="E47" s="12"/>
      <c r="F47" s="12"/>
      <c r="G47" s="12"/>
      <c r="H47" s="12"/>
    </row>
    <row r="48" customHeight="1" spans="1:8">
      <c r="A48" s="9" t="s">
        <v>124</v>
      </c>
      <c r="B48" s="10" t="str">
        <f>_xlfn.DISPIMG("ID_6CA31CC2C8D1418DA53E4EA451539E69",1)</f>
        <v>=DISPIMG("ID_6CA31CC2C8D1418DA53E4EA451539E69",1)</v>
      </c>
      <c r="C48" s="11" t="s">
        <v>125</v>
      </c>
      <c r="D48" s="11" t="s">
        <v>126</v>
      </c>
      <c r="E48" s="12"/>
      <c r="F48" s="12"/>
      <c r="G48" s="12"/>
      <c r="H48" s="12"/>
    </row>
    <row r="49" customHeight="1" spans="1:8">
      <c r="A49" s="9" t="s">
        <v>127</v>
      </c>
      <c r="B49" s="10" t="str">
        <f>_xlfn.DISPIMG("ID_7F5FA8DE36A44CF18B654D4F543E0F06",1)</f>
        <v>=DISPIMG("ID_7F5FA8DE36A44CF18B654D4F543E0F06",1)</v>
      </c>
      <c r="C49" s="11" t="s">
        <v>128</v>
      </c>
      <c r="D49" s="11" t="s">
        <v>123</v>
      </c>
      <c r="E49" s="12"/>
      <c r="F49" s="12"/>
      <c r="G49" s="12"/>
      <c r="H49" s="12"/>
    </row>
    <row r="50" customHeight="1" spans="1:8">
      <c r="A50" s="9" t="s">
        <v>129</v>
      </c>
      <c r="B50" s="10" t="str">
        <f>_xlfn.DISPIMG("ID_2E70E6D4F63543EB9A80E38020F2AD90",1)</f>
        <v>=DISPIMG("ID_2E70E6D4F63543EB9A80E38020F2AD90",1)</v>
      </c>
      <c r="C50" s="11" t="s">
        <v>130</v>
      </c>
      <c r="D50" s="11" t="s">
        <v>123</v>
      </c>
      <c r="E50" s="12"/>
      <c r="F50" s="12"/>
      <c r="G50" s="12"/>
      <c r="H50" s="12"/>
    </row>
    <row r="51" customHeight="1" spans="1:8">
      <c r="A51" s="9" t="s">
        <v>131</v>
      </c>
      <c r="B51" s="10" t="str">
        <f>_xlfn.DISPIMG("ID_6D1BA4E2246B495F91A5D30090C4884A",1)</f>
        <v>=DISPIMG("ID_6D1BA4E2246B495F91A5D30090C4884A",1)</v>
      </c>
      <c r="C51" s="11" t="s">
        <v>132</v>
      </c>
      <c r="D51" s="11" t="s">
        <v>123</v>
      </c>
      <c r="E51" s="12"/>
      <c r="F51" s="12"/>
      <c r="G51" s="12"/>
      <c r="H51" s="12"/>
    </row>
    <row r="52" customHeight="1" spans="1:8">
      <c r="A52" s="9" t="s">
        <v>133</v>
      </c>
      <c r="B52" s="10" t="str">
        <f>_xlfn.DISPIMG("ID_AC8EBE7140A24CAD9D321E96DF51DDC4",1)</f>
        <v>=DISPIMG("ID_AC8EBE7140A24CAD9D321E96DF51DDC4",1)</v>
      </c>
      <c r="C52" s="11" t="s">
        <v>134</v>
      </c>
      <c r="D52" s="11" t="s">
        <v>117</v>
      </c>
      <c r="E52" s="12"/>
      <c r="F52" s="12"/>
      <c r="G52" s="12"/>
      <c r="H52" s="12"/>
    </row>
    <row r="53" customHeight="1" spans="1:8">
      <c r="A53" s="9" t="s">
        <v>135</v>
      </c>
      <c r="B53" s="10" t="str">
        <f>_xlfn.DISPIMG("ID_DD99986F33DA420587A02DEE67453CC1",1)</f>
        <v>=DISPIMG("ID_DD99986F33DA420587A02DEE67453CC1",1)</v>
      </c>
      <c r="C53" s="11" t="s">
        <v>136</v>
      </c>
      <c r="D53" s="11" t="s">
        <v>117</v>
      </c>
      <c r="E53" s="12"/>
      <c r="F53" s="12"/>
      <c r="G53" s="12"/>
      <c r="H53" s="12"/>
    </row>
    <row r="54" customHeight="1" spans="1:8">
      <c r="A54" s="9" t="s">
        <v>137</v>
      </c>
      <c r="B54" s="10" t="str">
        <f>_xlfn.DISPIMG("ID_BCD4A3BAB112457CA7F730514230043D",1)</f>
        <v>=DISPIMG("ID_BCD4A3BAB112457CA7F730514230043D",1)</v>
      </c>
      <c r="C54" s="11" t="s">
        <v>138</v>
      </c>
      <c r="D54" s="11" t="s">
        <v>117</v>
      </c>
      <c r="E54" s="12"/>
      <c r="F54" s="12"/>
      <c r="G54" s="12"/>
      <c r="H54" s="12"/>
    </row>
    <row r="55" customHeight="1" spans="1:8">
      <c r="A55" s="9" t="s">
        <v>139</v>
      </c>
      <c r="B55" s="10" t="str">
        <f>_xlfn.DISPIMG("ID_D3D73C36BB134DF49CAC22EDFD5F344A",1)</f>
        <v>=DISPIMG("ID_D3D73C36BB134DF49CAC22EDFD5F344A",1)</v>
      </c>
      <c r="C55" s="11" t="s">
        <v>140</v>
      </c>
      <c r="D55" s="11" t="s">
        <v>117</v>
      </c>
      <c r="E55" s="12"/>
      <c r="F55" s="12"/>
      <c r="G55" s="12"/>
      <c r="H55" s="12"/>
    </row>
    <row r="56" customHeight="1" spans="1:8">
      <c r="A56" s="9" t="s">
        <v>141</v>
      </c>
      <c r="B56" s="10" t="str">
        <f>_xlfn.DISPIMG("ID_CA2D7DD9EF0849658B06B9BD9D7F0BF3",1)</f>
        <v>=DISPIMG("ID_CA2D7DD9EF0849658B06B9BD9D7F0BF3",1)</v>
      </c>
      <c r="C56" s="11" t="s">
        <v>142</v>
      </c>
      <c r="D56" s="11" t="s">
        <v>117</v>
      </c>
      <c r="E56" s="12"/>
      <c r="F56" s="12"/>
      <c r="G56" s="12"/>
      <c r="H56" s="12"/>
    </row>
    <row r="57" customHeight="1" spans="1:8">
      <c r="A57" s="9" t="s">
        <v>143</v>
      </c>
      <c r="B57" s="10" t="str">
        <f>_xlfn.DISPIMG("ID_F12F1C6E6CF34621B51BFC1BB9707507",1)</f>
        <v>=DISPIMG("ID_F12F1C6E6CF34621B51BFC1BB9707507",1)</v>
      </c>
      <c r="C57" s="11" t="s">
        <v>144</v>
      </c>
      <c r="D57" s="11" t="s">
        <v>145</v>
      </c>
      <c r="E57" s="12"/>
      <c r="F57" s="12"/>
      <c r="G57" s="12"/>
      <c r="H57" s="12"/>
    </row>
    <row r="58" customHeight="1" spans="1:8">
      <c r="A58" s="9" t="s">
        <v>146</v>
      </c>
      <c r="B58" s="10" t="str">
        <f>_xlfn.DISPIMG("ID_90FAD4DD509C4A05A31FBAFFDE7F6F8C",1)</f>
        <v>=DISPIMG("ID_90FAD4DD509C4A05A31FBAFFDE7F6F8C",1)</v>
      </c>
      <c r="C58" s="11" t="s">
        <v>147</v>
      </c>
      <c r="D58" s="11" t="s">
        <v>31</v>
      </c>
      <c r="E58" s="12"/>
      <c r="F58" s="12"/>
      <c r="G58" s="12"/>
      <c r="H58" s="12"/>
    </row>
    <row r="59" customHeight="1" spans="1:8">
      <c r="A59" s="9" t="s">
        <v>148</v>
      </c>
      <c r="B59" s="10" t="str">
        <f>_xlfn.DISPIMG("ID_CD5EEDE4ABC8453CBC6F829CE6218A70",1)</f>
        <v>=DISPIMG("ID_CD5EEDE4ABC8453CBC6F829CE6218A70",1)</v>
      </c>
      <c r="C59" s="11" t="s">
        <v>149</v>
      </c>
      <c r="D59" s="11" t="s">
        <v>31</v>
      </c>
      <c r="E59" s="12"/>
      <c r="F59" s="12"/>
      <c r="G59" s="12"/>
      <c r="H59" s="12"/>
    </row>
    <row r="60" customHeight="1" spans="1:8">
      <c r="A60" s="9" t="s">
        <v>150</v>
      </c>
      <c r="B60" s="10" t="str">
        <f>_xlfn.DISPIMG("ID_90B78BEA82054A659B7E954B36E53D14",1)</f>
        <v>=DISPIMG("ID_90B78BEA82054A659B7E954B36E53D14",1)</v>
      </c>
      <c r="C60" s="11" t="s">
        <v>151</v>
      </c>
      <c r="D60" s="11" t="s">
        <v>31</v>
      </c>
      <c r="E60" s="12"/>
      <c r="F60" s="12"/>
      <c r="G60" s="12"/>
      <c r="H60" s="12"/>
    </row>
    <row r="61" customHeight="1" spans="1:8">
      <c r="A61" s="9" t="s">
        <v>152</v>
      </c>
      <c r="B61" s="13"/>
      <c r="C61" s="11" t="s">
        <v>153</v>
      </c>
      <c r="D61" s="11" t="s">
        <v>31</v>
      </c>
      <c r="E61" s="12"/>
      <c r="F61" s="12"/>
      <c r="G61" s="12"/>
      <c r="H61" s="12"/>
    </row>
    <row r="62" customHeight="1" spans="1:8">
      <c r="A62" s="9" t="s">
        <v>154</v>
      </c>
      <c r="B62" s="13"/>
      <c r="C62" s="11" t="s">
        <v>155</v>
      </c>
      <c r="D62" s="11" t="s">
        <v>31</v>
      </c>
      <c r="E62" s="12"/>
      <c r="F62" s="12"/>
      <c r="G62" s="12"/>
      <c r="H62" s="12"/>
    </row>
    <row r="63" customHeight="1" spans="1:8">
      <c r="A63" s="9" t="s">
        <v>156</v>
      </c>
      <c r="B63" s="13"/>
      <c r="C63" s="11" t="s">
        <v>157</v>
      </c>
      <c r="D63" s="11" t="s">
        <v>158</v>
      </c>
      <c r="E63" s="12"/>
      <c r="F63" s="12"/>
      <c r="G63" s="12"/>
      <c r="H63" s="12"/>
    </row>
    <row r="64" customHeight="1" spans="1:8">
      <c r="A64" s="9" t="s">
        <v>159</v>
      </c>
      <c r="B64" s="10" t="str">
        <f>_xlfn.DISPIMG("ID_145DBDCC93A24ED5B886447C7C03655F",1)</f>
        <v>=DISPIMG("ID_145DBDCC93A24ED5B886447C7C03655F",1)</v>
      </c>
      <c r="C64" s="11" t="s">
        <v>160</v>
      </c>
      <c r="D64" s="11" t="s">
        <v>158</v>
      </c>
      <c r="E64" s="12"/>
      <c r="F64" s="12"/>
      <c r="G64" s="12"/>
      <c r="H64" s="12"/>
    </row>
    <row r="65" customHeight="1" spans="1:8">
      <c r="A65" s="9" t="s">
        <v>161</v>
      </c>
      <c r="B65" s="10" t="str">
        <f>_xlfn.DISPIMG("ID_EDA5069BB69447AAB8DEC1FD7A6F67B3",1)</f>
        <v>=DISPIMG("ID_EDA5069BB69447AAB8DEC1FD7A6F67B3",1)</v>
      </c>
      <c r="C65" s="11" t="s">
        <v>162</v>
      </c>
      <c r="D65" s="11" t="s">
        <v>163</v>
      </c>
      <c r="E65" s="12"/>
      <c r="F65" s="12"/>
      <c r="G65" s="12"/>
      <c r="H65" s="12"/>
    </row>
    <row r="66" customHeight="1" spans="1:8">
      <c r="A66" s="9" t="s">
        <v>164</v>
      </c>
      <c r="B66" s="10" t="str">
        <f>_xlfn.DISPIMG("ID_6A9A2F44A8F14284A020F8DF00DFB45D",1)</f>
        <v>=DISPIMG("ID_6A9A2F44A8F14284A020F8DF00DFB45D",1)</v>
      </c>
      <c r="C66" s="11" t="s">
        <v>165</v>
      </c>
      <c r="D66" s="11" t="s">
        <v>163</v>
      </c>
      <c r="E66" s="12"/>
      <c r="F66" s="12"/>
      <c r="G66" s="12"/>
      <c r="H66" s="12"/>
    </row>
    <row r="67" customHeight="1" spans="1:8">
      <c r="A67" s="9" t="s">
        <v>166</v>
      </c>
      <c r="B67" s="10" t="str">
        <f>_xlfn.DISPIMG("ID_9A3530F2D2064C0592785DFF4C7B6875",1)</f>
        <v>=DISPIMG("ID_9A3530F2D2064C0592785DFF4C7B6875",1)</v>
      </c>
      <c r="C67" s="11" t="s">
        <v>167</v>
      </c>
      <c r="D67" s="11" t="s">
        <v>163</v>
      </c>
      <c r="E67" s="12"/>
      <c r="F67" s="12"/>
      <c r="G67" s="12"/>
      <c r="H67" s="12"/>
    </row>
    <row r="68" customHeight="1" spans="1:8">
      <c r="A68" s="9" t="s">
        <v>168</v>
      </c>
      <c r="B68" s="10" t="str">
        <f>_xlfn.DISPIMG("ID_F8F06F7BFF584CC9B1362FFA059E7A24",1)</f>
        <v>=DISPIMG("ID_F8F06F7BFF584CC9B1362FFA059E7A24",1)</v>
      </c>
      <c r="C68" s="11" t="s">
        <v>169</v>
      </c>
      <c r="D68" s="11" t="s">
        <v>163</v>
      </c>
      <c r="E68" s="12"/>
      <c r="F68" s="12"/>
      <c r="G68" s="12"/>
      <c r="H68" s="12"/>
    </row>
    <row r="69" customHeight="1" spans="1:8">
      <c r="A69" s="9" t="s">
        <v>170</v>
      </c>
      <c r="B69" s="10" t="str">
        <f>_xlfn.DISPIMG("ID_042121CCA08C43AC88AFEF633154CF61",1)</f>
        <v>=DISPIMG("ID_042121CCA08C43AC88AFEF633154CF61",1)</v>
      </c>
      <c r="C69" s="11" t="s">
        <v>171</v>
      </c>
      <c r="D69" s="11" t="s">
        <v>172</v>
      </c>
      <c r="E69" s="12"/>
      <c r="F69" s="12"/>
      <c r="G69" s="12"/>
      <c r="H69" s="12"/>
    </row>
    <row r="70" customHeight="1" spans="1:8">
      <c r="A70" s="9" t="s">
        <v>173</v>
      </c>
      <c r="B70" s="10" t="str">
        <f>_xlfn.DISPIMG("ID_69088519A0B9482EBEF2FAF8B5EA63ED",1)</f>
        <v>=DISPIMG("ID_69088519A0B9482EBEF2FAF8B5EA63ED",1)</v>
      </c>
      <c r="C70" s="11" t="s">
        <v>174</v>
      </c>
      <c r="D70" s="11" t="s">
        <v>172</v>
      </c>
      <c r="E70" s="12"/>
      <c r="F70" s="12"/>
      <c r="G70" s="12"/>
      <c r="H70" s="12"/>
    </row>
    <row r="71" customHeight="1" spans="1:8">
      <c r="A71" s="9" t="s">
        <v>175</v>
      </c>
      <c r="B71" s="10" t="str">
        <f>_xlfn.DISPIMG("ID_39BE6171AA2643118D7D2116F3B10450",1)</f>
        <v>=DISPIMG("ID_39BE6171AA2643118D7D2116F3B10450",1)</v>
      </c>
      <c r="C71" s="11" t="s">
        <v>176</v>
      </c>
      <c r="D71" s="11" t="s">
        <v>177</v>
      </c>
      <c r="E71" s="12"/>
      <c r="F71" s="12"/>
      <c r="G71" s="12"/>
      <c r="H71" s="12"/>
    </row>
    <row r="72" customHeight="1" spans="1:8">
      <c r="A72" s="9" t="s">
        <v>178</v>
      </c>
      <c r="B72" s="10" t="str">
        <f>_xlfn.DISPIMG("ID_C121D4429EC34A54BAD9E5C2285AC1E1",1)</f>
        <v>=DISPIMG("ID_C121D4429EC34A54BAD9E5C2285AC1E1",1)</v>
      </c>
      <c r="C72" s="11" t="s">
        <v>179</v>
      </c>
      <c r="D72" s="11" t="s">
        <v>177</v>
      </c>
      <c r="E72" s="12"/>
      <c r="F72" s="12"/>
      <c r="G72" s="12"/>
      <c r="H72" s="12"/>
    </row>
    <row r="73" customHeight="1" spans="1:8">
      <c r="A73" s="9" t="s">
        <v>180</v>
      </c>
      <c r="B73" s="10" t="str">
        <f>_xlfn.DISPIMG("ID_88C14AEE107F4494AAB0C283DAE66E8E",1)</f>
        <v>=DISPIMG("ID_88C14AEE107F4494AAB0C283DAE66E8E",1)</v>
      </c>
      <c r="C73" s="11" t="s">
        <v>181</v>
      </c>
      <c r="D73" s="11" t="s">
        <v>177</v>
      </c>
      <c r="E73" s="12"/>
      <c r="F73" s="12"/>
      <c r="G73" s="12"/>
      <c r="H73" s="12"/>
    </row>
    <row r="74" customHeight="1" spans="1:8">
      <c r="A74" s="9" t="s">
        <v>182</v>
      </c>
      <c r="B74" s="10" t="str">
        <f>_xlfn.DISPIMG("ID_1EB84B103F0D481E9670F5C85F2D3861",1)</f>
        <v>=DISPIMG("ID_1EB84B103F0D481E9670F5C85F2D3861",1)</v>
      </c>
      <c r="C74" s="11" t="s">
        <v>183</v>
      </c>
      <c r="D74" s="11" t="s">
        <v>177</v>
      </c>
      <c r="E74" s="12"/>
      <c r="F74" s="12"/>
      <c r="G74" s="12"/>
      <c r="H74" s="12"/>
    </row>
    <row r="75" customHeight="1" spans="1:8">
      <c r="A75" s="9" t="s">
        <v>184</v>
      </c>
      <c r="B75" s="10" t="str">
        <f>_xlfn.DISPIMG("ID_1A7A1C5275464528AC00345D538E774F",1)</f>
        <v>=DISPIMG("ID_1A7A1C5275464528AC00345D538E774F",1)</v>
      </c>
      <c r="C75" s="11" t="s">
        <v>185</v>
      </c>
      <c r="D75" s="11" t="s">
        <v>186</v>
      </c>
      <c r="E75" s="12"/>
      <c r="F75" s="12"/>
      <c r="G75" s="12"/>
      <c r="H75" s="12"/>
    </row>
    <row r="76" customHeight="1" spans="1:8">
      <c r="A76" s="9" t="s">
        <v>187</v>
      </c>
      <c r="B76" s="10" t="str">
        <f>_xlfn.DISPIMG("ID_6EBB517FB3894312BC398C16CFDB174E",1)</f>
        <v>=DISPIMG("ID_6EBB517FB3894312BC398C16CFDB174E",1)</v>
      </c>
      <c r="C76" s="11" t="s">
        <v>188</v>
      </c>
      <c r="D76" s="11" t="s">
        <v>177</v>
      </c>
      <c r="E76" s="12"/>
      <c r="F76" s="12"/>
      <c r="G76" s="12"/>
      <c r="H76" s="12"/>
    </row>
    <row r="77" customHeight="1" spans="1:8">
      <c r="A77" s="9" t="s">
        <v>189</v>
      </c>
      <c r="B77" s="10" t="str">
        <f>_xlfn.DISPIMG("ID_7C348BAC6FB34A4B8C0CA91A87228083",1)</f>
        <v>=DISPIMG("ID_7C348BAC6FB34A4B8C0CA91A87228083",1)</v>
      </c>
      <c r="C77" s="11" t="s">
        <v>190</v>
      </c>
      <c r="D77" s="11" t="s">
        <v>177</v>
      </c>
      <c r="E77" s="12"/>
      <c r="F77" s="12"/>
      <c r="G77" s="12"/>
      <c r="H77" s="12"/>
    </row>
    <row r="78" customHeight="1" spans="1:8">
      <c r="A78" s="9" t="s">
        <v>191</v>
      </c>
      <c r="B78" s="10" t="str">
        <f>_xlfn.DISPIMG("ID_15612219195948C2A9AF8E0BEC5B9387",1)</f>
        <v>=DISPIMG("ID_15612219195948C2A9AF8E0BEC5B9387",1)</v>
      </c>
      <c r="C78" s="11" t="s">
        <v>192</v>
      </c>
      <c r="D78" s="11" t="s">
        <v>193</v>
      </c>
      <c r="E78" s="12"/>
      <c r="F78" s="12"/>
      <c r="G78" s="12"/>
      <c r="H78" s="12"/>
    </row>
    <row r="79" customHeight="1" spans="1:8">
      <c r="A79" s="9" t="s">
        <v>194</v>
      </c>
      <c r="B79" s="10" t="str">
        <f>_xlfn.DISPIMG("ID_629CC90D76344B989890F67E9197E448",1)</f>
        <v>=DISPIMG("ID_629CC90D76344B989890F67E9197E448",1)</v>
      </c>
      <c r="C79" s="11" t="s">
        <v>195</v>
      </c>
      <c r="D79" s="11" t="s">
        <v>196</v>
      </c>
      <c r="E79" s="12"/>
      <c r="F79" s="12"/>
      <c r="G79" s="12"/>
      <c r="H79" s="12"/>
    </row>
    <row r="80" customHeight="1" spans="1:8">
      <c r="A80" s="9" t="s">
        <v>197</v>
      </c>
      <c r="B80" s="10" t="str">
        <f>_xlfn.DISPIMG("ID_28570272D052426291C5344B2E7195D4",1)</f>
        <v>=DISPIMG("ID_28570272D052426291C5344B2E7195D4",1)</v>
      </c>
      <c r="C80" s="11" t="s">
        <v>198</v>
      </c>
      <c r="D80" s="11" t="s">
        <v>199</v>
      </c>
      <c r="E80" s="12"/>
      <c r="F80" s="12"/>
      <c r="G80" s="12"/>
      <c r="H80" s="12"/>
    </row>
    <row r="81" customHeight="1" spans="1:8">
      <c r="A81" s="9" t="s">
        <v>200</v>
      </c>
      <c r="B81" s="10" t="str">
        <f>_xlfn.DISPIMG("ID_ADF91897F08B4A2C848E0AD10822E111",1)</f>
        <v>=DISPIMG("ID_ADF91897F08B4A2C848E0AD10822E111",1)</v>
      </c>
      <c r="C81" s="11" t="s">
        <v>201</v>
      </c>
      <c r="D81" s="11" t="s">
        <v>196</v>
      </c>
      <c r="E81" s="12"/>
      <c r="F81" s="12"/>
      <c r="G81" s="12"/>
      <c r="H81" s="12"/>
    </row>
    <row r="82" customHeight="1" spans="1:8">
      <c r="A82" s="9" t="s">
        <v>202</v>
      </c>
      <c r="B82" s="10" t="str">
        <f>_xlfn.DISPIMG("ID_3C709824B2D347239B29BD8CF6EAE5F0",1)</f>
        <v>=DISPIMG("ID_3C709824B2D347239B29BD8CF6EAE5F0",1)</v>
      </c>
      <c r="C82" s="11" t="s">
        <v>203</v>
      </c>
      <c r="D82" s="11" t="s">
        <v>204</v>
      </c>
      <c r="E82" s="12"/>
      <c r="F82" s="12"/>
      <c r="G82" s="12"/>
      <c r="H82" s="12"/>
    </row>
    <row r="83" customHeight="1" spans="1:8">
      <c r="A83" s="9" t="s">
        <v>205</v>
      </c>
      <c r="B83" s="10" t="str">
        <f>_xlfn.DISPIMG("ID_1AA4473D0DAA46FABBFFBB45A85F9AF3",1)</f>
        <v>=DISPIMG("ID_1AA4473D0DAA46FABBFFBB45A85F9AF3",1)</v>
      </c>
      <c r="C83" s="11" t="s">
        <v>206</v>
      </c>
      <c r="D83" s="11" t="s">
        <v>207</v>
      </c>
      <c r="E83" s="12"/>
      <c r="F83" s="12"/>
      <c r="G83" s="12"/>
      <c r="H83" s="12"/>
    </row>
    <row r="84" customHeight="1" spans="1:8">
      <c r="A84" s="9" t="s">
        <v>208</v>
      </c>
      <c r="B84" s="10" t="str">
        <f>_xlfn.DISPIMG("ID_63155E6A5A004A76A89CADF82F6632B4",1)</f>
        <v>=DISPIMG("ID_63155E6A5A004A76A89CADF82F6632B4",1)</v>
      </c>
      <c r="C84" s="11" t="s">
        <v>209</v>
      </c>
      <c r="D84" s="11" t="s">
        <v>207</v>
      </c>
      <c r="E84" s="12"/>
      <c r="F84" s="12"/>
      <c r="G84" s="12"/>
      <c r="H84" s="12"/>
    </row>
    <row r="85" customHeight="1" spans="1:8">
      <c r="A85" s="9" t="s">
        <v>210</v>
      </c>
      <c r="B85" s="10" t="str">
        <f>_xlfn.DISPIMG("ID_7CA43C8DEE6741548DC6F06E1D762D19",1)</f>
        <v>=DISPIMG("ID_7CA43C8DEE6741548DC6F06E1D762D19",1)</v>
      </c>
      <c r="C85" s="11" t="s">
        <v>211</v>
      </c>
      <c r="D85" s="11" t="s">
        <v>207</v>
      </c>
      <c r="E85" s="12"/>
      <c r="F85" s="12"/>
      <c r="G85" s="12"/>
      <c r="H85" s="12"/>
    </row>
    <row r="86" customHeight="1" spans="1:8">
      <c r="A86" s="9" t="s">
        <v>212</v>
      </c>
      <c r="B86" s="10" t="str">
        <f>_xlfn.DISPIMG("ID_F43BA6AA3B214E8BA976EDC7837C3B18",1)</f>
        <v>=DISPIMG("ID_F43BA6AA3B214E8BA976EDC7837C3B18",1)</v>
      </c>
      <c r="C86" s="11" t="s">
        <v>213</v>
      </c>
      <c r="D86" s="11" t="s">
        <v>204</v>
      </c>
      <c r="E86" s="12"/>
      <c r="F86" s="12"/>
      <c r="G86" s="12"/>
      <c r="H86" s="12"/>
    </row>
    <row r="87" customHeight="1" spans="1:8">
      <c r="A87" s="9" t="s">
        <v>214</v>
      </c>
      <c r="B87" s="10" t="str">
        <f>_xlfn.DISPIMG("ID_FD2903926DD344E29CD674D1E3697E27",1)</f>
        <v>=DISPIMG("ID_FD2903926DD344E29CD674D1E3697E27",1)</v>
      </c>
      <c r="C87" s="11" t="s">
        <v>215</v>
      </c>
      <c r="D87" s="11" t="s">
        <v>177</v>
      </c>
      <c r="E87" s="12"/>
      <c r="F87" s="12"/>
      <c r="G87" s="12"/>
      <c r="H87" s="12"/>
    </row>
    <row r="88" customHeight="1" spans="1:8">
      <c r="A88" s="9" t="s">
        <v>216</v>
      </c>
      <c r="B88" s="13"/>
      <c r="C88" s="11" t="s">
        <v>217</v>
      </c>
      <c r="D88" s="11" t="s">
        <v>177</v>
      </c>
      <c r="E88" s="12"/>
      <c r="F88" s="12"/>
      <c r="G88" s="12"/>
      <c r="H88" s="12"/>
    </row>
    <row r="89" customHeight="1" spans="1:8">
      <c r="A89" s="9" t="s">
        <v>218</v>
      </c>
      <c r="B89" s="10" t="str">
        <f>_xlfn.DISPIMG("ID_5629ED640E82466488255C7E2F7BCB69",1)</f>
        <v>=DISPIMG("ID_5629ED640E82466488255C7E2F7BCB69",1)</v>
      </c>
      <c r="C89" s="11" t="s">
        <v>219</v>
      </c>
      <c r="D89" s="11" t="s">
        <v>186</v>
      </c>
      <c r="E89" s="12"/>
      <c r="F89" s="12"/>
      <c r="G89" s="12"/>
      <c r="H89" s="12"/>
    </row>
    <row r="90" customHeight="1" spans="1:8">
      <c r="A90" s="9" t="s">
        <v>220</v>
      </c>
      <c r="B90" s="10" t="str">
        <f>_xlfn.DISPIMG("ID_71684F933BE446BE88FD33C8DCBBB0BE",1)</f>
        <v>=DISPIMG("ID_71684F933BE446BE88FD33C8DCBBB0BE",1)</v>
      </c>
      <c r="C90" s="11" t="s">
        <v>221</v>
      </c>
      <c r="D90" s="11" t="s">
        <v>177</v>
      </c>
      <c r="E90" s="12"/>
      <c r="F90" s="12"/>
      <c r="G90" s="12"/>
      <c r="H90" s="12"/>
    </row>
    <row r="91" customHeight="1" spans="1:8">
      <c r="A91" s="9" t="s">
        <v>222</v>
      </c>
      <c r="B91" s="10" t="str">
        <f>_xlfn.DISPIMG("ID_219AA2A350F74B86A2EC5DD1F048DCD6",1)</f>
        <v>=DISPIMG("ID_219AA2A350F74B86A2EC5DD1F048DCD6",1)</v>
      </c>
      <c r="C91" s="11" t="s">
        <v>223</v>
      </c>
      <c r="D91" s="11" t="s">
        <v>177</v>
      </c>
      <c r="E91" s="12"/>
      <c r="F91" s="12"/>
      <c r="G91" s="12"/>
      <c r="H91" s="12"/>
    </row>
    <row r="92" customHeight="1" spans="1:8">
      <c r="A92" s="9" t="s">
        <v>224</v>
      </c>
      <c r="B92" s="10" t="str">
        <f>_xlfn.DISPIMG("ID_BCC82AF810314605BB7799E136EC3E3F",1)</f>
        <v>=DISPIMG("ID_BCC82AF810314605BB7799E136EC3E3F",1)</v>
      </c>
      <c r="C92" s="11" t="s">
        <v>225</v>
      </c>
      <c r="D92" s="11" t="s">
        <v>177</v>
      </c>
      <c r="E92" s="12"/>
      <c r="F92" s="12"/>
      <c r="G92" s="12"/>
      <c r="H92" s="12"/>
    </row>
    <row r="93" customHeight="1" spans="1:8">
      <c r="A93" s="9" t="s">
        <v>226</v>
      </c>
      <c r="B93" s="10" t="str">
        <f>_xlfn.DISPIMG("ID_2529157E89494BF7A1C4283706570F9E",1)</f>
        <v>=DISPIMG("ID_2529157E89494BF7A1C4283706570F9E",1)</v>
      </c>
      <c r="C93" s="11" t="s">
        <v>227</v>
      </c>
      <c r="D93" s="11" t="s">
        <v>186</v>
      </c>
      <c r="E93" s="12"/>
      <c r="F93" s="12"/>
      <c r="G93" s="12"/>
      <c r="H93" s="12"/>
    </row>
    <row r="94" customHeight="1" spans="1:8">
      <c r="A94" s="9" t="s">
        <v>228</v>
      </c>
      <c r="B94" s="13"/>
      <c r="C94" s="11" t="s">
        <v>229</v>
      </c>
      <c r="D94" s="11" t="s">
        <v>186</v>
      </c>
      <c r="E94" s="12"/>
      <c r="F94" s="12"/>
      <c r="G94" s="12"/>
      <c r="H94" s="12"/>
    </row>
    <row r="95" customHeight="1" spans="1:8">
      <c r="A95" s="9" t="s">
        <v>230</v>
      </c>
      <c r="B95" s="13"/>
      <c r="C95" s="11" t="s">
        <v>231</v>
      </c>
      <c r="D95" s="11" t="s">
        <v>177</v>
      </c>
      <c r="E95" s="12"/>
      <c r="F95" s="12"/>
      <c r="G95" s="12"/>
      <c r="H95" s="12"/>
    </row>
    <row r="96" customHeight="1" spans="1:8">
      <c r="A96" s="9" t="s">
        <v>232</v>
      </c>
      <c r="B96" s="13"/>
      <c r="C96" s="11" t="s">
        <v>233</v>
      </c>
      <c r="D96" s="11" t="s">
        <v>186</v>
      </c>
      <c r="E96" s="12"/>
      <c r="F96" s="12"/>
      <c r="G96" s="12"/>
      <c r="H96" s="12"/>
    </row>
    <row r="97" customHeight="1" spans="1:8">
      <c r="A97" s="9" t="s">
        <v>234</v>
      </c>
      <c r="B97" s="13"/>
      <c r="C97" s="11" t="s">
        <v>235</v>
      </c>
      <c r="D97" s="11" t="s">
        <v>186</v>
      </c>
      <c r="E97" s="12"/>
      <c r="F97" s="12"/>
      <c r="G97" s="12"/>
      <c r="H97" s="12"/>
    </row>
    <row r="98" customHeight="1" spans="1:8">
      <c r="A98" s="9" t="s">
        <v>236</v>
      </c>
      <c r="B98" s="13"/>
      <c r="C98" s="11" t="s">
        <v>237</v>
      </c>
      <c r="D98" s="11" t="s">
        <v>177</v>
      </c>
      <c r="E98" s="12"/>
      <c r="F98" s="12"/>
      <c r="G98" s="12"/>
      <c r="H98" s="12"/>
    </row>
    <row r="99" customHeight="1" spans="1:8">
      <c r="A99" s="9" t="s">
        <v>238</v>
      </c>
      <c r="B99" s="10" t="str">
        <f>_xlfn.DISPIMG("ID_799595AEC03F451D85F48B5BAAC33B9A",1)</f>
        <v>=DISPIMG("ID_799595AEC03F451D85F48B5BAAC33B9A",1)</v>
      </c>
      <c r="C99" s="11" t="s">
        <v>239</v>
      </c>
      <c r="D99" s="11" t="s">
        <v>186</v>
      </c>
      <c r="E99" s="12"/>
      <c r="F99" s="12"/>
      <c r="G99" s="12"/>
      <c r="H99" s="12"/>
    </row>
    <row r="100" customHeight="1" spans="1:8">
      <c r="A100" s="9" t="s">
        <v>240</v>
      </c>
      <c r="B100" s="13"/>
      <c r="C100" s="11" t="s">
        <v>241</v>
      </c>
      <c r="D100" s="11" t="s">
        <v>242</v>
      </c>
      <c r="E100" s="12"/>
      <c r="F100" s="12"/>
      <c r="G100" s="12"/>
      <c r="H100" s="12"/>
    </row>
    <row r="101" customHeight="1" spans="1:8">
      <c r="A101" s="9" t="s">
        <v>243</v>
      </c>
      <c r="B101" s="10" t="str">
        <f>_xlfn.DISPIMG("ID_7291A8BBCF1F4BF99D865B1B34B8C118",1)</f>
        <v>=DISPIMG("ID_7291A8BBCF1F4BF99D865B1B34B8C118",1)</v>
      </c>
      <c r="C101" s="11" t="s">
        <v>244</v>
      </c>
      <c r="D101" s="11" t="s">
        <v>242</v>
      </c>
      <c r="E101" s="12"/>
      <c r="F101" s="12"/>
      <c r="G101" s="12"/>
      <c r="H101" s="12"/>
    </row>
    <row r="102" customHeight="1" spans="1:8">
      <c r="A102" s="9" t="s">
        <v>245</v>
      </c>
      <c r="B102" s="10" t="str">
        <f>_xlfn.DISPIMG("ID_D63AF79DD8F047F492185A55757F26C0",1)</f>
        <v>=DISPIMG("ID_D63AF79DD8F047F492185A55757F26C0",1)</v>
      </c>
      <c r="C102" s="11" t="s">
        <v>246</v>
      </c>
      <c r="D102" s="11" t="s">
        <v>242</v>
      </c>
      <c r="E102" s="12"/>
      <c r="F102" s="12"/>
      <c r="G102" s="12"/>
      <c r="H102" s="12"/>
    </row>
    <row r="103" customHeight="1" spans="1:8">
      <c r="A103" s="9" t="s">
        <v>247</v>
      </c>
      <c r="B103" s="10" t="str">
        <f>_xlfn.DISPIMG("ID_BB5226421BCD488D93666F605BFC3EF2",1)</f>
        <v>=DISPIMG("ID_BB5226421BCD488D93666F605BFC3EF2",1)</v>
      </c>
      <c r="C103" s="11" t="s">
        <v>248</v>
      </c>
      <c r="D103" s="11" t="s">
        <v>242</v>
      </c>
      <c r="E103" s="12"/>
      <c r="F103" s="12"/>
      <c r="G103" s="12"/>
      <c r="H103" s="12"/>
    </row>
    <row r="104" customHeight="1" spans="1:8">
      <c r="A104" s="9" t="s">
        <v>249</v>
      </c>
      <c r="B104" s="10" t="str">
        <f>_xlfn.DISPIMG("ID_6F55244E10A34C6094E8F07C8A21B0C7",1)</f>
        <v>=DISPIMG("ID_6F55244E10A34C6094E8F07C8A21B0C7",1)</v>
      </c>
      <c r="C104" s="11" t="s">
        <v>250</v>
      </c>
      <c r="D104" s="11" t="s">
        <v>242</v>
      </c>
      <c r="E104" s="12"/>
      <c r="F104" s="12"/>
      <c r="G104" s="12"/>
      <c r="H104" s="12"/>
    </row>
    <row r="105" customHeight="1" spans="1:8">
      <c r="A105" s="9" t="s">
        <v>251</v>
      </c>
      <c r="B105" s="10" t="str">
        <f>_xlfn.DISPIMG("ID_09CD74EA74C141C980467A5113C4B205",1)</f>
        <v>=DISPIMG("ID_09CD74EA74C141C980467A5113C4B205",1)</v>
      </c>
      <c r="C105" s="11" t="s">
        <v>252</v>
      </c>
      <c r="D105" s="11" t="s">
        <v>253</v>
      </c>
      <c r="E105" s="12"/>
      <c r="F105" s="12"/>
      <c r="G105" s="12"/>
      <c r="H105" s="12"/>
    </row>
    <row r="106" customHeight="1" spans="1:8">
      <c r="A106" s="9" t="s">
        <v>254</v>
      </c>
      <c r="B106" s="10" t="str">
        <f>_xlfn.DISPIMG("ID_6515B8768F8E4A13B28BBA1D42F370E9",1)</f>
        <v>=DISPIMG("ID_6515B8768F8E4A13B28BBA1D42F370E9",1)</v>
      </c>
      <c r="C106" s="11" t="s">
        <v>255</v>
      </c>
      <c r="D106" s="11" t="s">
        <v>253</v>
      </c>
      <c r="E106" s="12"/>
      <c r="F106" s="12"/>
      <c r="G106" s="12"/>
      <c r="H106" s="12"/>
    </row>
    <row r="107" customHeight="1" spans="1:8">
      <c r="A107" s="9" t="s">
        <v>256</v>
      </c>
      <c r="B107" s="10" t="str">
        <f>_xlfn.DISPIMG("ID_11755124F5C34547B35D9B778C9D8544",1)</f>
        <v>=DISPIMG("ID_11755124F5C34547B35D9B778C9D8544",1)</v>
      </c>
      <c r="C107" s="11" t="s">
        <v>257</v>
      </c>
      <c r="D107" s="11" t="s">
        <v>253</v>
      </c>
      <c r="E107" s="12"/>
      <c r="F107" s="12"/>
      <c r="G107" s="12"/>
      <c r="H107" s="12"/>
    </row>
    <row r="108" customHeight="1" spans="1:8">
      <c r="A108" s="9" t="s">
        <v>258</v>
      </c>
      <c r="B108" s="10" t="str">
        <f>_xlfn.DISPIMG("ID_5276FD3B32DA4AE89F99BE4D27693E79",1)</f>
        <v>=DISPIMG("ID_5276FD3B32DA4AE89F99BE4D27693E79",1)</v>
      </c>
      <c r="C108" s="11" t="s">
        <v>259</v>
      </c>
      <c r="D108" s="11" t="s">
        <v>158</v>
      </c>
      <c r="E108" s="12"/>
      <c r="F108" s="12"/>
      <c r="G108" s="12"/>
      <c r="H108" s="12"/>
    </row>
    <row r="109" customHeight="1" spans="1:8">
      <c r="A109" s="9" t="s">
        <v>260</v>
      </c>
      <c r="B109" s="10" t="str">
        <f>_xlfn.DISPIMG("ID_A807C58953BA43749A70E7625A4B7C97",1)</f>
        <v>=DISPIMG("ID_A807C58953BA43749A70E7625A4B7C97",1)</v>
      </c>
      <c r="C109" s="11" t="s">
        <v>261</v>
      </c>
      <c r="D109" s="11" t="s">
        <v>158</v>
      </c>
      <c r="E109" s="12"/>
      <c r="F109" s="12"/>
      <c r="G109" s="12"/>
      <c r="H109" s="12"/>
    </row>
    <row r="110" customHeight="1" spans="1:8">
      <c r="A110" s="9" t="s">
        <v>262</v>
      </c>
      <c r="B110" s="10" t="str">
        <f>_xlfn.DISPIMG("ID_CBC38480120447E99D52AB8DB0A4EB83",1)</f>
        <v>=DISPIMG("ID_CBC38480120447E99D52AB8DB0A4EB83",1)</v>
      </c>
      <c r="C110" s="11" t="s">
        <v>263</v>
      </c>
      <c r="D110" s="11" t="s">
        <v>158</v>
      </c>
      <c r="E110" s="12"/>
      <c r="F110" s="12"/>
      <c r="G110" s="12"/>
      <c r="H110" s="12"/>
    </row>
    <row r="111" customHeight="1" spans="1:8">
      <c r="A111" s="9" t="s">
        <v>264</v>
      </c>
      <c r="B111" s="10" t="str">
        <f>_xlfn.DISPIMG("ID_CE2D5198E9574455BE5FBBFDBBD0C320",1)</f>
        <v>=DISPIMG("ID_CE2D5198E9574455BE5FBBFDBBD0C320",1)</v>
      </c>
      <c r="C111" s="11" t="s">
        <v>265</v>
      </c>
      <c r="D111" s="11" t="s">
        <v>172</v>
      </c>
      <c r="E111" s="12"/>
      <c r="F111" s="12"/>
      <c r="G111" s="12"/>
      <c r="H111" s="12"/>
    </row>
    <row r="112" customHeight="1" spans="1:8">
      <c r="A112" s="9" t="s">
        <v>266</v>
      </c>
      <c r="B112" s="10" t="str">
        <f>_xlfn.DISPIMG("ID_CDC5474921874994AD3C386A803426EC",1)</f>
        <v>=DISPIMG("ID_CDC5474921874994AD3C386A803426EC",1)</v>
      </c>
      <c r="C112" s="11" t="s">
        <v>267</v>
      </c>
      <c r="D112" s="11" t="s">
        <v>177</v>
      </c>
      <c r="E112" s="12"/>
      <c r="F112" s="12"/>
      <c r="G112" s="12"/>
      <c r="H112" s="12"/>
    </row>
    <row r="113" customHeight="1" spans="1:8">
      <c r="A113" s="9" t="s">
        <v>268</v>
      </c>
      <c r="B113" s="13"/>
      <c r="C113" s="11" t="s">
        <v>269</v>
      </c>
      <c r="D113" s="11" t="s">
        <v>177</v>
      </c>
      <c r="E113" s="12"/>
      <c r="F113" s="12"/>
      <c r="G113" s="12"/>
      <c r="H113" s="12"/>
    </row>
    <row r="114" customHeight="1" spans="1:8">
      <c r="A114" s="9" t="s">
        <v>270</v>
      </c>
      <c r="B114" s="10" t="str">
        <f>_xlfn.DISPIMG("ID_C9AE787B511741C8A3E55BCC3C722385",1)</f>
        <v>=DISPIMG("ID_C9AE787B511741C8A3E55BCC3C722385",1)</v>
      </c>
      <c r="C114" s="11" t="s">
        <v>271</v>
      </c>
      <c r="D114" s="11" t="s">
        <v>177</v>
      </c>
      <c r="E114" s="12"/>
      <c r="F114" s="12"/>
      <c r="G114" s="12"/>
      <c r="H114" s="12"/>
    </row>
    <row r="115" customHeight="1" spans="1:8">
      <c r="A115" s="9" t="s">
        <v>272</v>
      </c>
      <c r="B115" s="10" t="str">
        <f>_xlfn.DISPIMG("ID_10C9C8EE14D0402D88FD2F6BB2EE8376",1)</f>
        <v>=DISPIMG("ID_10C9C8EE14D0402D88FD2F6BB2EE8376",1)</v>
      </c>
      <c r="C115" s="11" t="s">
        <v>273</v>
      </c>
      <c r="D115" s="11" t="s">
        <v>177</v>
      </c>
      <c r="E115" s="12"/>
      <c r="F115" s="12"/>
      <c r="G115" s="12"/>
      <c r="H115" s="12"/>
    </row>
    <row r="116" customHeight="1" spans="1:8">
      <c r="A116" s="9" t="s">
        <v>274</v>
      </c>
      <c r="B116" s="10" t="str">
        <f>_xlfn.DISPIMG("ID_24A6D9D8D3B041EBBD3F94C5424A8EFF",1)</f>
        <v>=DISPIMG("ID_24A6D9D8D3B041EBBD3F94C5424A8EFF",1)</v>
      </c>
      <c r="C116" s="11" t="s">
        <v>275</v>
      </c>
      <c r="D116" s="11" t="s">
        <v>177</v>
      </c>
      <c r="E116" s="12"/>
      <c r="F116" s="12"/>
      <c r="G116" s="12"/>
      <c r="H116" s="12"/>
    </row>
    <row r="117" customHeight="1" spans="1:8">
      <c r="A117" s="9" t="s">
        <v>276</v>
      </c>
      <c r="B117" s="10" t="str">
        <f>_xlfn.DISPIMG("ID_2AF63AB813464263A55F8B27EE77C60A",1)</f>
        <v>=DISPIMG("ID_2AF63AB813464263A55F8B27EE77C60A",1)</v>
      </c>
      <c r="C117" s="11" t="s">
        <v>277</v>
      </c>
      <c r="D117" s="11" t="s">
        <v>177</v>
      </c>
      <c r="E117" s="12"/>
      <c r="F117" s="12"/>
      <c r="G117" s="12"/>
      <c r="H117" s="12"/>
    </row>
    <row r="118" customHeight="1" spans="1:8">
      <c r="A118" s="9" t="s">
        <v>278</v>
      </c>
      <c r="B118" s="10" t="str">
        <f>_xlfn.DISPIMG("ID_4264E0965E6F41D2B507A394A827C67D",1)</f>
        <v>=DISPIMG("ID_4264E0965E6F41D2B507A394A827C67D",1)</v>
      </c>
      <c r="C118" s="11" t="s">
        <v>279</v>
      </c>
      <c r="D118" s="11" t="s">
        <v>186</v>
      </c>
      <c r="E118" s="12"/>
      <c r="F118" s="12"/>
      <c r="G118" s="12"/>
      <c r="H118" s="12"/>
    </row>
    <row r="119" customHeight="1" spans="1:8">
      <c r="A119" s="9" t="s">
        <v>280</v>
      </c>
      <c r="B119" s="10" t="str">
        <f>_xlfn.DISPIMG("ID_3B8C5BD390E04CEE83F8FCD625E79A88",1)</f>
        <v>=DISPIMG("ID_3B8C5BD390E04CEE83F8FCD625E79A88",1)</v>
      </c>
      <c r="C119" s="11" t="s">
        <v>281</v>
      </c>
      <c r="D119" s="11" t="s">
        <v>242</v>
      </c>
      <c r="E119" s="12"/>
      <c r="F119" s="12"/>
      <c r="G119" s="12"/>
      <c r="H119" s="12"/>
    </row>
    <row r="120" customHeight="1" spans="1:8">
      <c r="A120" s="9" t="s">
        <v>282</v>
      </c>
      <c r="B120" s="10" t="str">
        <f>_xlfn.DISPIMG("ID_55F226D557484C3B8A7E8264288398D6",1)</f>
        <v>=DISPIMG("ID_55F226D557484C3B8A7E8264288398D6",1)</v>
      </c>
      <c r="C120" s="11" t="s">
        <v>283</v>
      </c>
      <c r="D120" s="11" t="s">
        <v>242</v>
      </c>
      <c r="E120" s="12"/>
      <c r="F120" s="12"/>
      <c r="G120" s="12"/>
      <c r="H120" s="12"/>
    </row>
    <row r="121" customHeight="1" spans="1:8">
      <c r="A121" s="9" t="s">
        <v>284</v>
      </c>
      <c r="B121" s="10" t="str">
        <f>_xlfn.DISPIMG("ID_A9AFA8ED2629442CB912BC67AE1C569C",1)</f>
        <v>=DISPIMG("ID_A9AFA8ED2629442CB912BC67AE1C569C",1)</v>
      </c>
      <c r="C121" s="11" t="s">
        <v>285</v>
      </c>
      <c r="D121" s="11" t="s">
        <v>242</v>
      </c>
      <c r="E121" s="12"/>
      <c r="F121" s="12"/>
      <c r="G121" s="12"/>
      <c r="H121" s="12"/>
    </row>
    <row r="122" customHeight="1" spans="1:8">
      <c r="A122" s="9" t="s">
        <v>286</v>
      </c>
      <c r="B122" s="10" t="str">
        <f>_xlfn.DISPIMG("ID_48B08AE6BC7B4CE8970B4EE8177FA4C6",1)</f>
        <v>=DISPIMG("ID_48B08AE6BC7B4CE8970B4EE8177FA4C6",1)</v>
      </c>
      <c r="C122" s="11" t="s">
        <v>287</v>
      </c>
      <c r="D122" s="11" t="s">
        <v>242</v>
      </c>
      <c r="E122" s="12"/>
      <c r="F122" s="12"/>
      <c r="G122" s="12"/>
      <c r="H122" s="12"/>
    </row>
    <row r="123" customHeight="1" spans="1:8">
      <c r="A123" s="9" t="s">
        <v>288</v>
      </c>
      <c r="B123" s="10" t="str">
        <f>_xlfn.DISPIMG("ID_8F1929FF17594DEF8A109AD16686ED79",1)</f>
        <v>=DISPIMG("ID_8F1929FF17594DEF8A109AD16686ED79",1)</v>
      </c>
      <c r="C123" s="11" t="s">
        <v>289</v>
      </c>
      <c r="D123" s="11" t="s">
        <v>290</v>
      </c>
      <c r="E123" s="12"/>
      <c r="F123" s="12"/>
      <c r="G123" s="12"/>
      <c r="H123" s="12"/>
    </row>
    <row r="124" customHeight="1" spans="1:8">
      <c r="A124" s="9" t="s">
        <v>291</v>
      </c>
      <c r="B124" s="10" t="str">
        <f>_xlfn.DISPIMG("ID_DE00A78FBA2A4FF9B00914589E7928AA",1)</f>
        <v>=DISPIMG("ID_DE00A78FBA2A4FF9B00914589E7928AA",1)</v>
      </c>
      <c r="C124" s="11" t="s">
        <v>292</v>
      </c>
      <c r="D124" s="11" t="s">
        <v>293</v>
      </c>
      <c r="E124" s="12"/>
      <c r="F124" s="12"/>
      <c r="G124" s="12"/>
      <c r="H124" s="12"/>
    </row>
    <row r="125" customHeight="1" spans="1:8">
      <c r="A125" s="9" t="s">
        <v>294</v>
      </c>
      <c r="B125" s="10" t="str">
        <f>_xlfn.DISPIMG("ID_2655F7C2FA804D63BA53DAED76A4412E",1)</f>
        <v>=DISPIMG("ID_2655F7C2FA804D63BA53DAED76A4412E",1)</v>
      </c>
      <c r="C125" s="11" t="s">
        <v>295</v>
      </c>
      <c r="D125" s="11" t="s">
        <v>296</v>
      </c>
      <c r="E125" s="12"/>
      <c r="F125" s="12"/>
      <c r="G125" s="12"/>
      <c r="H125" s="12"/>
    </row>
    <row r="126" customHeight="1" spans="1:8">
      <c r="A126" s="9" t="s">
        <v>297</v>
      </c>
      <c r="B126" s="10" t="str">
        <f>_xlfn.DISPIMG("ID_EA83C051C5AF41DBAFCBC4BDA9692348",1)</f>
        <v>=DISPIMG("ID_EA83C051C5AF41DBAFCBC4BDA9692348",1)</v>
      </c>
      <c r="C126" s="11" t="s">
        <v>298</v>
      </c>
      <c r="D126" s="11" t="s">
        <v>290</v>
      </c>
      <c r="E126" s="12"/>
      <c r="F126" s="12"/>
      <c r="G126" s="12"/>
      <c r="H126" s="12"/>
    </row>
    <row r="127" customHeight="1" spans="1:8">
      <c r="A127" s="9" t="s">
        <v>299</v>
      </c>
      <c r="B127" s="10" t="str">
        <f>_xlfn.DISPIMG("ID_1C415D23AD554CE099A9DC5F655A1E4A",1)</f>
        <v>=DISPIMG("ID_1C415D23AD554CE099A9DC5F655A1E4A",1)</v>
      </c>
      <c r="C127" s="11" t="s">
        <v>300</v>
      </c>
      <c r="D127" s="11" t="s">
        <v>301</v>
      </c>
      <c r="E127" s="12"/>
      <c r="F127" s="12"/>
      <c r="G127" s="12"/>
      <c r="H127" s="12"/>
    </row>
    <row r="128" customHeight="1" spans="1:8">
      <c r="A128" s="9" t="s">
        <v>302</v>
      </c>
      <c r="B128" s="10" t="str">
        <f>_xlfn.DISPIMG("ID_B608E14AD3904C2C9581146C6CC4C97E",1)</f>
        <v>=DISPIMG("ID_B608E14AD3904C2C9581146C6CC4C97E",1)</v>
      </c>
      <c r="C128" s="11" t="s">
        <v>303</v>
      </c>
      <c r="D128" s="11" t="s">
        <v>296</v>
      </c>
      <c r="E128" s="12"/>
      <c r="F128" s="12"/>
      <c r="G128" s="12"/>
      <c r="H128" s="12"/>
    </row>
    <row r="129" customHeight="1" spans="1:8">
      <c r="A129" s="9" t="s">
        <v>304</v>
      </c>
      <c r="B129" s="10" t="str">
        <f>_xlfn.DISPIMG("ID_CCAEE33E47CD435D8CC8BCA0534ED533",1)</f>
        <v>=DISPIMG("ID_CCAEE33E47CD435D8CC8BCA0534ED533",1)</v>
      </c>
      <c r="C129" s="11" t="s">
        <v>305</v>
      </c>
      <c r="D129" s="11" t="s">
        <v>296</v>
      </c>
      <c r="E129" s="12"/>
      <c r="F129" s="12"/>
      <c r="G129" s="12"/>
      <c r="H129" s="12"/>
    </row>
    <row r="130" customHeight="1" spans="1:8">
      <c r="A130" s="9" t="s">
        <v>306</v>
      </c>
      <c r="B130" s="10" t="str">
        <f>_xlfn.DISPIMG("ID_5E37C42C6A5C4006885B12A919641236",1)</f>
        <v>=DISPIMG("ID_5E37C42C6A5C4006885B12A919641236",1)</v>
      </c>
      <c r="C130" s="11" t="s">
        <v>307</v>
      </c>
      <c r="D130" s="11" t="s">
        <v>308</v>
      </c>
      <c r="E130" s="12"/>
      <c r="F130" s="12"/>
      <c r="G130" s="12"/>
      <c r="H130" s="12"/>
    </row>
    <row r="131" customHeight="1" spans="1:8">
      <c r="A131" s="9" t="s">
        <v>309</v>
      </c>
      <c r="B131" s="13"/>
      <c r="C131" s="11" t="s">
        <v>310</v>
      </c>
      <c r="D131" s="11" t="s">
        <v>242</v>
      </c>
      <c r="E131" s="12"/>
      <c r="F131" s="12"/>
      <c r="G131" s="12"/>
      <c r="H131" s="12"/>
    </row>
    <row r="132" customHeight="1" spans="1:8">
      <c r="A132" s="9" t="s">
        <v>311</v>
      </c>
      <c r="B132" s="10" t="str">
        <f>_xlfn.DISPIMG("ID_08E9E9EA619249CB8596A8FAA1DA84CB",1)</f>
        <v>=DISPIMG("ID_08E9E9EA619249CB8596A8FAA1DA84CB",1)</v>
      </c>
      <c r="C132" s="11" t="s">
        <v>312</v>
      </c>
      <c r="D132" s="11" t="s">
        <v>242</v>
      </c>
      <c r="E132" s="12"/>
      <c r="F132" s="12"/>
      <c r="G132" s="12"/>
      <c r="H132" s="12"/>
    </row>
    <row r="133" customHeight="1" spans="1:8">
      <c r="A133" s="9" t="s">
        <v>313</v>
      </c>
      <c r="B133" s="10" t="str">
        <f>_xlfn.DISPIMG("ID_AEEB08FB0A3942C3BE27C10D7E99B428",1)</f>
        <v>=DISPIMG("ID_AEEB08FB0A3942C3BE27C10D7E99B428",1)</v>
      </c>
      <c r="C133" s="11" t="s">
        <v>314</v>
      </c>
      <c r="D133" s="11" t="s">
        <v>242</v>
      </c>
      <c r="E133" s="12"/>
      <c r="F133" s="12"/>
      <c r="G133" s="12"/>
      <c r="H133" s="12"/>
    </row>
    <row r="134" customHeight="1" spans="1:8">
      <c r="A134" s="9" t="s">
        <v>315</v>
      </c>
      <c r="B134" s="10" t="str">
        <f>_xlfn.DISPIMG("ID_5078694F2D914B28B8E355E7FDF7BAEF",1)</f>
        <v>=DISPIMG("ID_5078694F2D914B28B8E355E7FDF7BAEF",1)</v>
      </c>
      <c r="C134" s="11" t="s">
        <v>316</v>
      </c>
      <c r="D134" s="11" t="s">
        <v>317</v>
      </c>
      <c r="E134" s="12"/>
      <c r="F134" s="12"/>
      <c r="G134" s="12"/>
      <c r="H134" s="12"/>
    </row>
    <row r="135" customHeight="1" spans="1:8">
      <c r="A135" s="9" t="s">
        <v>318</v>
      </c>
      <c r="B135" s="10" t="str">
        <f>_xlfn.DISPIMG("ID_24D2A53892C245498A73CFFD284F6A09",1)</f>
        <v>=DISPIMG("ID_24D2A53892C245498A73CFFD284F6A09",1)</v>
      </c>
      <c r="C135" s="11" t="s">
        <v>319</v>
      </c>
      <c r="D135" s="11" t="s">
        <v>317</v>
      </c>
      <c r="E135" s="12"/>
      <c r="F135" s="12"/>
      <c r="G135" s="12"/>
      <c r="H135" s="12"/>
    </row>
    <row r="136" customHeight="1" spans="1:8">
      <c r="A136" s="9" t="s">
        <v>320</v>
      </c>
      <c r="B136" s="10" t="str">
        <f>_xlfn.DISPIMG("ID_DC931ADD81F94D3A9C2D6735E98A3579",1)</f>
        <v>=DISPIMG("ID_DC931ADD81F94D3A9C2D6735E98A3579",1)</v>
      </c>
      <c r="C136" s="11" t="s">
        <v>321</v>
      </c>
      <c r="D136" s="11" t="s">
        <v>317</v>
      </c>
      <c r="E136" s="12"/>
      <c r="F136" s="12"/>
      <c r="G136" s="12"/>
      <c r="H136" s="12"/>
    </row>
    <row r="137" customHeight="1" spans="1:8">
      <c r="A137" s="9" t="s">
        <v>322</v>
      </c>
      <c r="B137" s="10" t="str">
        <f>_xlfn.DISPIMG("ID_00A72854737B4B5A872D9CBCB8C3625D",1)</f>
        <v>=DISPIMG("ID_00A72854737B4B5A872D9CBCB8C3625D",1)</v>
      </c>
      <c r="C137" s="11" t="s">
        <v>323</v>
      </c>
      <c r="D137" s="11" t="s">
        <v>317</v>
      </c>
      <c r="E137" s="12"/>
      <c r="F137" s="12"/>
      <c r="G137" s="12"/>
      <c r="H137" s="12"/>
    </row>
    <row r="138" customHeight="1" spans="1:8">
      <c r="A138" s="9" t="s">
        <v>324</v>
      </c>
      <c r="B138" s="10" t="str">
        <f>_xlfn.DISPIMG("ID_54ABF496250943DDAA232ED8037619E3",1)</f>
        <v>=DISPIMG("ID_54ABF496250943DDAA232ED8037619E3",1)</v>
      </c>
      <c r="C138" s="11" t="s">
        <v>325</v>
      </c>
      <c r="D138" s="11" t="s">
        <v>326</v>
      </c>
      <c r="E138" s="12"/>
      <c r="F138" s="12"/>
      <c r="G138" s="12"/>
      <c r="H138" s="12"/>
    </row>
    <row r="139" customHeight="1" spans="1:8">
      <c r="A139" s="9" t="s">
        <v>327</v>
      </c>
      <c r="B139" s="10" t="str">
        <f>_xlfn.DISPIMG("ID_39BADB6864434D3F9340CAE79B0A3448",1)</f>
        <v>=DISPIMG("ID_39BADB6864434D3F9340CAE79B0A3448",1)</v>
      </c>
      <c r="C139" s="11" t="s">
        <v>328</v>
      </c>
      <c r="D139" s="11" t="s">
        <v>326</v>
      </c>
      <c r="E139" s="12"/>
      <c r="F139" s="12"/>
      <c r="G139" s="12"/>
      <c r="H139" s="12"/>
    </row>
    <row r="140" customHeight="1" spans="1:8">
      <c r="A140" s="9" t="s">
        <v>329</v>
      </c>
      <c r="B140" s="13"/>
      <c r="C140" s="11" t="s">
        <v>330</v>
      </c>
      <c r="D140" s="11" t="s">
        <v>331</v>
      </c>
      <c r="E140" s="12"/>
      <c r="F140" s="12"/>
      <c r="G140" s="12"/>
      <c r="H140" s="12"/>
    </row>
    <row r="141" customHeight="1" spans="1:8">
      <c r="A141" s="9" t="s">
        <v>332</v>
      </c>
      <c r="B141" s="13"/>
      <c r="C141" s="11" t="s">
        <v>333</v>
      </c>
      <c r="D141" s="11" t="s">
        <v>331</v>
      </c>
      <c r="E141" s="12"/>
      <c r="F141" s="12"/>
      <c r="G141" s="12"/>
      <c r="H141" s="12"/>
    </row>
    <row r="142" customHeight="1" spans="1:8">
      <c r="A142" s="9" t="s">
        <v>334</v>
      </c>
      <c r="B142" s="13"/>
      <c r="C142" s="11" t="s">
        <v>335</v>
      </c>
      <c r="D142" s="11" t="s">
        <v>336</v>
      </c>
      <c r="E142" s="12"/>
      <c r="F142" s="12"/>
      <c r="G142" s="12"/>
      <c r="H142" s="12"/>
    </row>
    <row r="143" customHeight="1" spans="1:8">
      <c r="A143" s="9" t="s">
        <v>337</v>
      </c>
      <c r="B143" s="10" t="str">
        <f>_xlfn.DISPIMG("ID_80A0848CB60B41C9930E2DD254F96E90",1)</f>
        <v>=DISPIMG("ID_80A0848CB60B41C9930E2DD254F96E90",1)</v>
      </c>
      <c r="C143" s="11" t="s">
        <v>338</v>
      </c>
      <c r="D143" s="11" t="s">
        <v>339</v>
      </c>
      <c r="E143" s="12"/>
      <c r="F143" s="12"/>
      <c r="G143" s="12"/>
      <c r="H143" s="12"/>
    </row>
    <row r="144" customHeight="1" spans="1:8">
      <c r="A144" s="9" t="s">
        <v>340</v>
      </c>
      <c r="B144" s="10" t="str">
        <f>_xlfn.DISPIMG("ID_3D19AE89881F48AEB72D5D645DF4ED26",1)</f>
        <v>=DISPIMG("ID_3D19AE89881F48AEB72D5D645DF4ED26",1)</v>
      </c>
      <c r="C144" s="11" t="s">
        <v>341</v>
      </c>
      <c r="D144" s="11" t="s">
        <v>339</v>
      </c>
      <c r="E144" s="12"/>
      <c r="F144" s="12"/>
      <c r="G144" s="12"/>
      <c r="H144" s="12"/>
    </row>
    <row r="145" customHeight="1" spans="1:8">
      <c r="A145" s="9" t="s">
        <v>342</v>
      </c>
      <c r="B145" s="10" t="str">
        <f>_xlfn.DISPIMG("ID_80B9152EF08D42EDB78B8AE6920F8686",1)</f>
        <v>=DISPIMG("ID_80B9152EF08D42EDB78B8AE6920F8686",1)</v>
      </c>
      <c r="C145" s="11" t="s">
        <v>343</v>
      </c>
      <c r="D145" s="11" t="s">
        <v>336</v>
      </c>
      <c r="E145" s="12"/>
      <c r="F145" s="12"/>
      <c r="G145" s="12"/>
      <c r="H145" s="12"/>
    </row>
    <row r="146" customHeight="1" spans="1:8">
      <c r="A146" s="9" t="s">
        <v>344</v>
      </c>
      <c r="B146" s="13"/>
      <c r="C146" s="11" t="s">
        <v>345</v>
      </c>
      <c r="D146" s="11" t="s">
        <v>346</v>
      </c>
      <c r="E146" s="12"/>
      <c r="F146" s="12"/>
      <c r="G146" s="12"/>
      <c r="H146" s="12"/>
    </row>
    <row r="147" customHeight="1" spans="1:8">
      <c r="A147" s="9" t="s">
        <v>347</v>
      </c>
      <c r="B147" s="13"/>
      <c r="C147" s="11" t="s">
        <v>348</v>
      </c>
      <c r="D147" s="11" t="s">
        <v>349</v>
      </c>
      <c r="E147" s="12"/>
      <c r="F147" s="12"/>
      <c r="G147" s="12"/>
      <c r="H147" s="12"/>
    </row>
    <row r="148" customHeight="1" spans="1:8">
      <c r="A148" s="9" t="s">
        <v>350</v>
      </c>
      <c r="B148" s="13"/>
      <c r="C148" s="11" t="s">
        <v>351</v>
      </c>
      <c r="D148" s="11" t="s">
        <v>346</v>
      </c>
      <c r="E148" s="12"/>
      <c r="F148" s="12"/>
      <c r="G148" s="12"/>
      <c r="H148" s="12"/>
    </row>
    <row r="149" customHeight="1" spans="1:8">
      <c r="A149" s="9" t="s">
        <v>352</v>
      </c>
      <c r="B149" s="13"/>
      <c r="C149" s="11" t="s">
        <v>353</v>
      </c>
      <c r="D149" s="11" t="s">
        <v>339</v>
      </c>
      <c r="E149" s="12"/>
      <c r="F149" s="12"/>
      <c r="G149" s="12"/>
      <c r="H149" s="12"/>
    </row>
    <row r="150" customHeight="1" spans="1:8">
      <c r="A150" s="9" t="s">
        <v>354</v>
      </c>
      <c r="B150" s="13"/>
      <c r="C150" s="11" t="s">
        <v>355</v>
      </c>
      <c r="D150" s="11" t="s">
        <v>177</v>
      </c>
      <c r="E150" s="12"/>
      <c r="F150" s="12"/>
      <c r="G150" s="12"/>
      <c r="H150" s="12"/>
    </row>
    <row r="151" customHeight="1" spans="1:8">
      <c r="A151" s="9" t="s">
        <v>356</v>
      </c>
      <c r="B151" s="10" t="str">
        <f>_xlfn.DISPIMG("ID_FA74AD3579204F9BAFD5FB1F867D77FA",1)</f>
        <v>=DISPIMG("ID_FA74AD3579204F9BAFD5FB1F867D77FA",1)</v>
      </c>
      <c r="C151" s="11" t="s">
        <v>357</v>
      </c>
      <c r="D151" s="11" t="s">
        <v>358</v>
      </c>
      <c r="E151" s="12"/>
      <c r="F151" s="12"/>
      <c r="G151" s="12"/>
      <c r="H151" s="12"/>
    </row>
    <row r="152" customHeight="1" spans="1:8">
      <c r="A152" s="9" t="s">
        <v>359</v>
      </c>
      <c r="B152" s="10" t="str">
        <f>_xlfn.DISPIMG("ID_6CB15B52A3134C7284E24E14B412F350",1)</f>
        <v>=DISPIMG("ID_6CB15B52A3134C7284E24E14B412F350",1)</v>
      </c>
      <c r="C152" s="11" t="s">
        <v>360</v>
      </c>
      <c r="D152" s="11" t="s">
        <v>358</v>
      </c>
      <c r="E152" s="12"/>
      <c r="F152" s="12"/>
      <c r="G152" s="12"/>
      <c r="H152" s="12"/>
    </row>
    <row r="153" customHeight="1" spans="1:8">
      <c r="A153" s="9" t="s">
        <v>361</v>
      </c>
      <c r="B153" s="10" t="str">
        <f>_xlfn.DISPIMG("ID_B43A4FA903E44750BEA7F3E085E56F1A",1)</f>
        <v>=DISPIMG("ID_B43A4FA903E44750BEA7F3E085E56F1A",1)</v>
      </c>
      <c r="C153" s="11" t="s">
        <v>362</v>
      </c>
      <c r="D153" s="11" t="s">
        <v>358</v>
      </c>
      <c r="E153" s="12"/>
      <c r="F153" s="12"/>
      <c r="G153" s="12"/>
      <c r="H153" s="12"/>
    </row>
    <row r="154" customHeight="1" spans="1:8">
      <c r="A154" s="9" t="s">
        <v>363</v>
      </c>
      <c r="B154" s="10" t="str">
        <f>_xlfn.DISPIMG("ID_4BC2934B9BFE48E995737DB8F0F8E6F7",1)</f>
        <v>=DISPIMG("ID_4BC2934B9BFE48E995737DB8F0F8E6F7",1)</v>
      </c>
      <c r="C154" s="11" t="s">
        <v>364</v>
      </c>
      <c r="D154" s="11" t="s">
        <v>365</v>
      </c>
      <c r="E154" s="12"/>
      <c r="F154" s="12"/>
      <c r="G154" s="12"/>
      <c r="H154" s="12"/>
    </row>
    <row r="155" customHeight="1" spans="1:8">
      <c r="A155" s="9" t="s">
        <v>366</v>
      </c>
      <c r="B155" s="13"/>
      <c r="C155" s="11" t="s">
        <v>367</v>
      </c>
      <c r="D155" s="11" t="s">
        <v>368</v>
      </c>
      <c r="E155" s="12"/>
      <c r="F155" s="12"/>
      <c r="G155" s="12"/>
      <c r="H155" s="12"/>
    </row>
    <row r="156" customHeight="1" spans="1:8">
      <c r="A156" s="9" t="s">
        <v>369</v>
      </c>
      <c r="B156" s="13"/>
      <c r="C156" s="11" t="s">
        <v>370</v>
      </c>
      <c r="D156" s="11" t="s">
        <v>371</v>
      </c>
      <c r="E156" s="12"/>
      <c r="F156" s="12"/>
      <c r="G156" s="12"/>
      <c r="H156" s="12"/>
    </row>
    <row r="157" customHeight="1" spans="1:8">
      <c r="A157" s="9" t="s">
        <v>372</v>
      </c>
      <c r="B157" s="13"/>
      <c r="C157" s="11" t="s">
        <v>373</v>
      </c>
      <c r="D157" s="11" t="s">
        <v>374</v>
      </c>
      <c r="E157" s="12"/>
      <c r="F157" s="12"/>
      <c r="G157" s="12"/>
      <c r="H157" s="12"/>
    </row>
    <row r="158" customHeight="1" spans="1:8">
      <c r="A158" s="9" t="s">
        <v>375</v>
      </c>
      <c r="B158" s="10" t="str">
        <f>_xlfn.DISPIMG("ID_69476F0B6F974F9B85118064230BC622",1)</f>
        <v>=DISPIMG("ID_69476F0B6F974F9B85118064230BC622",1)</v>
      </c>
      <c r="C158" s="11" t="s">
        <v>376</v>
      </c>
      <c r="D158" s="11" t="s">
        <v>377</v>
      </c>
      <c r="E158" s="12"/>
      <c r="F158" s="12"/>
      <c r="G158" s="12"/>
      <c r="H158" s="12"/>
    </row>
    <row r="159" customHeight="1" spans="1:8">
      <c r="A159" s="9" t="s">
        <v>378</v>
      </c>
      <c r="B159" s="13"/>
      <c r="C159" s="11" t="s">
        <v>379</v>
      </c>
      <c r="D159" s="11" t="s">
        <v>380</v>
      </c>
      <c r="E159" s="12"/>
      <c r="F159" s="12"/>
      <c r="G159" s="12"/>
      <c r="H159" s="12"/>
    </row>
    <row r="160" customHeight="1" spans="1:8">
      <c r="A160" s="9" t="s">
        <v>381</v>
      </c>
      <c r="B160" s="13"/>
      <c r="C160" s="11" t="s">
        <v>382</v>
      </c>
      <c r="D160" s="11" t="s">
        <v>383</v>
      </c>
      <c r="E160" s="12"/>
      <c r="F160" s="12"/>
      <c r="G160" s="12"/>
      <c r="H16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2026-07-08T22:34:39Z</dcterms:created>
  <dcterms:modified xsi:type="dcterms:W3CDTF">2026-07-08T22:34:39Z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55421030938C8707FF5F4E6ADF4A640E_41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