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9" i="1"/>
  <c r="E30"/>
  <c r="F10"/>
  <c r="E23"/>
  <c r="I14"/>
  <c r="G14"/>
  <c r="F8"/>
  <c r="F7"/>
  <c r="F6"/>
  <c r="F13"/>
  <c r="F28"/>
  <c r="F27"/>
  <c r="F26"/>
  <c r="F25"/>
  <c r="F24"/>
  <c r="F17"/>
  <c r="F16"/>
  <c r="F15"/>
  <c r="F14"/>
  <c r="E16"/>
  <c r="G17"/>
  <c r="M17"/>
  <c r="K17"/>
  <c r="I17"/>
  <c r="K16"/>
  <c r="G16"/>
  <c r="G15"/>
  <c r="M15"/>
  <c r="K15"/>
  <c r="I15"/>
  <c r="E22"/>
  <c r="G25"/>
  <c r="M25"/>
  <c r="K25"/>
  <c r="I25"/>
  <c r="G27"/>
  <c r="M27"/>
  <c r="K27"/>
  <c r="I27"/>
  <c r="E10"/>
  <c r="G10"/>
  <c r="I10"/>
  <c r="I5" s="1"/>
  <c r="K10"/>
  <c r="M10"/>
  <c r="M5" s="1"/>
  <c r="F30"/>
  <c r="M28"/>
  <c r="K28"/>
  <c r="I28"/>
  <c r="G28"/>
  <c r="M26"/>
  <c r="G26"/>
  <c r="G24"/>
  <c r="M24"/>
  <c r="M30" s="1"/>
  <c r="K24"/>
  <c r="I24"/>
  <c r="K26"/>
  <c r="I26"/>
  <c r="K23"/>
  <c r="I23"/>
  <c r="G23"/>
  <c r="I22"/>
  <c r="K22"/>
  <c r="K30" s="1"/>
  <c r="G22"/>
  <c r="E32" l="1"/>
  <c r="I30"/>
  <c r="G30"/>
  <c r="F19"/>
  <c r="K5"/>
  <c r="G5"/>
  <c r="I16"/>
  <c r="M16"/>
  <c r="F32"/>
  <c r="M14" l="1"/>
  <c r="K14"/>
  <c r="M13"/>
  <c r="M19" s="1"/>
  <c r="M32" s="1"/>
  <c r="G13"/>
  <c r="K13"/>
  <c r="I13"/>
  <c r="I19" s="1"/>
  <c r="K19" l="1"/>
  <c r="K32" s="1"/>
  <c r="I32"/>
  <c r="G19"/>
  <c r="G32" s="1"/>
</calcChain>
</file>

<file path=xl/sharedStrings.xml><?xml version="1.0" encoding="utf-8"?>
<sst xmlns="http://schemas.openxmlformats.org/spreadsheetml/2006/main" count="29" uniqueCount="29">
  <si>
    <t>Sales - Net</t>
  </si>
  <si>
    <t xml:space="preserve">Total </t>
  </si>
  <si>
    <t>Pizza Velly</t>
  </si>
  <si>
    <t>Trattoria</t>
  </si>
  <si>
    <t>Dixy</t>
  </si>
  <si>
    <t>Cash</t>
  </si>
  <si>
    <t>Total Sales</t>
  </si>
  <si>
    <t>Purchases</t>
  </si>
  <si>
    <t>Chicken Purchased</t>
  </si>
  <si>
    <t>Cheese Consumption</t>
  </si>
  <si>
    <t>L.P.G Purchased</t>
  </si>
  <si>
    <t>Oil/Ghee Consumed</t>
  </si>
  <si>
    <t>Expenses</t>
  </si>
  <si>
    <t>Total Purchases</t>
  </si>
  <si>
    <t>Commission-Cheety</t>
  </si>
  <si>
    <t>Commission-Food Panda</t>
  </si>
  <si>
    <t>Building Rent</t>
  </si>
  <si>
    <t>Misc. Daily Expense+staff foods+vegitable+petrol</t>
  </si>
  <si>
    <t>Staff Salaries</t>
  </si>
  <si>
    <t>Total Expenses</t>
  </si>
  <si>
    <t xml:space="preserve">Utility Bills </t>
  </si>
  <si>
    <t>Discount Given on sales</t>
  </si>
  <si>
    <t>Net Profit / (Loss)</t>
  </si>
  <si>
    <t>Income Statement</t>
  </si>
  <si>
    <t>For the Period Apr-2020</t>
  </si>
  <si>
    <t>Cash-sale</t>
  </si>
  <si>
    <t>Maida consumed</t>
  </si>
  <si>
    <t>Cheety - Sales</t>
  </si>
  <si>
    <t>Food Panda - Sales</t>
  </si>
</sst>
</file>

<file path=xl/styles.xml><?xml version="1.0" encoding="utf-8"?>
<styleSheet xmlns="http://schemas.openxmlformats.org/spreadsheetml/2006/main">
  <numFmts count="3">
    <numFmt numFmtId="43" formatCode="_-* #,##0.00_-;_-* #,##0.00\-;_-* &quot;-&quot;??_-;_-@_-"/>
    <numFmt numFmtId="164" formatCode="_-* #,##0_-;_-* #,##0\-;_-* &quot;-&quot;??_-;_-@_-"/>
    <numFmt numFmtId="165" formatCode="0.0%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9" fontId="2" fillId="0" borderId="0" xfId="1" applyNumberFormat="1" applyFont="1" applyAlignment="1">
      <alignment horizontal="left"/>
    </xf>
    <xf numFmtId="9" fontId="0" fillId="0" borderId="0" xfId="1" applyNumberFormat="1" applyFont="1" applyAlignment="1">
      <alignment horizontal="left"/>
    </xf>
    <xf numFmtId="9" fontId="0" fillId="0" borderId="0" xfId="0" applyNumberFormat="1" applyAlignment="1">
      <alignment horizontal="left"/>
    </xf>
    <xf numFmtId="0" fontId="3" fillId="0" borderId="0" xfId="0" applyFont="1"/>
    <xf numFmtId="0" fontId="3" fillId="0" borderId="0" xfId="0" applyFont="1" applyAlignment="1">
      <alignment wrapText="1"/>
    </xf>
    <xf numFmtId="10" fontId="3" fillId="0" borderId="0" xfId="1" applyNumberFormat="1" applyFont="1"/>
    <xf numFmtId="164" fontId="3" fillId="0" borderId="0" xfId="1" applyNumberFormat="1" applyFont="1" applyBorder="1"/>
    <xf numFmtId="9" fontId="4" fillId="0" borderId="0" xfId="1" applyNumberFormat="1" applyFont="1" applyAlignment="1">
      <alignment horizontal="left"/>
    </xf>
    <xf numFmtId="9" fontId="3" fillId="0" borderId="0" xfId="1" applyNumberFormat="1" applyFont="1" applyAlignment="1">
      <alignment horizontal="left"/>
    </xf>
    <xf numFmtId="164" fontId="3" fillId="0" borderId="0" xfId="1" applyNumberFormat="1" applyFont="1"/>
    <xf numFmtId="0" fontId="6" fillId="0" borderId="0" xfId="0" applyFont="1"/>
    <xf numFmtId="0" fontId="5" fillId="0" borderId="0" xfId="0" applyFont="1"/>
    <xf numFmtId="9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0" fontId="7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43" fontId="0" fillId="0" borderId="0" xfId="0" applyNumberFormat="1"/>
    <xf numFmtId="10" fontId="4" fillId="0" borderId="0" xfId="1" applyNumberFormat="1" applyFont="1" applyAlignment="1">
      <alignment horizontal="left"/>
    </xf>
    <xf numFmtId="9" fontId="8" fillId="0" borderId="0" xfId="1" applyNumberFormat="1" applyFont="1" applyAlignment="1">
      <alignment horizontal="left" vertical="center"/>
    </xf>
    <xf numFmtId="10" fontId="8" fillId="0" borderId="0" xfId="1" applyNumberFormat="1" applyFont="1" applyAlignment="1">
      <alignment horizontal="left" vertical="center"/>
    </xf>
    <xf numFmtId="164" fontId="13" fillId="0" borderId="1" xfId="1" applyNumberFormat="1" applyFont="1" applyBorder="1"/>
    <xf numFmtId="9" fontId="13" fillId="0" borderId="0" xfId="1" applyNumberFormat="1" applyFont="1" applyAlignment="1">
      <alignment horizontal="left"/>
    </xf>
    <xf numFmtId="164" fontId="1" fillId="0" borderId="2" xfId="1" applyNumberFormat="1" applyFont="1" applyBorder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3" xfId="1" applyNumberFormat="1" applyFont="1" applyBorder="1" applyAlignment="1">
      <alignment vertical="center"/>
    </xf>
    <xf numFmtId="164" fontId="1" fillId="0" borderId="4" xfId="1" applyNumberFormat="1" applyFont="1" applyBorder="1" applyAlignment="1">
      <alignment vertical="center"/>
    </xf>
    <xf numFmtId="164" fontId="1" fillId="0" borderId="0" xfId="1" applyNumberFormat="1" applyFont="1" applyBorder="1" applyAlignment="1">
      <alignment vertical="center"/>
    </xf>
    <xf numFmtId="164" fontId="2" fillId="0" borderId="0" xfId="1" applyNumberFormat="1" applyFont="1" applyAlignment="1">
      <alignment vertical="center"/>
    </xf>
    <xf numFmtId="9" fontId="2" fillId="0" borderId="0" xfId="1" applyNumberFormat="1" applyFont="1" applyAlignment="1">
      <alignment horizontal="left" vertical="center"/>
    </xf>
    <xf numFmtId="9" fontId="1" fillId="0" borderId="0" xfId="1" applyNumberFormat="1" applyFont="1" applyAlignment="1">
      <alignment horizontal="left" vertical="center"/>
    </xf>
    <xf numFmtId="10" fontId="13" fillId="0" borderId="0" xfId="0" applyNumberFormat="1" applyFont="1" applyAlignment="1">
      <alignment horizontal="center" vertical="center"/>
    </xf>
    <xf numFmtId="10" fontId="14" fillId="0" borderId="0" xfId="0" applyNumberFormat="1" applyFont="1"/>
    <xf numFmtId="164" fontId="1" fillId="0" borderId="0" xfId="1" applyNumberFormat="1" applyFont="1" applyAlignment="1">
      <alignment vertical="center"/>
    </xf>
    <xf numFmtId="164" fontId="15" fillId="0" borderId="2" xfId="1" applyNumberFormat="1" applyFont="1" applyBorder="1" applyAlignment="1">
      <alignment vertical="center"/>
    </xf>
    <xf numFmtId="164" fontId="15" fillId="0" borderId="3" xfId="1" applyNumberFormat="1" applyFont="1" applyBorder="1" applyAlignment="1">
      <alignment vertical="center"/>
    </xf>
    <xf numFmtId="164" fontId="15" fillId="0" borderId="4" xfId="1" applyNumberFormat="1" applyFont="1" applyBorder="1" applyAlignment="1">
      <alignment vertical="center"/>
    </xf>
    <xf numFmtId="164" fontId="5" fillId="0" borderId="0" xfId="1" applyNumberFormat="1" applyFont="1"/>
    <xf numFmtId="164" fontId="5" fillId="4" borderId="5" xfId="1" applyNumberFormat="1" applyFont="1" applyFill="1" applyBorder="1"/>
    <xf numFmtId="9" fontId="16" fillId="0" borderId="0" xfId="1" applyNumberFormat="1" applyFont="1" applyAlignment="1">
      <alignment horizontal="left" vertical="center"/>
    </xf>
    <xf numFmtId="165" fontId="16" fillId="0" borderId="0" xfId="1" applyNumberFormat="1" applyFont="1" applyAlignment="1">
      <alignment horizontal="left" vertical="center"/>
    </xf>
    <xf numFmtId="164" fontId="4" fillId="0" borderId="0" xfId="1" applyNumberFormat="1" applyFont="1" applyAlignment="1">
      <alignment vertical="center"/>
    </xf>
    <xf numFmtId="0" fontId="0" fillId="0" borderId="0" xfId="0" applyBorder="1"/>
    <xf numFmtId="0" fontId="5" fillId="0" borderId="0" xfId="0" applyFont="1" applyBorder="1"/>
    <xf numFmtId="164" fontId="4" fillId="0" borderId="0" xfId="1" applyNumberFormat="1" applyFont="1" applyBorder="1"/>
    <xf numFmtId="165" fontId="16" fillId="0" borderId="0" xfId="1" applyNumberFormat="1" applyFont="1" applyBorder="1" applyAlignment="1">
      <alignment horizontal="left" vertical="center"/>
    </xf>
    <xf numFmtId="164" fontId="2" fillId="0" borderId="0" xfId="1" applyNumberFormat="1" applyFont="1" applyBorder="1" applyAlignment="1">
      <alignment vertical="center"/>
    </xf>
    <xf numFmtId="9" fontId="2" fillId="0" borderId="0" xfId="1" applyNumberFormat="1" applyFont="1" applyBorder="1" applyAlignment="1">
      <alignment horizontal="left" vertical="center"/>
    </xf>
    <xf numFmtId="9" fontId="0" fillId="0" borderId="0" xfId="1" applyNumberFormat="1" applyFont="1" applyBorder="1" applyAlignment="1">
      <alignment horizontal="left"/>
    </xf>
    <xf numFmtId="0" fontId="14" fillId="3" borderId="0" xfId="0" applyFont="1" applyFill="1" applyAlignment="1">
      <alignment horizontal="center" vertical="center"/>
    </xf>
    <xf numFmtId="10" fontId="7" fillId="3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0" fontId="7" fillId="2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1638300</xdr:colOff>
      <xdr:row>23</xdr:row>
      <xdr:rowOff>47625</xdr:rowOff>
    </xdr:from>
    <xdr:to>
      <xdr:col>3</xdr:col>
      <xdr:colOff>180975</xdr:colOff>
      <xdr:row>23</xdr:row>
      <xdr:rowOff>457200</xdr:rowOff>
    </xdr:to>
    <xdr:sp macro="" textlink="">
      <xdr:nvSpPr>
        <xdr:cNvPr id="2" name="Right Brace 1"/>
        <xdr:cNvSpPr/>
      </xdr:nvSpPr>
      <xdr:spPr>
        <a:xfrm>
          <a:off x="2105025" y="5410200"/>
          <a:ext cx="314325" cy="4095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89"/>
  <sheetViews>
    <sheetView tabSelected="1" workbookViewId="0">
      <selection activeCell="E26" sqref="E26"/>
    </sheetView>
  </sheetViews>
  <sheetFormatPr defaultRowHeight="15"/>
  <cols>
    <col min="1" max="1" width="1.42578125" customWidth="1"/>
    <col min="2" max="2" width="5.5703125" customWidth="1"/>
    <col min="3" max="3" width="26.5703125" customWidth="1"/>
    <col min="4" max="4" width="2.85546875" customWidth="1"/>
    <col min="5" max="5" width="15.28515625" customWidth="1"/>
    <col min="6" max="6" width="15.42578125" customWidth="1"/>
    <col min="7" max="7" width="13" bestFit="1" customWidth="1"/>
    <col min="8" max="8" width="2" customWidth="1"/>
    <col min="9" max="9" width="11.42578125" bestFit="1" customWidth="1"/>
    <col min="10" max="10" width="2.5703125" customWidth="1"/>
    <col min="11" max="11" width="11.140625" bestFit="1" customWidth="1"/>
    <col min="12" max="12" width="2" customWidth="1"/>
    <col min="13" max="13" width="12.28515625" bestFit="1" customWidth="1"/>
    <col min="14" max="14" width="5.5703125" bestFit="1" customWidth="1"/>
    <col min="15" max="15" width="13.28515625" bestFit="1" customWidth="1"/>
  </cols>
  <sheetData>
    <row r="1" spans="2:15" ht="23.25">
      <c r="B1" s="59" t="s">
        <v>23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2:15" ht="23.25">
      <c r="B2" s="60" t="s">
        <v>24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2:15" ht="23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2:15" ht="18.75">
      <c r="E4" s="20" t="s">
        <v>1</v>
      </c>
      <c r="F4" s="21"/>
      <c r="G4" s="57" t="s">
        <v>2</v>
      </c>
      <c r="H4" s="37"/>
      <c r="I4" s="55" t="s">
        <v>3</v>
      </c>
      <c r="J4" s="37"/>
      <c r="K4" s="57" t="s">
        <v>4</v>
      </c>
      <c r="L4" s="38"/>
      <c r="M4" s="55" t="s">
        <v>5</v>
      </c>
    </row>
    <row r="5" spans="2:15" ht="21">
      <c r="B5" s="14" t="s">
        <v>0</v>
      </c>
      <c r="E5" s="16">
        <v>1</v>
      </c>
      <c r="F5" s="17"/>
      <c r="G5" s="58">
        <f>G10/E10</f>
        <v>0.74320389428526978</v>
      </c>
      <c r="H5" s="19"/>
      <c r="I5" s="56">
        <f>I10/E10</f>
        <v>3.5071906466025031E-2</v>
      </c>
      <c r="J5" s="18"/>
      <c r="K5" s="58">
        <f>K10/E10</f>
        <v>7.2354353286358891E-2</v>
      </c>
      <c r="L5" s="18"/>
      <c r="M5" s="56">
        <f>M10/E10</f>
        <v>0.14936984596234634</v>
      </c>
      <c r="N5" s="1"/>
    </row>
    <row r="6" spans="2:15" ht="21" customHeight="1">
      <c r="C6" s="7" t="s">
        <v>27</v>
      </c>
      <c r="E6" s="40">
        <v>1346370</v>
      </c>
      <c r="F6" s="25">
        <f>E6/E$10</f>
        <v>0.74816621840894437</v>
      </c>
      <c r="G6" s="29">
        <v>1337440</v>
      </c>
      <c r="H6" s="30"/>
      <c r="I6" s="29">
        <v>425</v>
      </c>
      <c r="J6" s="30"/>
      <c r="K6" s="29">
        <v>8505</v>
      </c>
      <c r="L6" s="30"/>
      <c r="M6" s="29">
        <v>0</v>
      </c>
    </row>
    <row r="7" spans="2:15" ht="21" customHeight="1">
      <c r="C7" s="7" t="s">
        <v>28</v>
      </c>
      <c r="E7" s="41">
        <v>184390</v>
      </c>
      <c r="F7" s="25">
        <f>E7/E$10</f>
        <v>0.10246393562870924</v>
      </c>
      <c r="G7" s="31">
        <v>0</v>
      </c>
      <c r="H7" s="30"/>
      <c r="I7" s="31">
        <v>62689</v>
      </c>
      <c r="J7" s="30"/>
      <c r="K7" s="31">
        <v>121701</v>
      </c>
      <c r="L7" s="30"/>
      <c r="M7" s="31">
        <v>0</v>
      </c>
    </row>
    <row r="8" spans="2:15" ht="21" customHeight="1">
      <c r="C8" s="7" t="s">
        <v>25</v>
      </c>
      <c r="E8" s="42">
        <v>268800</v>
      </c>
      <c r="F8" s="25">
        <f>E8/E$10</f>
        <v>0.14936984596234634</v>
      </c>
      <c r="G8" s="32">
        <v>0</v>
      </c>
      <c r="H8" s="30"/>
      <c r="I8" s="32">
        <v>0</v>
      </c>
      <c r="J8" s="30"/>
      <c r="K8" s="32">
        <v>0</v>
      </c>
      <c r="L8" s="30"/>
      <c r="M8" s="32">
        <v>268800</v>
      </c>
    </row>
    <row r="9" spans="2:15" ht="4.5" customHeight="1">
      <c r="C9" s="7"/>
      <c r="E9" s="10"/>
      <c r="F9" s="9"/>
      <c r="G9" s="33"/>
      <c r="H9" s="30"/>
      <c r="I9" s="33"/>
      <c r="J9" s="30"/>
      <c r="K9" s="33"/>
      <c r="L9" s="30"/>
      <c r="M9" s="33"/>
    </row>
    <row r="10" spans="2:15" ht="19.5">
      <c r="C10" s="15" t="s">
        <v>6</v>
      </c>
      <c r="E10" s="43">
        <f>SUM(E6:E8)</f>
        <v>1799560</v>
      </c>
      <c r="F10" s="45">
        <f>E10/E10</f>
        <v>1</v>
      </c>
      <c r="G10" s="34">
        <f>SUM(G6:G8)</f>
        <v>1337440</v>
      </c>
      <c r="H10" s="35"/>
      <c r="I10" s="34">
        <f>SUM(I6:I8)</f>
        <v>63114</v>
      </c>
      <c r="J10" s="35"/>
      <c r="K10" s="34">
        <f>SUM(K6:K8)</f>
        <v>130206</v>
      </c>
      <c r="L10" s="36"/>
      <c r="M10" s="34">
        <f>SUM(M6:M8)</f>
        <v>268800</v>
      </c>
      <c r="N10" s="4"/>
    </row>
    <row r="11" spans="2:15" ht="17.25">
      <c r="C11" s="7"/>
      <c r="E11" s="13"/>
      <c r="F11" s="12"/>
      <c r="G11" s="13"/>
      <c r="H11" s="12"/>
      <c r="I11" s="13"/>
      <c r="J11" s="12"/>
      <c r="K11" s="13"/>
      <c r="L11" s="12"/>
      <c r="M11" s="13"/>
      <c r="N11" s="5"/>
    </row>
    <row r="12" spans="2:15" ht="21">
      <c r="B12" s="14" t="s">
        <v>7</v>
      </c>
      <c r="C12" s="7"/>
      <c r="E12" s="13"/>
      <c r="F12" s="12"/>
      <c r="G12" s="13"/>
      <c r="H12" s="12"/>
      <c r="I12" s="13"/>
      <c r="J12" s="12"/>
      <c r="K12" s="13"/>
      <c r="L12" s="12"/>
      <c r="M12" s="13"/>
      <c r="N12" s="5"/>
    </row>
    <row r="13" spans="2:15" ht="18.75">
      <c r="C13" s="7" t="s">
        <v>8</v>
      </c>
      <c r="E13" s="40">
        <v>201281</v>
      </c>
      <c r="F13" s="25">
        <f>E13/E$10</f>
        <v>0.11185011891795772</v>
      </c>
      <c r="G13" s="29">
        <f>E13*0.7432-10</f>
        <v>149582.0392</v>
      </c>
      <c r="H13" s="36"/>
      <c r="I13" s="29">
        <f>E13*0.0351</f>
        <v>7064.9630999999999</v>
      </c>
      <c r="J13" s="36"/>
      <c r="K13" s="29">
        <f>E13*0.0724</f>
        <v>14572.744400000001</v>
      </c>
      <c r="L13" s="36"/>
      <c r="M13" s="29">
        <f>E13*0.1494-10</f>
        <v>30061.381400000002</v>
      </c>
      <c r="N13" s="5"/>
      <c r="O13" s="3"/>
    </row>
    <row r="14" spans="2:15" ht="18.75">
      <c r="C14" s="7" t="s">
        <v>9</v>
      </c>
      <c r="E14" s="41">
        <v>351000</v>
      </c>
      <c r="F14" s="25">
        <f>E14/E$10</f>
        <v>0.19504767832136743</v>
      </c>
      <c r="G14" s="31">
        <f>E14*0.7432-20</f>
        <v>260843.19999999998</v>
      </c>
      <c r="H14" s="36"/>
      <c r="I14" s="31">
        <f>E14*0.0351</f>
        <v>12320.1</v>
      </c>
      <c r="J14" s="36"/>
      <c r="K14" s="31">
        <f>E14*0.0724</f>
        <v>25412.400000000001</v>
      </c>
      <c r="L14" s="36"/>
      <c r="M14" s="31">
        <f>E14*0.1494-14</f>
        <v>52425.4</v>
      </c>
      <c r="N14" s="5"/>
    </row>
    <row r="15" spans="2:15" ht="18.75">
      <c r="C15" s="7" t="s">
        <v>10</v>
      </c>
      <c r="E15" s="41">
        <v>26200</v>
      </c>
      <c r="F15" s="25">
        <f>E15/E$10</f>
        <v>1.4559114450198937E-2</v>
      </c>
      <c r="G15" s="31">
        <f>E15*0.7432-3</f>
        <v>19468.84</v>
      </c>
      <c r="H15" s="36"/>
      <c r="I15" s="31">
        <f>E15*0.0351</f>
        <v>919.62</v>
      </c>
      <c r="J15" s="36"/>
      <c r="K15" s="31">
        <f>E15*0.0724</f>
        <v>1896.88</v>
      </c>
      <c r="L15" s="36"/>
      <c r="M15" s="31">
        <f>E15*0.1494</f>
        <v>3914.28</v>
      </c>
      <c r="N15" s="5"/>
    </row>
    <row r="16" spans="2:15" ht="18.75">
      <c r="C16" s="7" t="s">
        <v>11</v>
      </c>
      <c r="E16" s="41">
        <f>10*3100</f>
        <v>31000</v>
      </c>
      <c r="F16" s="25">
        <f>E16/E$10</f>
        <v>1.7226433128097979E-2</v>
      </c>
      <c r="G16" s="31">
        <f>E16*0.7432-3</f>
        <v>23036.2</v>
      </c>
      <c r="H16" s="36"/>
      <c r="I16" s="31">
        <f>E16*0.0351</f>
        <v>1088.0999999999999</v>
      </c>
      <c r="J16" s="36"/>
      <c r="K16" s="31">
        <f>E16*0.0724</f>
        <v>2244.4</v>
      </c>
      <c r="L16" s="36"/>
      <c r="M16" s="31">
        <f>E16*0.1494</f>
        <v>4631.4000000000005</v>
      </c>
      <c r="N16" s="5"/>
    </row>
    <row r="17" spans="2:15" ht="18.75">
      <c r="C17" s="7" t="s">
        <v>26</v>
      </c>
      <c r="E17" s="42">
        <v>36000</v>
      </c>
      <c r="F17" s="25">
        <f>E17/E$10</f>
        <v>2.0004890084242815E-2</v>
      </c>
      <c r="G17" s="32">
        <f>E17*0.7432-4</f>
        <v>26751.200000000001</v>
      </c>
      <c r="H17" s="36"/>
      <c r="I17" s="32">
        <f>E17*0.0351</f>
        <v>1263.5999999999999</v>
      </c>
      <c r="J17" s="36"/>
      <c r="K17" s="32">
        <f>E17*0.0724</f>
        <v>2606.4</v>
      </c>
      <c r="L17" s="36"/>
      <c r="M17" s="32">
        <f>E17*0.1494</f>
        <v>5378.4000000000005</v>
      </c>
      <c r="N17" s="5"/>
    </row>
    <row r="18" spans="2:15" ht="3.75" customHeight="1">
      <c r="C18" s="7"/>
      <c r="E18" s="13"/>
      <c r="F18" s="12"/>
      <c r="G18" s="39"/>
      <c r="H18" s="36"/>
      <c r="I18" s="39"/>
      <c r="J18" s="36"/>
      <c r="K18" s="39"/>
      <c r="L18" s="36"/>
      <c r="M18" s="39"/>
      <c r="N18" s="5"/>
    </row>
    <row r="19" spans="2:15" ht="19.5">
      <c r="C19" s="15" t="s">
        <v>13</v>
      </c>
      <c r="E19" s="47">
        <f>SUM(E13:E17)</f>
        <v>645481</v>
      </c>
      <c r="F19" s="46">
        <f>E19/E10</f>
        <v>0.35868823490186491</v>
      </c>
      <c r="G19" s="34">
        <f>SUM(G13:G16)</f>
        <v>452930.27919999999</v>
      </c>
      <c r="H19" s="35"/>
      <c r="I19" s="34">
        <f>SUM(I13:I17)</f>
        <v>22656.383099999995</v>
      </c>
      <c r="J19" s="35"/>
      <c r="K19" s="34">
        <f>SUM(K13:K17)</f>
        <v>46732.824400000005</v>
      </c>
      <c r="L19" s="35"/>
      <c r="M19" s="34">
        <f>SUM(M13:M16)</f>
        <v>91032.4614</v>
      </c>
      <c r="N19" s="5"/>
    </row>
    <row r="20" spans="2:15" ht="12" customHeight="1">
      <c r="C20" s="7"/>
      <c r="E20" s="13"/>
      <c r="F20" s="11"/>
      <c r="G20" s="39"/>
      <c r="H20" s="36"/>
      <c r="I20" s="39"/>
      <c r="J20" s="36"/>
      <c r="K20" s="39"/>
      <c r="L20" s="36"/>
      <c r="M20" s="39"/>
      <c r="N20" s="5"/>
    </row>
    <row r="21" spans="2:15" ht="21">
      <c r="B21" s="14" t="s">
        <v>12</v>
      </c>
      <c r="C21" s="7"/>
      <c r="E21" s="13"/>
      <c r="F21" s="11"/>
      <c r="G21" s="39"/>
      <c r="H21" s="36"/>
      <c r="I21" s="39"/>
      <c r="J21" s="36"/>
      <c r="K21" s="39"/>
      <c r="L21" s="36"/>
      <c r="M21" s="39"/>
      <c r="N21" s="5"/>
    </row>
    <row r="22" spans="2:15" ht="18.75">
      <c r="C22" s="7" t="s">
        <v>14</v>
      </c>
      <c r="E22" s="40">
        <f>E6*0.21</f>
        <v>282737.7</v>
      </c>
      <c r="F22" s="25"/>
      <c r="G22" s="29">
        <f>G6/1346370*E22</f>
        <v>280862.40000000002</v>
      </c>
      <c r="H22" s="36"/>
      <c r="I22" s="29">
        <f>I6/1346370*E22</f>
        <v>89.25</v>
      </c>
      <c r="J22" s="36"/>
      <c r="K22" s="29">
        <f>K6/1346370*E22</f>
        <v>1786.0500000000002</v>
      </c>
      <c r="L22" s="36"/>
      <c r="M22" s="29">
        <v>0</v>
      </c>
      <c r="N22" s="5"/>
      <c r="O22" s="23"/>
    </row>
    <row r="23" spans="2:15" ht="18.75">
      <c r="C23" s="7" t="s">
        <v>15</v>
      </c>
      <c r="E23" s="41">
        <f>E7*0.25</f>
        <v>46097.5</v>
      </c>
      <c r="F23" s="25"/>
      <c r="G23" s="31">
        <f>G7/184390*E23</f>
        <v>0</v>
      </c>
      <c r="H23" s="36"/>
      <c r="I23" s="31">
        <f>I7/184390*E23</f>
        <v>15672.249999999998</v>
      </c>
      <c r="J23" s="36"/>
      <c r="K23" s="31">
        <f>K7/184390*E23</f>
        <v>30425.25</v>
      </c>
      <c r="L23" s="36"/>
      <c r="M23" s="31">
        <v>0</v>
      </c>
      <c r="N23" s="5"/>
    </row>
    <row r="24" spans="2:15" ht="38.25" customHeight="1">
      <c r="C24" s="8" t="s">
        <v>17</v>
      </c>
      <c r="E24" s="41">
        <v>142209</v>
      </c>
      <c r="F24" s="25">
        <f>E24/E$10</f>
        <v>7.902431705528018E-2</v>
      </c>
      <c r="G24" s="31">
        <f>E24*0.7432-4</f>
        <v>105685.7288</v>
      </c>
      <c r="H24" s="36"/>
      <c r="I24" s="31">
        <f>E24*0.0351</f>
        <v>4991.5358999999999</v>
      </c>
      <c r="J24" s="36"/>
      <c r="K24" s="31">
        <f>E24*0.0724</f>
        <v>10295.931600000002</v>
      </c>
      <c r="L24" s="36"/>
      <c r="M24" s="31">
        <f>E24*0.1494-10</f>
        <v>21236.024600000001</v>
      </c>
      <c r="N24" s="5"/>
    </row>
    <row r="25" spans="2:15" ht="18.75">
      <c r="C25" s="7" t="s">
        <v>16</v>
      </c>
      <c r="E25" s="41">
        <v>30000</v>
      </c>
      <c r="F25" s="25">
        <f>E25/E$10</f>
        <v>1.6670741736869013E-2</v>
      </c>
      <c r="G25" s="31">
        <f>E25*0.7432-2</f>
        <v>22294</v>
      </c>
      <c r="H25" s="36"/>
      <c r="I25" s="31">
        <f>E25*0.0351</f>
        <v>1053</v>
      </c>
      <c r="J25" s="36"/>
      <c r="K25" s="31">
        <f>E25*0.0724</f>
        <v>2172</v>
      </c>
      <c r="L25" s="36"/>
      <c r="M25" s="31">
        <f>E25*0.1494</f>
        <v>4482</v>
      </c>
      <c r="N25" s="5"/>
    </row>
    <row r="26" spans="2:15" ht="18.75">
      <c r="C26" s="7" t="s">
        <v>18</v>
      </c>
      <c r="E26" s="41">
        <v>143500</v>
      </c>
      <c r="F26" s="25">
        <f>E26/E$10</f>
        <v>7.9741714641356778E-2</v>
      </c>
      <c r="G26" s="31">
        <f>E26*0.7432</f>
        <v>106649.2</v>
      </c>
      <c r="H26" s="36"/>
      <c r="I26" s="31">
        <f>E26*0.0351</f>
        <v>5036.8499999999995</v>
      </c>
      <c r="J26" s="36"/>
      <c r="K26" s="31">
        <f>E26*0.0724</f>
        <v>10389.400000000001</v>
      </c>
      <c r="L26" s="36"/>
      <c r="M26" s="31">
        <f>E26*0.1494-14</f>
        <v>21424.9</v>
      </c>
      <c r="N26" s="5"/>
    </row>
    <row r="27" spans="2:15" ht="18.75">
      <c r="C27" s="7" t="s">
        <v>20</v>
      </c>
      <c r="E27" s="41">
        <v>15000</v>
      </c>
      <c r="F27" s="25">
        <f>E27/E$10</f>
        <v>8.3353708684345065E-3</v>
      </c>
      <c r="G27" s="31">
        <f>E27*0.7432-2</f>
        <v>11146</v>
      </c>
      <c r="H27" s="36"/>
      <c r="I27" s="31">
        <f>E27*0.0351</f>
        <v>526.5</v>
      </c>
      <c r="J27" s="36"/>
      <c r="K27" s="31">
        <f>E27*0.0724</f>
        <v>1086</v>
      </c>
      <c r="L27" s="36"/>
      <c r="M27" s="31">
        <f>E27*0.1494</f>
        <v>2241</v>
      </c>
      <c r="N27" s="5"/>
    </row>
    <row r="28" spans="2:15" ht="18.75">
      <c r="C28" s="7" t="s">
        <v>21</v>
      </c>
      <c r="E28" s="42">
        <v>2219</v>
      </c>
      <c r="F28" s="26">
        <f>E28/E$10</f>
        <v>1.2330791971370779E-3</v>
      </c>
      <c r="G28" s="32">
        <f>E28*0.7432</f>
        <v>1649.1607999999999</v>
      </c>
      <c r="H28" s="36"/>
      <c r="I28" s="32">
        <f>E28*0.0351</f>
        <v>77.886899999999997</v>
      </c>
      <c r="J28" s="36"/>
      <c r="K28" s="32">
        <f>E28*0.0724</f>
        <v>160.65560000000002</v>
      </c>
      <c r="L28" s="36"/>
      <c r="M28" s="32">
        <f>E28*0.1494</f>
        <v>331.51859999999999</v>
      </c>
      <c r="N28" s="5"/>
    </row>
    <row r="29" spans="2:15" ht="3" customHeight="1">
      <c r="C29" s="7"/>
      <c r="E29" s="13"/>
      <c r="F29" s="11"/>
      <c r="G29" s="39"/>
      <c r="H29" s="36"/>
      <c r="I29" s="39"/>
      <c r="J29" s="36"/>
      <c r="K29" s="39"/>
      <c r="L29" s="36"/>
      <c r="M29" s="39"/>
      <c r="N29" s="5"/>
    </row>
    <row r="30" spans="2:15" ht="19.5">
      <c r="B30" s="48"/>
      <c r="C30" s="49" t="s">
        <v>19</v>
      </c>
      <c r="D30" s="48"/>
      <c r="E30" s="50">
        <f>SUM(E22:E29)</f>
        <v>661763.19999999995</v>
      </c>
      <c r="F30" s="51">
        <f>E30/E10</f>
        <v>0.36773611327213318</v>
      </c>
      <c r="G30" s="52">
        <f>SUM(G22:G29)</f>
        <v>528286.48959999997</v>
      </c>
      <c r="H30" s="53"/>
      <c r="I30" s="52">
        <f>SUM(I22:I29)</f>
        <v>27447.272799999999</v>
      </c>
      <c r="J30" s="53"/>
      <c r="K30" s="52">
        <f>SUM(K22:K29)</f>
        <v>56315.287199999999</v>
      </c>
      <c r="L30" s="53"/>
      <c r="M30" s="52">
        <f>SUM(M22:M29)</f>
        <v>49715.443200000002</v>
      </c>
      <c r="N30" s="54"/>
    </row>
    <row r="31" spans="2:15" ht="18" thickBot="1">
      <c r="C31" s="7"/>
      <c r="E31" s="13"/>
      <c r="F31" s="12"/>
      <c r="G31" s="13"/>
      <c r="H31" s="12"/>
      <c r="I31" s="13"/>
      <c r="J31" s="12"/>
      <c r="K31" s="13"/>
      <c r="L31" s="12"/>
      <c r="M31" s="13"/>
      <c r="N31" s="5"/>
    </row>
    <row r="32" spans="2:15" ht="20.25" thickBot="1">
      <c r="B32" s="15" t="s">
        <v>22</v>
      </c>
      <c r="E32" s="44">
        <f>E10-E19-E30</f>
        <v>492315.80000000005</v>
      </c>
      <c r="F32" s="24">
        <f>E32/E10</f>
        <v>0.27357565182600196</v>
      </c>
      <c r="G32" s="27">
        <f>G10-G19-G30</f>
        <v>356223.23120000004</v>
      </c>
      <c r="H32" s="28"/>
      <c r="I32" s="27">
        <f>I10-I19-I30</f>
        <v>13010.344100000009</v>
      </c>
      <c r="J32" s="28"/>
      <c r="K32" s="27">
        <f>K10-K19-K30</f>
        <v>27157.888399999989</v>
      </c>
      <c r="L32" s="28"/>
      <c r="M32" s="27">
        <f>M10-M19-M30</f>
        <v>128052.09539999999</v>
      </c>
      <c r="N32" s="5"/>
    </row>
    <row r="33" spans="5:14">
      <c r="E33" s="2"/>
      <c r="F33" s="5"/>
      <c r="G33" s="2"/>
      <c r="H33" s="5"/>
      <c r="I33" s="2"/>
      <c r="J33" s="5"/>
      <c r="K33" s="2"/>
      <c r="L33" s="5"/>
      <c r="M33" s="2"/>
      <c r="N33" s="5"/>
    </row>
    <row r="34" spans="5:14">
      <c r="E34" s="2"/>
      <c r="F34" s="5"/>
      <c r="G34" s="2"/>
      <c r="H34" s="5"/>
      <c r="I34" s="2"/>
      <c r="J34" s="5"/>
      <c r="K34" s="2"/>
      <c r="L34" s="5"/>
      <c r="M34" s="2"/>
      <c r="N34" s="5"/>
    </row>
    <row r="35" spans="5:14">
      <c r="E35" s="2"/>
      <c r="F35" s="5"/>
      <c r="G35" s="2"/>
      <c r="H35" s="5"/>
      <c r="I35" s="2"/>
      <c r="J35" s="5"/>
      <c r="K35" s="2"/>
      <c r="L35" s="5"/>
      <c r="M35" s="2"/>
      <c r="N35" s="5"/>
    </row>
    <row r="36" spans="5:14">
      <c r="E36" s="2"/>
      <c r="F36" s="5"/>
      <c r="G36" s="2"/>
      <c r="H36" s="5"/>
      <c r="I36" s="2"/>
      <c r="J36" s="5"/>
      <c r="K36" s="2"/>
      <c r="L36" s="5"/>
      <c r="M36" s="2"/>
      <c r="N36" s="5"/>
    </row>
    <row r="37" spans="5:14">
      <c r="E37" s="2"/>
      <c r="F37" s="5"/>
      <c r="G37" s="2"/>
      <c r="H37" s="5"/>
      <c r="I37" s="2"/>
      <c r="J37" s="5"/>
      <c r="K37" s="2"/>
      <c r="L37" s="5"/>
      <c r="M37" s="2"/>
      <c r="N37" s="5"/>
    </row>
    <row r="38" spans="5:14">
      <c r="E38" s="2"/>
      <c r="F38" s="5"/>
      <c r="G38" s="2"/>
      <c r="H38" s="5"/>
      <c r="I38" s="2"/>
      <c r="J38" s="5"/>
      <c r="K38" s="2"/>
      <c r="L38" s="5"/>
      <c r="M38" s="2"/>
      <c r="N38" s="5"/>
    </row>
    <row r="39" spans="5:14">
      <c r="E39" s="2"/>
      <c r="F39" s="5"/>
      <c r="G39" s="2"/>
      <c r="H39" s="5"/>
      <c r="I39" s="2"/>
      <c r="J39" s="5"/>
      <c r="K39" s="2"/>
      <c r="L39" s="5"/>
      <c r="M39" s="2"/>
      <c r="N39" s="5"/>
    </row>
    <row r="40" spans="5:14">
      <c r="E40" s="2"/>
      <c r="F40" s="5"/>
      <c r="G40" s="2"/>
      <c r="H40" s="5"/>
      <c r="I40" s="2"/>
      <c r="J40" s="5"/>
      <c r="K40" s="2"/>
      <c r="L40" s="5"/>
      <c r="M40" s="2"/>
      <c r="N40" s="5"/>
    </row>
    <row r="41" spans="5:14">
      <c r="E41" s="2"/>
      <c r="F41" s="5"/>
      <c r="G41" s="2"/>
      <c r="H41" s="5"/>
      <c r="I41" s="2"/>
      <c r="J41" s="5"/>
      <c r="K41" s="2"/>
      <c r="L41" s="5"/>
      <c r="M41" s="2"/>
      <c r="N41" s="5"/>
    </row>
    <row r="42" spans="5:14">
      <c r="E42" s="2"/>
      <c r="F42" s="5"/>
      <c r="G42" s="2"/>
      <c r="H42" s="5"/>
      <c r="I42" s="2"/>
      <c r="J42" s="5"/>
      <c r="K42" s="2"/>
      <c r="L42" s="5"/>
      <c r="M42" s="2"/>
      <c r="N42" s="5"/>
    </row>
    <row r="43" spans="5:14">
      <c r="E43" s="2"/>
      <c r="F43" s="5"/>
      <c r="G43" s="2"/>
      <c r="H43" s="5"/>
      <c r="I43" s="2"/>
      <c r="J43" s="5"/>
      <c r="K43" s="2"/>
      <c r="L43" s="5"/>
      <c r="M43" s="2"/>
      <c r="N43" s="5"/>
    </row>
    <row r="44" spans="5:14">
      <c r="E44" s="2"/>
      <c r="F44" s="5"/>
      <c r="G44" s="2"/>
      <c r="H44" s="5"/>
      <c r="I44" s="2"/>
      <c r="J44" s="5"/>
      <c r="K44" s="2"/>
      <c r="L44" s="5"/>
      <c r="M44" s="2"/>
      <c r="N44" s="5"/>
    </row>
    <row r="45" spans="5:14">
      <c r="E45" s="2"/>
      <c r="F45" s="5"/>
      <c r="G45" s="2"/>
      <c r="H45" s="5"/>
      <c r="I45" s="2"/>
      <c r="J45" s="5"/>
      <c r="K45" s="2"/>
      <c r="L45" s="5"/>
      <c r="M45" s="2"/>
      <c r="N45" s="5"/>
    </row>
    <row r="46" spans="5:14">
      <c r="E46" s="2"/>
      <c r="F46" s="5"/>
      <c r="G46" s="2"/>
      <c r="H46" s="5"/>
      <c r="I46" s="2"/>
      <c r="J46" s="5"/>
      <c r="K46" s="2"/>
      <c r="L46" s="5"/>
      <c r="M46" s="2"/>
      <c r="N46" s="5"/>
    </row>
    <row r="47" spans="5:14">
      <c r="E47" s="2"/>
      <c r="F47" s="5"/>
      <c r="G47" s="2"/>
      <c r="H47" s="5"/>
      <c r="I47" s="2"/>
      <c r="J47" s="5"/>
      <c r="K47" s="2"/>
      <c r="L47" s="5"/>
      <c r="M47" s="2"/>
      <c r="N47" s="5"/>
    </row>
    <row r="48" spans="5:14">
      <c r="E48" s="2"/>
      <c r="F48" s="5"/>
      <c r="G48" s="2"/>
      <c r="H48" s="5"/>
      <c r="I48" s="2"/>
      <c r="J48" s="5"/>
      <c r="K48" s="2"/>
      <c r="L48" s="5"/>
      <c r="M48" s="2"/>
      <c r="N48" s="5"/>
    </row>
    <row r="49" spans="5:14">
      <c r="E49" s="2"/>
      <c r="F49" s="5"/>
      <c r="G49" s="2"/>
      <c r="H49" s="5"/>
      <c r="I49" s="2"/>
      <c r="J49" s="5"/>
      <c r="K49" s="2"/>
      <c r="L49" s="5"/>
      <c r="N49" s="5"/>
    </row>
    <row r="50" spans="5:14">
      <c r="E50" s="2"/>
      <c r="F50" s="5"/>
      <c r="G50" s="2"/>
      <c r="H50" s="5"/>
      <c r="I50" s="2"/>
      <c r="J50" s="5"/>
      <c r="K50" s="2"/>
      <c r="L50" s="5"/>
      <c r="N50" s="5"/>
    </row>
    <row r="51" spans="5:14">
      <c r="E51" s="2"/>
      <c r="F51" s="5"/>
      <c r="G51" s="2"/>
      <c r="H51" s="5"/>
      <c r="I51" s="2"/>
      <c r="J51" s="5"/>
      <c r="K51" s="2"/>
      <c r="L51" s="5"/>
      <c r="N51" s="5"/>
    </row>
    <row r="52" spans="5:14">
      <c r="E52" s="2"/>
      <c r="F52" s="5"/>
      <c r="G52" s="2"/>
      <c r="H52" s="5"/>
      <c r="I52" s="2"/>
      <c r="J52" s="5"/>
      <c r="K52" s="2"/>
      <c r="L52" s="5"/>
    </row>
    <row r="53" spans="5:14">
      <c r="E53" s="2"/>
      <c r="F53" s="5"/>
      <c r="G53" s="2"/>
      <c r="H53" s="5"/>
      <c r="I53" s="2"/>
      <c r="J53" s="5"/>
      <c r="K53" s="2"/>
      <c r="L53" s="5"/>
    </row>
    <row r="54" spans="5:14">
      <c r="E54" s="2"/>
      <c r="F54" s="5"/>
      <c r="G54" s="2"/>
      <c r="H54" s="5"/>
      <c r="I54" s="2"/>
      <c r="J54" s="5"/>
      <c r="K54" s="2"/>
      <c r="L54" s="5"/>
    </row>
    <row r="55" spans="5:14">
      <c r="E55" s="2"/>
      <c r="F55" s="5"/>
      <c r="G55" s="2"/>
      <c r="H55" s="5"/>
      <c r="I55" s="2"/>
      <c r="J55" s="5"/>
      <c r="K55" s="2"/>
      <c r="L55" s="5"/>
    </row>
    <row r="56" spans="5:14">
      <c r="F56" s="6"/>
      <c r="H56" s="6"/>
      <c r="J56" s="6"/>
      <c r="L56" s="6"/>
    </row>
    <row r="57" spans="5:14">
      <c r="F57" s="6"/>
      <c r="H57" s="6"/>
      <c r="J57" s="6"/>
      <c r="L57" s="6"/>
    </row>
    <row r="58" spans="5:14">
      <c r="F58" s="6"/>
      <c r="H58" s="6"/>
      <c r="J58" s="6"/>
      <c r="L58" s="6"/>
    </row>
    <row r="59" spans="5:14">
      <c r="F59" s="6"/>
      <c r="H59" s="6"/>
      <c r="J59" s="6"/>
      <c r="L59" s="6"/>
    </row>
    <row r="60" spans="5:14">
      <c r="F60" s="6"/>
      <c r="H60" s="6"/>
      <c r="J60" s="6"/>
      <c r="L60" s="6"/>
    </row>
    <row r="61" spans="5:14">
      <c r="F61" s="6"/>
      <c r="H61" s="6"/>
      <c r="J61" s="6"/>
      <c r="L61" s="6"/>
    </row>
    <row r="62" spans="5:14">
      <c r="F62" s="6"/>
      <c r="H62" s="6"/>
      <c r="J62" s="6"/>
      <c r="L62" s="6"/>
    </row>
    <row r="63" spans="5:14">
      <c r="F63" s="6"/>
      <c r="H63" s="6"/>
      <c r="J63" s="6"/>
      <c r="L63" s="6"/>
    </row>
    <row r="64" spans="5:14">
      <c r="F64" s="6"/>
      <c r="H64" s="6"/>
      <c r="J64" s="6"/>
      <c r="L64" s="6"/>
    </row>
    <row r="65" spans="6:12">
      <c r="F65" s="6"/>
      <c r="H65" s="6"/>
      <c r="J65" s="6"/>
      <c r="L65" s="6"/>
    </row>
    <row r="66" spans="6:12">
      <c r="F66" s="6"/>
      <c r="H66" s="6"/>
      <c r="J66" s="6"/>
      <c r="L66" s="6"/>
    </row>
    <row r="67" spans="6:12">
      <c r="F67" s="6"/>
      <c r="H67" s="6"/>
      <c r="J67" s="6"/>
      <c r="L67" s="6"/>
    </row>
    <row r="68" spans="6:12">
      <c r="F68" s="6"/>
      <c r="H68" s="6"/>
      <c r="J68" s="6"/>
      <c r="L68" s="6"/>
    </row>
    <row r="69" spans="6:12">
      <c r="F69" s="6"/>
      <c r="H69" s="6"/>
      <c r="J69" s="6"/>
      <c r="L69" s="6"/>
    </row>
    <row r="70" spans="6:12">
      <c r="F70" s="6"/>
      <c r="H70" s="6"/>
      <c r="J70" s="6"/>
      <c r="L70" s="6"/>
    </row>
    <row r="71" spans="6:12">
      <c r="F71" s="6"/>
      <c r="H71" s="6"/>
      <c r="J71" s="6"/>
      <c r="L71" s="6"/>
    </row>
    <row r="72" spans="6:12">
      <c r="F72" s="6"/>
      <c r="H72" s="6"/>
      <c r="J72" s="6"/>
      <c r="L72" s="6"/>
    </row>
    <row r="73" spans="6:12">
      <c r="F73" s="6"/>
      <c r="H73" s="6"/>
      <c r="J73" s="6"/>
      <c r="L73" s="6"/>
    </row>
    <row r="74" spans="6:12">
      <c r="F74" s="6"/>
      <c r="H74" s="6"/>
      <c r="J74" s="6"/>
      <c r="L74" s="6"/>
    </row>
    <row r="75" spans="6:12">
      <c r="F75" s="6"/>
      <c r="H75" s="6"/>
      <c r="J75" s="6"/>
      <c r="L75" s="6"/>
    </row>
    <row r="76" spans="6:12">
      <c r="F76" s="6"/>
      <c r="H76" s="6"/>
      <c r="J76" s="6"/>
      <c r="L76" s="6"/>
    </row>
    <row r="77" spans="6:12">
      <c r="F77" s="6"/>
      <c r="H77" s="6"/>
      <c r="J77" s="6"/>
      <c r="L77" s="6"/>
    </row>
    <row r="78" spans="6:12">
      <c r="F78" s="6"/>
      <c r="H78" s="6"/>
      <c r="J78" s="6"/>
      <c r="L78" s="6"/>
    </row>
    <row r="79" spans="6:12">
      <c r="F79" s="6"/>
      <c r="H79" s="6"/>
      <c r="J79" s="6"/>
      <c r="L79" s="6"/>
    </row>
    <row r="80" spans="6:12">
      <c r="F80" s="6"/>
      <c r="H80" s="6"/>
      <c r="J80" s="6"/>
      <c r="L80" s="6"/>
    </row>
    <row r="81" spans="6:12">
      <c r="F81" s="6"/>
      <c r="H81" s="6"/>
      <c r="J81" s="6"/>
      <c r="L81" s="6"/>
    </row>
    <row r="82" spans="6:12">
      <c r="F82" s="6"/>
      <c r="H82" s="6"/>
      <c r="J82" s="6"/>
      <c r="L82" s="6"/>
    </row>
    <row r="83" spans="6:12">
      <c r="F83" s="6"/>
      <c r="H83" s="6"/>
      <c r="J83" s="6"/>
      <c r="L83" s="6"/>
    </row>
    <row r="84" spans="6:12">
      <c r="F84" s="6"/>
      <c r="H84" s="6"/>
      <c r="J84" s="6"/>
      <c r="L84" s="6"/>
    </row>
    <row r="85" spans="6:12">
      <c r="F85" s="6"/>
      <c r="H85" s="6"/>
      <c r="J85" s="6"/>
      <c r="L85" s="6"/>
    </row>
    <row r="86" spans="6:12">
      <c r="F86" s="6"/>
      <c r="H86" s="6"/>
      <c r="J86" s="6"/>
      <c r="L86" s="6"/>
    </row>
    <row r="87" spans="6:12">
      <c r="F87" s="6"/>
      <c r="H87" s="6"/>
      <c r="J87" s="6"/>
      <c r="L87" s="6"/>
    </row>
    <row r="88" spans="6:12">
      <c r="F88" s="6"/>
      <c r="H88" s="6"/>
      <c r="J88" s="6"/>
      <c r="L88" s="6"/>
    </row>
    <row r="89" spans="6:12">
      <c r="F89" s="6"/>
      <c r="H89" s="6"/>
      <c r="J89" s="6"/>
      <c r="L89" s="6"/>
    </row>
  </sheetData>
  <mergeCells count="2">
    <mergeCell ref="B1:M1"/>
    <mergeCell ref="B2:M2"/>
  </mergeCells>
  <pageMargins left="0.70866141732283472" right="0.70866141732283472" top="0.15748031496062992" bottom="0.15748031496062992" header="0.31496062992125984" footer="0.31496062992125984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2020-05-09T13:43:43Z</dcterms:modified>
</cp:coreProperties>
</file>