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100" windowHeight="7030"/>
  </bookViews>
  <sheets>
    <sheet name="DATA KHO NVL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R15" i="1" l="1"/>
  <c r="P15" i="1"/>
  <c r="J15" i="1"/>
  <c r="Q15" i="1" s="1"/>
  <c r="R14" i="1"/>
  <c r="P14" i="1"/>
  <c r="J14" i="1"/>
  <c r="R13" i="1"/>
  <c r="P13" i="1"/>
  <c r="J13" i="1"/>
  <c r="R12" i="1"/>
  <c r="P12" i="1"/>
  <c r="J12" i="1"/>
  <c r="R11" i="1"/>
  <c r="P11" i="1"/>
  <c r="J11" i="1"/>
  <c r="Q12" i="1" l="1"/>
  <c r="Q11" i="1"/>
  <c r="Q14" i="1"/>
  <c r="Q13" i="1"/>
  <c r="S13" i="1" l="1"/>
  <c r="S11" i="1"/>
  <c r="S12" i="1"/>
  <c r="S15" i="1"/>
  <c r="S14" i="1"/>
</calcChain>
</file>

<file path=xl/sharedStrings.xml><?xml version="1.0" encoding="utf-8"?>
<sst xmlns="http://schemas.openxmlformats.org/spreadsheetml/2006/main" count="43" uniqueCount="40">
  <si>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</si>
  <si>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</si>
  <si>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</si>
  <si>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</si>
  <si>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10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</si>
  <si>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</si>
  <si>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</si>
  <si>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[dd/MM/yyyy] (trong đó dd:ngày; MM:tháng; yyyy:năm)</t>
  </si>
  <si>
    <t>DỮ LIỆU KHO NGUYÊN LIỆU</t>
  </si>
  <si>
    <t>NGÀY</t>
  </si>
  <si>
    <t>TÊN SẢN PHẨM (SP)</t>
  </si>
  <si>
    <t>MÃ SP</t>
  </si>
  <si>
    <t>ĐVT</t>
  </si>
  <si>
    <t>TỒN ĐẦU</t>
  </si>
  <si>
    <t>NHẬP TỪ NCC</t>
  </si>
  <si>
    <t>NHẬP TỪ SX</t>
  </si>
  <si>
    <t>NHẬP HAO HỤT</t>
  </si>
  <si>
    <t>NHẬP CHUYỂN MÃ</t>
  </si>
  <si>
    <t>TỔNG NHẬP</t>
  </si>
  <si>
    <t>XUẤT TRẢ NCC</t>
  </si>
  <si>
    <t>XUẤT CHO NHÀ MÁY</t>
  </si>
  <si>
    <t>XUẤT LOGISTICS</t>
  </si>
  <si>
    <t>XUẤT HAO HỤT</t>
  </si>
  <si>
    <t>XUẤT CHUYỂN MÃ</t>
  </si>
  <si>
    <t>TỔNG XUẤT</t>
  </si>
  <si>
    <t>TỒN CUỐI</t>
  </si>
  <si>
    <t>TỒN AN TOÀN</t>
  </si>
  <si>
    <t>GHI CHÚ</t>
  </si>
  <si>
    <t>Bao Cám</t>
  </si>
  <si>
    <t>BB0001</t>
  </si>
  <si>
    <t>cái</t>
  </si>
  <si>
    <t>Bao Xanh dương</t>
  </si>
  <si>
    <t>BBBX</t>
  </si>
  <si>
    <t>Cái</t>
  </si>
  <si>
    <t>Bao Bì hổn hợp hữu cơ vi sinh 5dm3</t>
  </si>
  <si>
    <t>BB0006</t>
  </si>
  <si>
    <t>Bao đất mai 20dm3</t>
  </si>
  <si>
    <t>BB0007</t>
  </si>
  <si>
    <t>Bao đất rau 10dm3</t>
  </si>
  <si>
    <t>BB0008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</si>
</sst>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/>
    <xf numFmtId="0" fontId="6" fillId="3" borderId="3" xfId="0" applyFont="1" applyFill="1" applyBorder="1" applyAlignment="1">
      <alignment horizontal="center" vertical="center"/>
    </xf>
    <xf numFmtId="164" fontId="6" fillId="3" borderId="3" xfId="1" applyNumberFormat="1" applyFont="1" applyFill="1" applyBorder="1"/>
    <xf numFmtId="164" fontId="6" fillId="3" borderId="3" xfId="1" applyNumberFormat="1" applyFont="1" applyFill="1" applyBorder="1" applyAlignment="1">
      <alignment horizontal="center" vertical="center" wrapText="1"/>
    </xf>
    <xf numFmtId="164" fontId="6" fillId="4" borderId="3" xfId="1" applyNumberFormat="1" applyFont="1" applyFill="1" applyBorder="1" applyAlignment="1">
      <alignment horizontal="center" vertical="center" wrapText="1"/>
    </xf>
    <xf numFmtId="165" fontId="7" fillId="3" borderId="3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Drive/Tribat/DU%20LIEU/BC%20KHO%20NM%20201903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KHO NVL"/>
      <sheetName val="DATA KHO TP"/>
      <sheetName val="DATA KHO BUN"/>
      <sheetName val="DATA KHO XU LY"/>
      <sheetName val="DATA TRAM CAN"/>
      <sheetName val="DU BAO BAN HANG"/>
      <sheetName val="Phân Loại"/>
      <sheetName val="NHU CAU NVL THANG 03"/>
      <sheetName val="THEO DOI XUAT HANG"/>
      <sheetName val="BC KHO THANH PHAM 15.03"/>
      <sheetName val="BC KHO XL 15.03"/>
      <sheetName val="THEO DOI PHOI TRON BUN"/>
      <sheetName val="BC TIEP NHAN - XLB 14.03"/>
      <sheetName val="BC KHO NVL 14.03"/>
      <sheetName val="BC KHO BUN 14.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TÊN NVL</v>
          </cell>
          <cell r="C2" t="str">
            <v>NHU CẦU CẦN THÁNG</v>
          </cell>
          <cell r="D2" t="str">
            <v>TỒN KHO AN TOÀN</v>
          </cell>
        </row>
        <row r="3">
          <cell r="B3" t="str">
            <v>Mụn Dừa</v>
          </cell>
          <cell r="C3">
            <v>9340</v>
          </cell>
          <cell r="D3">
            <v>4670</v>
          </cell>
        </row>
        <row r="4">
          <cell r="B4" t="str">
            <v>Vỏ Dừa</v>
          </cell>
          <cell r="C4">
            <v>818.4</v>
          </cell>
          <cell r="D4">
            <v>409.2</v>
          </cell>
        </row>
        <row r="5">
          <cell r="B5" t="str">
            <v>Tro trấu</v>
          </cell>
          <cell r="C5">
            <v>11156</v>
          </cell>
          <cell r="D5">
            <v>5578</v>
          </cell>
        </row>
        <row r="6">
          <cell r="B6" t="str">
            <v>Compost</v>
          </cell>
          <cell r="C6">
            <v>12649.411764705881</v>
          </cell>
          <cell r="D6">
            <v>6324.7058823529405</v>
          </cell>
        </row>
        <row r="7">
          <cell r="B7" t="str">
            <v>Trấu ủ</v>
          </cell>
          <cell r="C7">
            <v>169.41176470588235</v>
          </cell>
          <cell r="D7">
            <v>84.705882352941174</v>
          </cell>
        </row>
        <row r="8">
          <cell r="B8" t="str">
            <v>Đất Đen (m3)</v>
          </cell>
          <cell r="C8">
            <v>200</v>
          </cell>
          <cell r="D8">
            <v>100</v>
          </cell>
        </row>
        <row r="9">
          <cell r="B9" t="str">
            <v>Phân bò</v>
          </cell>
          <cell r="C9">
            <v>356.71428571428572</v>
          </cell>
          <cell r="D9">
            <v>178.35714285714286</v>
          </cell>
        </row>
        <row r="10">
          <cell r="B10" t="str">
            <v>Vôi</v>
          </cell>
          <cell r="C10">
            <v>23200</v>
          </cell>
          <cell r="D10">
            <v>11600</v>
          </cell>
        </row>
        <row r="11">
          <cell r="B11" t="str">
            <v>KCl</v>
          </cell>
          <cell r="C11">
            <v>0</v>
          </cell>
          <cell r="D11">
            <v>0</v>
          </cell>
        </row>
        <row r="12">
          <cell r="B12" t="str">
            <v>URE</v>
          </cell>
          <cell r="C12">
            <v>0</v>
          </cell>
          <cell r="D12">
            <v>0</v>
          </cell>
        </row>
        <row r="13">
          <cell r="B13" t="str">
            <v>Phân cá bột</v>
          </cell>
          <cell r="C13">
            <v>0</v>
          </cell>
          <cell r="D13">
            <v>0</v>
          </cell>
        </row>
        <row r="14">
          <cell r="B14" t="str">
            <v>Lân</v>
          </cell>
          <cell r="C14">
            <v>23200</v>
          </cell>
          <cell r="D14">
            <v>11600</v>
          </cell>
        </row>
        <row r="15">
          <cell r="B15" t="str">
            <v>Trấu xay</v>
          </cell>
          <cell r="C15">
            <v>0</v>
          </cell>
          <cell r="D15">
            <v>0</v>
          </cell>
        </row>
        <row r="16">
          <cell r="B16" t="str">
            <v>Hoạt chất R-T</v>
          </cell>
          <cell r="C16">
            <v>91300</v>
          </cell>
          <cell r="D16">
            <v>45650</v>
          </cell>
        </row>
        <row r="17">
          <cell r="B17" t="str">
            <v>Bao đất sạch 5dm3</v>
          </cell>
          <cell r="C17">
            <v>20000</v>
          </cell>
          <cell r="D17">
            <v>10000</v>
          </cell>
        </row>
        <row r="18">
          <cell r="B18" t="str">
            <v>Bao đất sạch 20dm3</v>
          </cell>
          <cell r="C18">
            <v>80000</v>
          </cell>
          <cell r="D18">
            <v>40000</v>
          </cell>
        </row>
        <row r="19">
          <cell r="B19" t="str">
            <v>Bao đất sạch 50dm3</v>
          </cell>
          <cell r="C19">
            <v>79000</v>
          </cell>
          <cell r="D19">
            <v>39500</v>
          </cell>
        </row>
        <row r="20">
          <cell r="B20" t="str">
            <v>Bao đất rau 5dm3</v>
          </cell>
          <cell r="C20">
            <v>200</v>
          </cell>
          <cell r="D20">
            <v>100</v>
          </cell>
        </row>
        <row r="21">
          <cell r="B21" t="str">
            <v>Bao đất rau 10dm3</v>
          </cell>
          <cell r="C21">
            <v>500</v>
          </cell>
          <cell r="D21">
            <v>250</v>
          </cell>
        </row>
        <row r="22">
          <cell r="B22" t="str">
            <v>Bao đất rau 20dm3</v>
          </cell>
          <cell r="C22">
            <v>7000</v>
          </cell>
          <cell r="D22">
            <v>3500</v>
          </cell>
        </row>
        <row r="23">
          <cell r="B23" t="str">
            <v>Bao đất Promix 20dm3</v>
          </cell>
          <cell r="C23">
            <v>4500</v>
          </cell>
          <cell r="D23">
            <v>2250</v>
          </cell>
        </row>
        <row r="24">
          <cell r="B24" t="str">
            <v>Bao đất mai 20dm3</v>
          </cell>
          <cell r="C24">
            <v>17000</v>
          </cell>
          <cell r="D24">
            <v>8500</v>
          </cell>
        </row>
        <row r="25">
          <cell r="B25" t="str">
            <v>Bao đất việt 20dm3</v>
          </cell>
          <cell r="C25">
            <v>5000</v>
          </cell>
          <cell r="D25">
            <v>2500</v>
          </cell>
        </row>
        <row r="26">
          <cell r="B26" t="str">
            <v>Bao đất việt 50dm3</v>
          </cell>
          <cell r="C26">
            <v>10000</v>
          </cell>
          <cell r="D26">
            <v>5000</v>
          </cell>
        </row>
        <row r="27">
          <cell r="B27" t="str">
            <v>Bao Đất Sạch 20 dm3 HN</v>
          </cell>
          <cell r="C27">
            <v>10800</v>
          </cell>
          <cell r="D27">
            <v>5400</v>
          </cell>
        </row>
        <row r="28">
          <cell r="B28" t="str">
            <v>Bao Cám</v>
          </cell>
          <cell r="C28">
            <v>10000</v>
          </cell>
          <cell r="D28">
            <v>5000</v>
          </cell>
        </row>
        <row r="29">
          <cell r="B29" t="str">
            <v>Bao đựng giá thể lan</v>
          </cell>
          <cell r="C29">
            <v>6000</v>
          </cell>
          <cell r="D29">
            <v>3000</v>
          </cell>
        </row>
        <row r="30">
          <cell r="B30" t="str">
            <v>Nhãn giá thể lan</v>
          </cell>
          <cell r="C30">
            <v>6000</v>
          </cell>
          <cell r="D30">
            <v>3000</v>
          </cell>
        </row>
        <row r="31">
          <cell r="B31" t="str">
            <v>Giá thể trồng lan</v>
          </cell>
          <cell r="C31">
            <v>1200</v>
          </cell>
          <cell r="D31">
            <v>600</v>
          </cell>
        </row>
        <row r="32">
          <cell r="B32" t="str">
            <v>Bao phân bò 3dm3</v>
          </cell>
          <cell r="C32">
            <v>9900</v>
          </cell>
          <cell r="D32">
            <v>4950</v>
          </cell>
        </row>
        <row r="33">
          <cell r="B33" t="str">
            <v>Bao phân bò 10dm3</v>
          </cell>
          <cell r="C33">
            <v>22000</v>
          </cell>
          <cell r="D33">
            <v>11000</v>
          </cell>
        </row>
        <row r="34">
          <cell r="B34" t="str">
            <v>Bao phân hữu cơ T-O 0.5kg</v>
          </cell>
          <cell r="C34">
            <v>0</v>
          </cell>
          <cell r="D34">
            <v>0</v>
          </cell>
        </row>
        <row r="35">
          <cell r="B35" t="str">
            <v>Bao phân hữu cơ T-O 1kg</v>
          </cell>
          <cell r="C35">
            <v>0</v>
          </cell>
          <cell r="D35">
            <v>0</v>
          </cell>
        </row>
        <row r="36">
          <cell r="B36" t="str">
            <v>Bao phân hữu cơ T-O 25kg</v>
          </cell>
          <cell r="C36">
            <v>0</v>
          </cell>
          <cell r="D36">
            <v>0</v>
          </cell>
        </row>
        <row r="37">
          <cell r="B37" t="str">
            <v>Đá scoria 2-5mm</v>
          </cell>
          <cell r="C37">
            <v>500</v>
          </cell>
          <cell r="D37">
            <v>250</v>
          </cell>
        </row>
        <row r="38">
          <cell r="B38" t="str">
            <v>Đá scoria 5-10mm</v>
          </cell>
          <cell r="C38">
            <v>2000</v>
          </cell>
          <cell r="D38">
            <v>1000</v>
          </cell>
        </row>
        <row r="39">
          <cell r="B39" t="str">
            <v>Đá scoria 10-20mm</v>
          </cell>
          <cell r="C39">
            <v>6000</v>
          </cell>
          <cell r="D39">
            <v>3000</v>
          </cell>
        </row>
        <row r="40">
          <cell r="B40" t="str">
            <v>Đá scoria 20-50mm</v>
          </cell>
          <cell r="C40">
            <v>500</v>
          </cell>
          <cell r="D40">
            <v>250</v>
          </cell>
        </row>
        <row r="41">
          <cell r="B41" t="str">
            <v>Bao scoria 10 kg</v>
          </cell>
          <cell r="C41">
            <v>900</v>
          </cell>
          <cell r="D41">
            <v>450</v>
          </cell>
        </row>
        <row r="42">
          <cell r="B42" t="str">
            <v>Bao phân vi sinh T-MB</v>
          </cell>
          <cell r="C42">
            <v>0</v>
          </cell>
          <cell r="D42">
            <v>0</v>
          </cell>
        </row>
        <row r="43">
          <cell r="B43" t="str">
            <v>Bao đất sạch 40 dm3 (XK)</v>
          </cell>
          <cell r="C43">
            <v>0</v>
          </cell>
          <cell r="D43">
            <v>0</v>
          </cell>
        </row>
        <row r="44">
          <cell r="B44" t="str">
            <v>Bao Nutrisol - bao vàng</v>
          </cell>
          <cell r="C44">
            <v>0</v>
          </cell>
          <cell r="D44">
            <v>0</v>
          </cell>
        </row>
        <row r="45">
          <cell r="B45" t="str">
            <v>Bao Nutrisol - bao đỏ</v>
          </cell>
          <cell r="C45">
            <v>0</v>
          </cell>
          <cell r="D45">
            <v>0</v>
          </cell>
        </row>
        <row r="46">
          <cell r="B46" t="str">
            <v>Bao Xanh dương</v>
          </cell>
          <cell r="C46">
            <v>3320</v>
          </cell>
          <cell r="D46">
            <v>1660</v>
          </cell>
        </row>
        <row r="47">
          <cell r="B47" t="str">
            <v>Bao Xanh lá</v>
          </cell>
          <cell r="C47">
            <v>330</v>
          </cell>
          <cell r="D47">
            <v>165</v>
          </cell>
        </row>
        <row r="48">
          <cell r="B48" t="str">
            <v>Chỉ May Bao</v>
          </cell>
          <cell r="C48">
            <v>773.33333333333326</v>
          </cell>
          <cell r="D48">
            <v>386.66666666666663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7" workbookViewId="0">
      <selection activeCell="C17" sqref="C17"/>
    </sheetView>
  </sheetViews>
  <sheetFormatPr defaultRowHeight="14.5" x14ac:dyDescent="0.35"/>
  <cols>
    <col min="1" max="1" width="8.90625" bestFit="1" customWidth="1"/>
    <col min="5" max="5" width="10" bestFit="1" customWidth="1"/>
    <col min="10" max="10" width="13" bestFit="1" customWidth="1"/>
    <col min="17" max="17" width="10.6328125" bestFit="1" customWidth="1"/>
    <col min="18" max="18" width="15" bestFit="1" customWidth="1"/>
    <col min="19" max="19" width="11.6328125" bestFit="1" customWidth="1"/>
  </cols>
  <sheetData>
    <row r="1" spans="1:19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9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9" x14ac:dyDescent="0.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9" x14ac:dyDescent="0.3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9" x14ac:dyDescent="0.3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9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9" x14ac:dyDescent="0.3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9" x14ac:dyDescent="0.3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9" ht="15.5" x14ac:dyDescent="0.35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  <c r="O10" s="1" t="s">
        <v>23</v>
      </c>
      <c r="P10" s="1" t="s">
        <v>24</v>
      </c>
      <c r="Q10" s="1" t="s">
        <v>25</v>
      </c>
      <c r="R10" s="1" t="s">
        <v>26</v>
      </c>
      <c r="S10" s="1" t="s">
        <v>27</v>
      </c>
    </row>
    <row r="11" spans="1:19" x14ac:dyDescent="0.35">
      <c r="A11" s="6">
        <v>43539</v>
      </c>
      <c r="B11" s="7" t="s">
        <v>28</v>
      </c>
      <c r="C11" s="8" t="s">
        <v>29</v>
      </c>
      <c r="D11" s="8" t="s">
        <v>30</v>
      </c>
      <c r="E11" s="9">
        <v>5273</v>
      </c>
      <c r="F11" s="10"/>
      <c r="G11" s="10"/>
      <c r="H11" s="10"/>
      <c r="I11" s="10"/>
      <c r="J11" s="11">
        <f>SUM([1]!Table4[[#This Row],[NHẬP TỪ NCC]:[NHẬP CHUYỂN MÃ]])</f>
        <v>15700</v>
      </c>
      <c r="K11" s="10"/>
      <c r="L11" s="10">
        <v>200</v>
      </c>
      <c r="M11" s="10"/>
      <c r="N11" s="10"/>
      <c r="O11" s="10"/>
      <c r="P11" s="11">
        <f t="shared" ref="P11:P15" si="0">SUM(K11:O11)</f>
        <v>200</v>
      </c>
      <c r="Q11" s="11">
        <f>E11+J11-P11</f>
        <v>20773</v>
      </c>
      <c r="R11" s="11">
        <f>IFERROR(VLOOKUP([1]!Table4[[#This Row],[TÊN SẢN PHẨM]],'[1]NHU CAU NVL THANG 03'!$B$2:$D$82,3,0),0)</f>
        <v>10000</v>
      </c>
      <c r="S11" s="12" t="str">
        <f>IF([1]!Table4[[#This Row],[TỒN CUỐI]]&lt;[1]!Table4[[#This Row],[TỒN AN TOÀN]],"Báo động",IF([1]!Table4[[#This Row],[TỒN CUỐI]]&lt;[1]!Table4[[#This Row],[TỒN AN TOÀN]]*120%,"An toàn",IF([1]!Table4[[#This Row],[TỒN CUỐI]]&gt;=[1]!Table4[[#This Row],[TỒN AN TOÀN]]*120%,"Vượt an toàn")))</f>
        <v>Vượt an toàn</v>
      </c>
    </row>
    <row r="12" spans="1:19" x14ac:dyDescent="0.35">
      <c r="A12" s="6">
        <v>43539</v>
      </c>
      <c r="B12" s="7" t="s">
        <v>31</v>
      </c>
      <c r="C12" s="8" t="s">
        <v>32</v>
      </c>
      <c r="D12" s="8" t="s">
        <v>33</v>
      </c>
      <c r="E12" s="9">
        <v>3370</v>
      </c>
      <c r="F12" s="10"/>
      <c r="G12" s="10"/>
      <c r="H12" s="10"/>
      <c r="I12" s="10"/>
      <c r="J12" s="11">
        <f>SUM([1]!Table4[[#This Row],[NHẬP TỪ NCC]:[NHẬP CHUYỂN MÃ]])</f>
        <v>6500</v>
      </c>
      <c r="K12" s="10"/>
      <c r="L12" s="10">
        <v>175</v>
      </c>
      <c r="M12" s="10"/>
      <c r="O12" s="10"/>
      <c r="P12" s="11">
        <f t="shared" si="0"/>
        <v>175</v>
      </c>
      <c r="Q12" s="11">
        <f t="shared" ref="Q12:Q15" si="1">E12+J12-P12</f>
        <v>9695</v>
      </c>
      <c r="R12" s="11">
        <f>IFERROR(VLOOKUP([1]!Table4[[#This Row],[TÊN SẢN PHẨM]],'[1]NHU CAU NVL THANG 03'!$B$2:$D$82,3,0),0)</f>
        <v>39500</v>
      </c>
      <c r="S12" s="12" t="str">
        <f>IF([1]!Table4[[#This Row],[TỒN CUỐI]]&lt;[1]!Table4[[#This Row],[TỒN AN TOÀN]],"Báo động",IF([1]!Table4[[#This Row],[TỒN CUỐI]]&lt;[1]!Table4[[#This Row],[TỒN AN TOÀN]]*120%,"An toàn",IF([1]!Table4[[#This Row],[TỒN CUỐI]]&gt;=[1]!Table4[[#This Row],[TỒN AN TOÀN]]*120%,"Vượt an toàn")))</f>
        <v>Vượt an toàn</v>
      </c>
    </row>
    <row r="13" spans="1:19" x14ac:dyDescent="0.35">
      <c r="A13" s="6">
        <v>43539</v>
      </c>
      <c r="B13" s="7" t="s">
        <v>34</v>
      </c>
      <c r="C13" s="8" t="s">
        <v>35</v>
      </c>
      <c r="D13" s="8" t="s">
        <v>33</v>
      </c>
      <c r="E13" s="9">
        <v>0</v>
      </c>
      <c r="F13" s="10"/>
      <c r="G13" s="10"/>
      <c r="H13" s="10"/>
      <c r="I13" s="10"/>
      <c r="J13" s="11">
        <f>SUM([1]!Table4[[#This Row],[NHẬP TỪ NCC]:[NHẬP CHUYỂN MÃ]])</f>
        <v>6464</v>
      </c>
      <c r="K13" s="10"/>
      <c r="L13" s="10"/>
      <c r="M13" s="10"/>
      <c r="N13" s="10"/>
      <c r="O13" s="10"/>
      <c r="P13" s="11">
        <f t="shared" si="0"/>
        <v>0</v>
      </c>
      <c r="Q13" s="11">
        <f t="shared" si="1"/>
        <v>6464</v>
      </c>
      <c r="R13" s="11">
        <f>IFERROR(VLOOKUP([1]!Table4[[#This Row],[TÊN SẢN PHẨM]],'[1]NHU CAU NVL THANG 03'!$B$2:$D$82,3,0),0)</f>
        <v>2500</v>
      </c>
      <c r="S13" s="12" t="str">
        <f>IF([1]!Table4[[#This Row],[TỒN CUỐI]]&lt;[1]!Table4[[#This Row],[TỒN AN TOÀN]],"Báo động",IF([1]!Table4[[#This Row],[TỒN CUỐI]]&lt;[1]!Table4[[#This Row],[TỒN AN TOÀN]]*120%,"An toàn",IF([1]!Table4[[#This Row],[TỒN CUỐI]]&gt;=[1]!Table4[[#This Row],[TỒN AN TOÀN]]*120%,"Vượt an toàn")))</f>
        <v>Vượt an toàn</v>
      </c>
    </row>
    <row r="14" spans="1:19" ht="23" x14ac:dyDescent="0.35">
      <c r="A14" s="6">
        <v>43539</v>
      </c>
      <c r="B14" s="7" t="s">
        <v>36</v>
      </c>
      <c r="C14" s="8" t="s">
        <v>37</v>
      </c>
      <c r="D14" s="8" t="s">
        <v>30</v>
      </c>
      <c r="E14" s="9">
        <v>14845</v>
      </c>
      <c r="F14" s="10"/>
      <c r="G14" s="10"/>
      <c r="H14" s="10"/>
      <c r="I14" s="10"/>
      <c r="J14" s="11">
        <f>SUM([1]!Table4[[#This Row],[NHẬP TỪ NCC]:[NHẬP CHUYỂN MÃ]])</f>
        <v>2075</v>
      </c>
      <c r="K14" s="10"/>
      <c r="L14" s="10">
        <v>1620</v>
      </c>
      <c r="M14" s="10"/>
      <c r="N14" s="10"/>
      <c r="O14" s="10"/>
      <c r="P14" s="11">
        <f t="shared" si="0"/>
        <v>1620</v>
      </c>
      <c r="Q14" s="11">
        <f t="shared" si="1"/>
        <v>15300</v>
      </c>
      <c r="R14" s="11">
        <f>IFERROR(VLOOKUP([1]!Table4[[#This Row],[TÊN SẢN PHẨM]],'[1]NHU CAU NVL THANG 03'!$B$2:$D$82,3,0),0)</f>
        <v>0</v>
      </c>
      <c r="S14" s="12" t="str">
        <f>IF([1]!Table4[[#This Row],[TỒN CUỐI]]&lt;[1]!Table4[[#This Row],[TỒN AN TOÀN]],"Báo động",IF([1]!Table4[[#This Row],[TỒN CUỐI]]&lt;[1]!Table4[[#This Row],[TỒN AN TOÀN]]*120%,"An toàn",IF([1]!Table4[[#This Row],[TỒN CUỐI]]&gt;=[1]!Table4[[#This Row],[TỒN AN TOÀN]]*120%,"Vượt an toàn")))</f>
        <v>Vượt an toàn</v>
      </c>
    </row>
    <row r="15" spans="1:19" ht="23" x14ac:dyDescent="0.35">
      <c r="A15" s="6">
        <v>43539</v>
      </c>
      <c r="B15" s="7" t="s">
        <v>38</v>
      </c>
      <c r="C15" s="8" t="s">
        <v>39</v>
      </c>
      <c r="D15" s="8" t="s">
        <v>30</v>
      </c>
      <c r="E15" s="9">
        <v>10887</v>
      </c>
      <c r="F15" s="10"/>
      <c r="G15" s="10"/>
      <c r="H15" s="10"/>
      <c r="I15" s="10"/>
      <c r="J15" s="11">
        <f>SUM([1]!Table4[[#This Row],[NHẬP TỪ NCC]:[NHẬP CHUYỂN MÃ]])</f>
        <v>3750</v>
      </c>
      <c r="K15" s="10"/>
      <c r="L15" s="10"/>
      <c r="M15" s="10"/>
      <c r="N15" s="10"/>
      <c r="O15" s="10"/>
      <c r="P15" s="11">
        <f t="shared" si="0"/>
        <v>0</v>
      </c>
      <c r="Q15" s="11">
        <f t="shared" si="1"/>
        <v>14637</v>
      </c>
      <c r="R15" s="11">
        <f>IFERROR(VLOOKUP([1]!Table4[[#This Row],[TÊN SẢN PHẨM]],'[1]NHU CAU NVL THANG 03'!$B$2:$D$82,3,0),0)</f>
        <v>5000</v>
      </c>
      <c r="S15" s="12" t="str">
        <f>IF([1]!Table4[[#This Row],[TỒN CUỐI]]&lt;[1]!Table4[[#This Row],[TỒN AN TOÀN]],"Báo động",IF([1]!Table4[[#This Row],[TỒN CUỐI]]&lt;[1]!Table4[[#This Row],[TỒN AN TOÀN]]*120%,"An toàn",IF([1]!Table4[[#This Row],[TỒN CUỐI]]&gt;=[1]!Table4[[#This Row],[TỒN AN TOÀN]]*120%,"Vượt an toàn")))</f>
        <v>Vượt an toàn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NVL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2019-04-04T10:36:50Z</dcterms:created>
  <dcterms:modified xsi:type="dcterms:W3CDTF">2019-04-04T03:44:42Z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