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AppData\Local\Microsoft\Windows\INetCache\Content.Outlook\XEHEKKW3\"/>
    </mc:Choice>
  </mc:AlternateContent>
  <bookViews>
    <workbookView xWindow="0" yWindow="0" windowWidth="20490" windowHeight="8640"/>
  </bookViews>
  <sheets>
    <sheet name="DL -&gt; bieu do" sheetId="1" r:id="rId1"/>
    <sheet name="Format BC - theo doi DA" sheetId="3" r:id="rId2"/>
  </sheets>
  <externalReferences>
    <externalReference r:id="rId3"/>
    <externalReference r:id="rId4"/>
    <externalReference r:id="rId5"/>
  </externalReferences>
  <definedNames>
    <definedName name="_xlnm._FilterDatabase" localSheetId="1" hidden="1">'Format BC - theo doi DA'!$A$8:$CC$8</definedName>
    <definedName name="Actual" localSheetId="1">('Format BC - theo doi DA'!PeriodInActual*(#REF!&gt;0))*'Format BC - theo doi DA'!PeriodInPlan</definedName>
    <definedName name="Actual">(PeriodInActual*(#REF!&gt;0))*PeriodInPlan</definedName>
    <definedName name="ActualBeyond" localSheetId="1">'Format BC - theo doi DA'!PeriodInActual*(#REF!&gt;0)</definedName>
    <definedName name="ActualBeyond">PeriodInActual*(#REF!&gt;0)</definedName>
    <definedName name="Calendar_Year" localSheetId="1">#REF!</definedName>
    <definedName name="Calendar_Year">#REF!</definedName>
    <definedName name="DA">'[1]511BH'!$B$7:$M$10</definedName>
    <definedName name="DATSACH">'[1]511BH'!$B$12:$M$26</definedName>
    <definedName name="dgia1">[2]DGIA1!$B$2:$K$230</definedName>
    <definedName name="dongia">[2]DONGIA!$B$6:$P$236</definedName>
    <definedName name="giaban">'[2]511BH'!$C$264:$F$517</definedName>
    <definedName name="MUNDUA">'[1]511BH'!$B$28:$M$34</definedName>
    <definedName name="OLE_LINK2" localSheetId="1">'Format BC - theo doi DA'!#REF!</definedName>
    <definedName name="PercentComplete" localSheetId="1">'Format BC - theo doi DA'!PercentCompleteBeyond*'Format BC - theo doi DA'!PeriodInPlan</definedName>
    <definedName name="PercentComplete">PercentCompleteBeyond*PeriodInPlan</definedName>
    <definedName name="PercentCompleteBeyond" localSheetId="1">(#REF!=MEDIAN(#REF!,#REF!,#REF!+#REF!)*(#REF!&gt;0))*((#REF!&lt;(INT(#REF!+#REF!*#REF!)))+(#REF!=#REF!))*(#REF!&gt;0)</definedName>
    <definedName name="PercentCompleteBeyond">(#REF!=MEDIAN(#REF!,#REF!,#REF!+#REF!)*(#REF!&gt;0))*((#REF!&lt;(INT(#REF!+#REF!*#REF!)))+(#REF!=#REF!))*(#REF!&gt;0)</definedName>
    <definedName name="period_selected" localSheetId="1">#REF!</definedName>
    <definedName name="period_selected">#REF!</definedName>
    <definedName name="PeriodInActual" localSheetId="1">#REF!=MEDIAN(#REF!,#REF!,#REF!+#REF!-1)</definedName>
    <definedName name="PeriodInActual">#REF!=MEDIAN(#REF!,#REF!,#REF!+#REF!-1)</definedName>
    <definedName name="PeriodInPlan" localSheetId="1">#REF!=MEDIAN(#REF!,#REF!,#REF!+#REF!-1)</definedName>
    <definedName name="PeriodInPlan">#REF!=MEDIAN(#REF!,#REF!,#REF!+#REF!-1)</definedName>
    <definedName name="PHANBON">'[1]511BH'!$B$36:$M$47</definedName>
    <definedName name="Plan" localSheetId="1">'Format BC - theo doi DA'!PeriodInPlan*(#REF!&gt;0)</definedName>
    <definedName name="Plan">PeriodInPlan*(#REF!&gt;0)</definedName>
    <definedName name="_xlnm.Print_Titles" localSheetId="1">'Format BC - theo doi DA'!$5:$8</definedName>
    <definedName name="Title1" localSheetId="1">#REF!</definedName>
    <definedName name="Title1">#REF!</definedName>
    <definedName name="TitleRegion..BO60" localSheetId="1">#REF!</definedName>
    <definedName name="TitleRegion..BO60">#REF!</definedName>
    <definedName name="Tuần1" comment="safsddf" localSheetId="1">#REF!</definedName>
    <definedName name="Tuần1" comment="safsddf">#REF!</definedName>
    <definedName name="W1_" comment="1-7/01" localSheetId="1">#REF!</definedName>
    <definedName name="W1_" comment="1-7/0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C38" i="3" l="1"/>
  <c r="CB38" i="3"/>
  <c r="CA38" i="3"/>
  <c r="Y38" i="3"/>
  <c r="V38" i="3" s="1"/>
  <c r="U38" i="3" s="1"/>
  <c r="W38" i="3"/>
  <c r="T38" i="3"/>
  <c r="X38" i="3" s="1"/>
  <c r="CC37" i="3"/>
  <c r="CB37" i="3"/>
  <c r="Y37" i="3"/>
  <c r="W37" i="3"/>
  <c r="V37" i="3"/>
  <c r="U37" i="3" s="1"/>
  <c r="T37" i="3"/>
  <c r="CC36" i="3"/>
  <c r="CB36" i="3"/>
  <c r="Y36" i="3"/>
  <c r="V36" i="3" s="1"/>
  <c r="U36" i="3" s="1"/>
  <c r="W36" i="3"/>
  <c r="T36" i="3"/>
  <c r="CC35" i="3"/>
  <c r="CB35" i="3"/>
  <c r="Y35" i="3"/>
  <c r="V35" i="3" s="1"/>
  <c r="U35" i="3" s="1"/>
  <c r="W35" i="3"/>
  <c r="T35" i="3"/>
  <c r="CC34" i="3"/>
  <c r="CB34" i="3"/>
  <c r="Y34" i="3"/>
  <c r="V34" i="3" s="1"/>
  <c r="W34" i="3"/>
  <c r="N34" i="3"/>
  <c r="I34" i="3"/>
  <c r="H34" i="3"/>
  <c r="T34" i="3" s="1"/>
  <c r="CC33" i="3"/>
  <c r="CB33" i="3"/>
  <c r="Y33" i="3"/>
  <c r="V33" i="3" s="1"/>
  <c r="W33" i="3"/>
  <c r="N33" i="3"/>
  <c r="I33" i="3"/>
  <c r="H33" i="3"/>
  <c r="T33" i="3" s="1"/>
  <c r="CC32" i="3"/>
  <c r="CB32" i="3"/>
  <c r="CA32" i="3"/>
  <c r="Y32" i="3"/>
  <c r="V32" i="3" s="1"/>
  <c r="U32" i="3" s="1"/>
  <c r="W32" i="3"/>
  <c r="T32" i="3"/>
  <c r="X32" i="3" s="1"/>
  <c r="CC31" i="3"/>
  <c r="CB31" i="3"/>
  <c r="Y31" i="3"/>
  <c r="W31" i="3"/>
  <c r="V31" i="3"/>
  <c r="U31" i="3" s="1"/>
  <c r="T31" i="3"/>
  <c r="CC30" i="3"/>
  <c r="CB30" i="3"/>
  <c r="Y30" i="3"/>
  <c r="V30" i="3" s="1"/>
  <c r="U30" i="3" s="1"/>
  <c r="W30" i="3"/>
  <c r="T30" i="3"/>
  <c r="CC29" i="3"/>
  <c r="CB29" i="3"/>
  <c r="Y29" i="3"/>
  <c r="V29" i="3" s="1"/>
  <c r="U29" i="3" s="1"/>
  <c r="W29" i="3"/>
  <c r="T29" i="3"/>
  <c r="CC28" i="3"/>
  <c r="CB28" i="3"/>
  <c r="Y28" i="3"/>
  <c r="V28" i="3" s="1"/>
  <c r="W28" i="3"/>
  <c r="N28" i="3"/>
  <c r="I28" i="3"/>
  <c r="I23" i="3" s="1"/>
  <c r="Y23" i="3" s="1"/>
  <c r="V23" i="3" s="1"/>
  <c r="H28" i="3"/>
  <c r="T28" i="3" s="1"/>
  <c r="CC27" i="3"/>
  <c r="CB27" i="3"/>
  <c r="Y27" i="3"/>
  <c r="V27" i="3" s="1"/>
  <c r="U27" i="3" s="1"/>
  <c r="W27" i="3"/>
  <c r="T27" i="3"/>
  <c r="CC26" i="3"/>
  <c r="CB26" i="3"/>
  <c r="CA26" i="3"/>
  <c r="Y26" i="3"/>
  <c r="W26" i="3"/>
  <c r="V26" i="3"/>
  <c r="U26" i="3" s="1"/>
  <c r="T26" i="3"/>
  <c r="CC25" i="3"/>
  <c r="CB25" i="3"/>
  <c r="Y25" i="3"/>
  <c r="V25" i="3" s="1"/>
  <c r="U25" i="3" s="1"/>
  <c r="W25" i="3"/>
  <c r="T25" i="3"/>
  <c r="CA25" i="3" s="1"/>
  <c r="CC24" i="3"/>
  <c r="CB24" i="3"/>
  <c r="Y24" i="3"/>
  <c r="V24" i="3" s="1"/>
  <c r="U24" i="3" s="1"/>
  <c r="W24" i="3"/>
  <c r="T24" i="3"/>
  <c r="N24" i="3"/>
  <c r="I24" i="3"/>
  <c r="H24" i="3"/>
  <c r="CC23" i="3"/>
  <c r="CB23" i="3"/>
  <c r="W23" i="3"/>
  <c r="N23" i="3"/>
  <c r="CC22" i="3"/>
  <c r="CB22" i="3"/>
  <c r="Y22" i="3"/>
  <c r="V22" i="3" s="1"/>
  <c r="U22" i="3" s="1"/>
  <c r="W22" i="3"/>
  <c r="T22" i="3"/>
  <c r="CA22" i="3" s="1"/>
  <c r="CC21" i="3"/>
  <c r="CB21" i="3"/>
  <c r="Y21" i="3"/>
  <c r="V21" i="3" s="1"/>
  <c r="U21" i="3" s="1"/>
  <c r="W21" i="3"/>
  <c r="T21" i="3"/>
  <c r="CC20" i="3"/>
  <c r="CB20" i="3"/>
  <c r="CA20" i="3"/>
  <c r="Y20" i="3"/>
  <c r="W20" i="3"/>
  <c r="V20" i="3"/>
  <c r="U20" i="3" s="1"/>
  <c r="T20" i="3"/>
  <c r="CC19" i="3"/>
  <c r="CB19" i="3"/>
  <c r="Y19" i="3"/>
  <c r="V19" i="3" s="1"/>
  <c r="U19" i="3" s="1"/>
  <c r="W19" i="3"/>
  <c r="T19" i="3"/>
  <c r="CA19" i="3" s="1"/>
  <c r="CC18" i="3"/>
  <c r="CB18" i="3"/>
  <c r="Y18" i="3"/>
  <c r="V18" i="3" s="1"/>
  <c r="U18" i="3" s="1"/>
  <c r="W18" i="3"/>
  <c r="T18" i="3"/>
  <c r="CA18" i="3" s="1"/>
  <c r="N18" i="3"/>
  <c r="I18" i="3"/>
  <c r="H18" i="3"/>
  <c r="CC17" i="3"/>
  <c r="CB17" i="3"/>
  <c r="W17" i="3"/>
  <c r="CC16" i="3"/>
  <c r="CB16" i="3"/>
  <c r="W16" i="3"/>
  <c r="CC15" i="3"/>
  <c r="CB15" i="3"/>
  <c r="W15" i="3"/>
  <c r="H15" i="3"/>
  <c r="CC14" i="3"/>
  <c r="CB14" i="3"/>
  <c r="W14" i="3"/>
  <c r="N14" i="3"/>
  <c r="CC13" i="3"/>
  <c r="CB13" i="3"/>
  <c r="CA13" i="3"/>
  <c r="Y13" i="3"/>
  <c r="V13" i="3" s="1"/>
  <c r="U13" i="3" s="1"/>
  <c r="W13" i="3"/>
  <c r="T13" i="3"/>
  <c r="CC12" i="3"/>
  <c r="CB12" i="3"/>
  <c r="CA12" i="3"/>
  <c r="Y12" i="3"/>
  <c r="W12" i="3"/>
  <c r="V12" i="3"/>
  <c r="U12" i="3" s="1"/>
  <c r="T12" i="3"/>
  <c r="CC11" i="3"/>
  <c r="CB11" i="3"/>
  <c r="Y11" i="3"/>
  <c r="V11" i="3" s="1"/>
  <c r="U11" i="3" s="1"/>
  <c r="W11" i="3"/>
  <c r="T11" i="3"/>
  <c r="CA11" i="3" s="1"/>
  <c r="CC10" i="3"/>
  <c r="CB10" i="3"/>
  <c r="Y10" i="3"/>
  <c r="V10" i="3" s="1"/>
  <c r="U10" i="3" s="1"/>
  <c r="W10" i="3"/>
  <c r="T10" i="3"/>
  <c r="CA10" i="3" s="1"/>
  <c r="N10" i="3"/>
  <c r="I10" i="3"/>
  <c r="H10" i="3"/>
  <c r="CC9" i="3"/>
  <c r="CB9" i="3"/>
  <c r="W9" i="3"/>
  <c r="N9" i="3"/>
  <c r="E5" i="3"/>
  <c r="E3" i="3"/>
  <c r="E4" i="3" s="1"/>
  <c r="V1" i="3"/>
  <c r="V2" i="3" s="1"/>
  <c r="X13" i="3" l="1"/>
  <c r="X21" i="3"/>
  <c r="X31" i="3"/>
  <c r="X37" i="3"/>
  <c r="U33" i="3"/>
  <c r="CA27" i="3"/>
  <c r="CA21" i="3"/>
  <c r="CA37" i="3"/>
  <c r="CA31" i="3"/>
  <c r="X12" i="3"/>
  <c r="X20" i="3"/>
  <c r="X24" i="3"/>
  <c r="X33" i="3"/>
  <c r="CA33" i="3"/>
  <c r="T15" i="3"/>
  <c r="X27" i="3"/>
  <c r="X29" i="3"/>
  <c r="CA35" i="3"/>
  <c r="X26" i="3"/>
  <c r="CA28" i="3"/>
  <c r="U28" i="3"/>
  <c r="X28" i="3" s="1"/>
  <c r="CA30" i="3"/>
  <c r="CA34" i="3"/>
  <c r="U34" i="3"/>
  <c r="X34" i="3" s="1"/>
  <c r="CA36" i="3"/>
  <c r="X10" i="3"/>
  <c r="X18" i="3"/>
  <c r="X22" i="3"/>
  <c r="X35" i="3"/>
  <c r="I15" i="3"/>
  <c r="X30" i="3"/>
  <c r="CA24" i="3"/>
  <c r="CA29" i="3"/>
  <c r="X11" i="3"/>
  <c r="X19" i="3"/>
  <c r="H23" i="3"/>
  <c r="T23" i="3" s="1"/>
  <c r="X25" i="3"/>
  <c r="X36" i="3"/>
  <c r="CA15" i="3" l="1"/>
  <c r="CA23" i="3"/>
  <c r="H16" i="3"/>
  <c r="Y15" i="3"/>
  <c r="V15" i="3" s="1"/>
  <c r="U15" i="3" s="1"/>
  <c r="X15" i="3" s="1"/>
  <c r="U23" i="3"/>
  <c r="X23" i="3" s="1"/>
  <c r="I16" i="3" l="1"/>
  <c r="H17" i="3" l="1"/>
  <c r="Y16" i="3"/>
  <c r="V16" i="3" s="1"/>
  <c r="T16" i="3"/>
  <c r="I17" i="3" l="1"/>
  <c r="T17" i="3" s="1"/>
  <c r="H14" i="3"/>
  <c r="CA16" i="3"/>
  <c r="X16" i="3"/>
  <c r="U16" i="3"/>
  <c r="CA17" i="3" l="1"/>
  <c r="H9" i="3"/>
  <c r="Y17" i="3"/>
  <c r="V17" i="3" s="1"/>
  <c r="U17" i="3" s="1"/>
  <c r="X17" i="3" s="1"/>
  <c r="I14" i="3"/>
  <c r="P9" i="1"/>
  <c r="O9" i="1"/>
  <c r="N9" i="1"/>
  <c r="M9" i="1"/>
  <c r="K9" i="1"/>
  <c r="J9" i="1"/>
  <c r="I9" i="1"/>
  <c r="H9" i="1"/>
  <c r="G9" i="1"/>
  <c r="F9" i="1"/>
  <c r="E9" i="1"/>
  <c r="Q7" i="1"/>
  <c r="L7" i="1"/>
  <c r="L6" i="1"/>
  <c r="Q6" i="1" s="1"/>
  <c r="P5" i="1"/>
  <c r="O5" i="1"/>
  <c r="N5" i="1"/>
  <c r="M5" i="1"/>
  <c r="L5" i="1"/>
  <c r="K5" i="1"/>
  <c r="J5" i="1"/>
  <c r="I5" i="1"/>
  <c r="H5" i="1"/>
  <c r="G5" i="1"/>
  <c r="F5" i="1"/>
  <c r="E5" i="1"/>
  <c r="Q4" i="1"/>
  <c r="L4" i="1"/>
  <c r="L9" i="1" s="1"/>
  <c r="Q8" i="1" s="1"/>
  <c r="Q9" i="1" l="1"/>
  <c r="Q5" i="1"/>
  <c r="Y14" i="3"/>
  <c r="V14" i="3" s="1"/>
  <c r="I9" i="3"/>
  <c r="Y9" i="3" s="1"/>
  <c r="V9" i="3" s="1"/>
  <c r="T14" i="3"/>
  <c r="CA14" i="3" l="1"/>
  <c r="U14" i="3"/>
  <c r="X14" i="3" s="1"/>
  <c r="T9" i="3"/>
  <c r="CA9" i="3" l="1"/>
  <c r="X9" i="3"/>
  <c r="U9" i="3"/>
  <c r="H5" i="3" l="1"/>
  <c r="I4" i="3"/>
  <c r="F3" i="3"/>
  <c r="F5" i="3"/>
  <c r="F4" i="3"/>
  <c r="G5" i="3"/>
  <c r="H4" i="3"/>
  <c r="I3" i="3"/>
  <c r="G4" i="3"/>
  <c r="H3" i="3"/>
  <c r="I5" i="3"/>
  <c r="G3" i="3"/>
</calcChain>
</file>

<file path=xl/sharedStrings.xml><?xml version="1.0" encoding="utf-8"?>
<sst xmlns="http://schemas.openxmlformats.org/spreadsheetml/2006/main" count="118" uniqueCount="86">
  <si>
    <t>% Time</t>
  </si>
  <si>
    <t>Loại sản phẩm</t>
  </si>
  <si>
    <t>KH
2019</t>
  </si>
  <si>
    <t>Tiêu chí</t>
  </si>
  <si>
    <t>Đvt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</si>
  <si>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</si>
  <si>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</si>
  <si>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</si>
  <si>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</si>
  <si>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</si>
  <si>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</si>
  <si>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</si>
  <si>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</si>
  <si>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</si>
  <si>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</si>
  <si>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</si>
  <si>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</si>
  <si>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UTD</t>
  </si>
  <si>
    <t>Ghi chú</t>
  </si>
  <si>
    <t>ĐS các loại</t>
  </si>
  <si>
    <t>KH tháng</t>
  </si>
  <si>
    <t>m3</t>
  </si>
  <si>
    <t>Thực tế xuất</t>
  </si>
  <si>
    <t>So với KH 2019</t>
  </si>
  <si>
    <t>%</t>
  </si>
  <si>
    <t>Thực tế SX</t>
  </si>
  <si>
    <t>Tồn</t>
  </si>
  <si>
    <t>Cùng kỳ 2018</t>
  </si>
  <si>
    <t>So với Cùng kỳ 2018</t>
  </si>
  <si>
    <t>ĐS</t>
  </si>
  <si>
    <t>CT&amp;SL</t>
  </si>
  <si>
    <t>P. Bón</t>
  </si>
  <si>
    <t>P. Bò</t>
  </si>
  <si>
    <t>Loại</t>
  </si>
  <si>
    <t>Đạt</t>
  </si>
  <si>
    <t>FORMAT CHUNG - THEO DÕI DỰ ÁN</t>
  </si>
  <si>
    <t>Hôm nay</t>
  </si>
  <si>
    <t>Hoàn thành</t>
  </si>
  <si>
    <t>Phân loại</t>
  </si>
  <si>
    <t>SL</t>
  </si>
  <si>
    <t>Đang thực hiện</t>
  </si>
  <si>
    <t>Chưa thực hiện - đã tới ngày</t>
  </si>
  <si>
    <t>Chưa thực hiện - chưa tới ngày</t>
  </si>
  <si>
    <t>Tuần nay</t>
  </si>
  <si>
    <t>Mục tiêu tổng:</t>
  </si>
  <si>
    <t>Mục tiêu con:</t>
  </si>
  <si>
    <t>KPIs:</t>
  </si>
  <si>
    <t>Nguồn lực thực hiện</t>
  </si>
  <si>
    <t>Tiến độ Dự kiến</t>
  </si>
  <si>
    <t>Tuần bắt đầu</t>
  </si>
  <si>
    <t>SL T.gian hoàn thành (tuần)</t>
  </si>
  <si>
    <t>Tuần DK hoàn thành</t>
  </si>
  <si>
    <t>Tuần t.tế hoàn thành</t>
  </si>
  <si>
    <t>% tiến độ vs hiện tại</t>
  </si>
  <si>
    <t>Ngày DK hoàn thành</t>
  </si>
  <si>
    <t>KPIs</t>
  </si>
  <si>
    <t xml:space="preserve">Mục tiêu </t>
  </si>
  <si>
    <t>Chi tiết thực hiện</t>
  </si>
  <si>
    <t>Định biên NS</t>
  </si>
  <si>
    <t>Ngân sách DK (vnd)</t>
  </si>
  <si>
    <t>Bắt đầu</t>
  </si>
  <si>
    <t>Kết thúc</t>
  </si>
  <si>
    <t>Tiêu chí hoàn thành</t>
  </si>
  <si>
    <t>Phụ trách</t>
  </si>
  <si>
    <t>Ngày hoàn thành t.tế</t>
  </si>
  <si>
    <t>Tổng hợp Tình trạng</t>
  </si>
  <si>
    <t>% hoàn thành hiện tại</t>
  </si>
  <si>
    <t>BC tuần …
(từ … đến …)</t>
  </si>
  <si>
    <t>Kết quả mong đợi</t>
  </si>
  <si>
    <t>Kết quả thực tế</t>
  </si>
  <si>
    <t>Công việc DK tuần …
(từ … đến …)</t>
  </si>
  <si>
    <t>Tình trạng</t>
  </si>
  <si>
    <t>Phân loại 1</t>
  </si>
  <si>
    <t>Phân loại 2</t>
  </si>
  <si>
    <t>I</t>
  </si>
  <si>
    <t>Hạng mục 1</t>
  </si>
  <si>
    <t>*</t>
  </si>
  <si>
    <t>CV …</t>
  </si>
  <si>
    <t>Bước 1</t>
  </si>
  <si>
    <t>Bước 2</t>
  </si>
  <si>
    <t>Bước … n</t>
  </si>
  <si>
    <t>CV ...</t>
  </si>
  <si>
    <t>II</t>
  </si>
  <si>
    <t>Hạng mục 2</t>
  </si>
  <si>
    <t>III</t>
  </si>
  <si>
    <t>Hạng mục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</si>
</sst>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(* #,##0.00_);_(* \(#,##0.00\);_(* &quot;-&quot;??_);_(@_)"/>
    <numFmt numFmtId="164" formatCode="_(* #,##0_);_(* \(#,##0\);_(* &quot;-&quot;??_);_(@_)"/>
    <numFmt numFmtId="165" formatCode="[$-1010000]d/m/yy;@"/>
    <numFmt numFmtId="166" formatCode="&quot;UTD: &quot;dd/mm/yy"/>
    <numFmt numFmtId="167" formatCode="0.0%"/>
    <numFmt numFmtId="168" formatCode="#,##0.0"/>
    <numFmt numFmtId="169" formatCode="[$-409]d\-mmm;@"/>
    <numFmt numFmtId="170" formatCode="&quot;Cập nhật: &quot;dd/mm/yyyy"/>
    <numFmt numFmtId="171" formatCode="&quot;Cập nhật: &quot;dd/mm/yy"/>
  </numFmts>
  <fonts count="6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5" tint="-0.249977111117893"/>
      <name val="Arial"/>
      <family val="2"/>
    </font>
    <font>
      <b/>
      <sz val="11"/>
      <color rgb="FF0070C0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70C0"/>
      <name val="Calibri"/>
      <family val="2"/>
      <scheme val="minor"/>
    </font>
    <font>
      <b/>
      <sz val="13"/>
      <color theme="5" tint="-0.499984740745262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20"/>
      <color theme="1"/>
      <name val="Arial"/>
      <family val="2"/>
    </font>
    <font>
      <sz val="11"/>
      <color theme="1"/>
      <name val="Arial"/>
      <family val="2"/>
    </font>
    <font>
      <b/>
      <sz val="24"/>
      <color theme="1"/>
      <name val="Arial"/>
      <family val="2"/>
    </font>
    <font>
      <b/>
      <sz val="24"/>
      <name val="Arial"/>
      <family val="2"/>
    </font>
    <font>
      <sz val="11"/>
      <color rgb="FFFF0000"/>
      <name val="Arial"/>
      <family val="2"/>
    </font>
    <font>
      <sz val="11"/>
      <color theme="0" tint="-0.34998626667073579"/>
      <name val="Arial"/>
      <family val="2"/>
    </font>
    <font>
      <sz val="12"/>
      <color theme="0" tint="-0.34998626667073579"/>
      <name val="Arial"/>
      <family val="2"/>
    </font>
    <font>
      <sz val="11"/>
      <color theme="0" tint="-0.499984740745262"/>
      <name val="Arial"/>
      <family val="2"/>
    </font>
    <font>
      <sz val="11"/>
      <color theme="0" tint="-0.499984740745262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0" tint="-0.499984740745262"/>
      <name val="Arial"/>
      <family val="2"/>
    </font>
    <font>
      <sz val="12"/>
      <color theme="1"/>
      <name val="Calibri"/>
      <family val="2"/>
      <scheme val="minor"/>
    </font>
    <font>
      <sz val="12"/>
      <color theme="5" tint="-0.249977111117893"/>
      <name val="Arial"/>
      <family val="2"/>
    </font>
    <font>
      <b/>
      <sz val="12"/>
      <color rgb="FF0070C0"/>
      <name val="Arial"/>
      <family val="2"/>
    </font>
    <font>
      <b/>
      <u/>
      <sz val="12"/>
      <color rgb="FF0070C0"/>
      <name val="Arial"/>
      <family val="2"/>
    </font>
    <font>
      <b/>
      <i/>
      <u/>
      <sz val="12"/>
      <name val="Arial"/>
      <family val="2"/>
    </font>
    <font>
      <i/>
      <u/>
      <sz val="12"/>
      <color rgb="FF0070C0"/>
      <name val="Arial"/>
      <family val="2"/>
    </font>
    <font>
      <sz val="12"/>
      <color rgb="FFFF0000"/>
      <name val="Arial"/>
      <family val="2"/>
    </font>
    <font>
      <sz val="12"/>
      <color theme="0" tint="-0.499984740745262"/>
      <name val="Calibri"/>
      <family val="2"/>
      <scheme val="minor"/>
    </font>
    <font>
      <b/>
      <sz val="12"/>
      <color theme="5" tint="-0.249977111117893"/>
      <name val="Arial"/>
      <family val="2"/>
    </font>
    <font>
      <b/>
      <u/>
      <sz val="12"/>
      <color theme="5" tint="-0.249977111117893"/>
      <name val="Arial"/>
      <family val="2"/>
    </font>
    <font>
      <i/>
      <u/>
      <sz val="12"/>
      <color theme="5" tint="-0.249977111117893"/>
      <name val="Arial"/>
      <family val="2"/>
    </font>
    <font>
      <b/>
      <sz val="12"/>
      <color rgb="FF7030A0"/>
      <name val="Arial"/>
      <family val="2"/>
    </font>
    <font>
      <b/>
      <u/>
      <sz val="12"/>
      <color rgb="FF7030A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color theme="9" tint="-0.249977111117893"/>
      <name val="Arial"/>
      <family val="2"/>
    </font>
    <font>
      <i/>
      <u/>
      <sz val="12"/>
      <name val="Arial"/>
      <family val="2"/>
    </font>
    <font>
      <b/>
      <sz val="11"/>
      <color theme="1"/>
      <name val="Arial"/>
      <family val="2"/>
    </font>
    <font>
      <b/>
      <sz val="11"/>
      <color theme="5" tint="-0.249977111117893"/>
      <name val="Arial"/>
      <family val="2"/>
    </font>
    <font>
      <b/>
      <sz val="12"/>
      <color rgb="FFFF0000"/>
      <name val="Arial"/>
      <family val="2"/>
    </font>
    <font>
      <b/>
      <sz val="11"/>
      <name val="Arial"/>
      <family val="2"/>
    </font>
    <font>
      <b/>
      <sz val="11"/>
      <color theme="1" tint="0.34998626667073579"/>
      <name val="Calibri"/>
      <family val="2"/>
      <scheme val="minor"/>
    </font>
    <font>
      <sz val="9"/>
      <color theme="1" tint="0.34998626667073579"/>
      <name val="Arial"/>
      <family val="2"/>
    </font>
    <font>
      <b/>
      <sz val="11"/>
      <color rgb="FF0070C0"/>
      <name val="Calibri Light"/>
      <family val="2"/>
      <scheme val="major"/>
    </font>
    <font>
      <b/>
      <sz val="11"/>
      <color rgb="FF7030A0"/>
      <name val="Arial"/>
      <family val="2"/>
    </font>
    <font>
      <b/>
      <sz val="11"/>
      <color rgb="FFFF0000"/>
      <name val="Arial"/>
      <family val="2"/>
    </font>
    <font>
      <b/>
      <sz val="11"/>
      <color rgb="FF0070C0"/>
      <name val="Arial"/>
      <family val="2"/>
    </font>
    <font>
      <b/>
      <sz val="11"/>
      <color theme="8" tint="-0.249977111117893"/>
      <name val="Arial"/>
      <family val="2"/>
    </font>
    <font>
      <sz val="11"/>
      <color theme="8" tint="-0.249977111117893"/>
      <name val="Arial"/>
      <family val="2"/>
    </font>
    <font>
      <b/>
      <sz val="11"/>
      <color theme="0" tint="-0.34998626667073579"/>
      <name val="Arial"/>
      <family val="2"/>
    </font>
    <font>
      <b/>
      <sz val="11"/>
      <color theme="5" tint="-0.499984740745262"/>
      <name val="Arial"/>
      <family val="2"/>
    </font>
    <font>
      <sz val="11"/>
      <color theme="5" tint="-0.499984740745262"/>
      <name val="Arial"/>
      <family val="2"/>
    </font>
    <font>
      <sz val="11"/>
      <color theme="5" tint="-0.249977111117893"/>
      <name val="Arial"/>
      <family val="2"/>
    </font>
    <font>
      <sz val="11"/>
      <name val="Arial"/>
      <family val="2"/>
    </font>
    <font>
      <b/>
      <sz val="11"/>
      <color theme="0"/>
      <name val="Arial"/>
      <family val="2"/>
    </font>
    <font>
      <sz val="11"/>
      <color theme="5" tint="-0.249977111117893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81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4" tint="0.39991454817346722"/>
      </bottom>
      <diagonal/>
    </border>
    <border>
      <left style="medium">
        <color theme="4" tint="-0.24994659260841701"/>
      </left>
      <right style="thin">
        <color theme="4" tint="0.39991454817346722"/>
      </right>
      <top style="medium">
        <color theme="4" tint="0.39991454817346722"/>
      </top>
      <bottom/>
      <diagonal/>
    </border>
    <border>
      <left style="thin">
        <color theme="4" tint="0.39991454817346722"/>
      </left>
      <right style="thin">
        <color theme="4" tint="0.39991454817346722"/>
      </right>
      <top style="medium">
        <color theme="4" tint="0.39991454817346722"/>
      </top>
      <bottom/>
      <diagonal/>
    </border>
    <border>
      <left style="thin">
        <color theme="4" tint="0.39991454817346722"/>
      </left>
      <right/>
      <top style="medium">
        <color theme="4" tint="0.39991454817346722"/>
      </top>
      <bottom/>
      <diagonal/>
    </border>
    <border>
      <left style="medium">
        <color theme="4" tint="-0.24994659260841701"/>
      </left>
      <right style="thin">
        <color theme="4" tint="-0.24994659260841701"/>
      </right>
      <top style="medium">
        <color theme="4" tint="-0.24994659260841701"/>
      </top>
      <bottom style="hair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medium">
        <color theme="4" tint="-0.24994659260841701"/>
      </top>
      <bottom style="hair">
        <color theme="4" tint="-0.24994659260841701"/>
      </bottom>
      <diagonal/>
    </border>
    <border>
      <left style="thin">
        <color theme="4" tint="-0.24994659260841701"/>
      </left>
      <right/>
      <top style="medium">
        <color theme="4" tint="-0.24994659260841701"/>
      </top>
      <bottom style="hair">
        <color theme="4" tint="-0.24994659260841701"/>
      </bottom>
      <diagonal/>
    </border>
    <border>
      <left style="medium">
        <color theme="4" tint="-0.24994659260841701"/>
      </left>
      <right style="thin">
        <color theme="4" tint="-0.24994659260841701"/>
      </right>
      <top style="hair">
        <color theme="4" tint="-0.24994659260841701"/>
      </top>
      <bottom style="hair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hair">
        <color theme="4" tint="-0.24994659260841701"/>
      </top>
      <bottom style="hair">
        <color theme="4" tint="-0.24994659260841701"/>
      </bottom>
      <diagonal/>
    </border>
    <border>
      <left style="thin">
        <color theme="4" tint="-0.24994659260841701"/>
      </left>
      <right/>
      <top style="hair">
        <color theme="4" tint="-0.24994659260841701"/>
      </top>
      <bottom style="hair">
        <color theme="4" tint="-0.24994659260841701"/>
      </bottom>
      <diagonal/>
    </border>
    <border>
      <left style="medium">
        <color theme="4" tint="-0.24994659260841701"/>
      </left>
      <right style="thin">
        <color theme="4" tint="-0.24994659260841701"/>
      </right>
      <top style="hair">
        <color theme="4" tint="-0.24994659260841701"/>
      </top>
      <bottom/>
      <diagonal/>
    </border>
    <border>
      <left style="thin">
        <color theme="4" tint="-0.24994659260841701"/>
      </left>
      <right style="thin">
        <color theme="4" tint="-0.24994659260841701"/>
      </right>
      <top style="hair">
        <color theme="4" tint="-0.24994659260841701"/>
      </top>
      <bottom/>
      <diagonal/>
    </border>
    <border>
      <left style="thin">
        <color theme="4" tint="-0.24994659260841701"/>
      </left>
      <right/>
      <top style="hair">
        <color theme="4" tint="-0.24994659260841701"/>
      </top>
      <bottom/>
      <diagonal/>
    </border>
    <border>
      <left style="medium">
        <color theme="4" tint="-0.24994659260841701"/>
      </left>
      <right style="thin">
        <color theme="4" tint="-0.24994659260841701"/>
      </right>
      <top style="hair">
        <color theme="4" tint="-0.24994659260841701"/>
      </top>
      <bottom style="medium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hair">
        <color theme="4" tint="-0.24994659260841701"/>
      </top>
      <bottom style="medium">
        <color theme="4" tint="-0.24994659260841701"/>
      </bottom>
      <diagonal/>
    </border>
    <border>
      <left style="thin">
        <color theme="4" tint="-0.24994659260841701"/>
      </left>
      <right/>
      <top style="hair">
        <color theme="4" tint="-0.24994659260841701"/>
      </top>
      <bottom style="medium">
        <color theme="4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auto="1"/>
      </top>
      <bottom style="thin">
        <color theme="0"/>
      </bottom>
      <diagonal/>
    </border>
    <border>
      <left/>
      <right/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rgb="FF7030A0"/>
      </bottom>
      <diagonal/>
    </border>
    <border>
      <left style="thin">
        <color theme="0"/>
      </left>
      <right/>
      <top style="thin">
        <color theme="0"/>
      </top>
      <bottom style="thin">
        <color rgb="FF7030A0"/>
      </bottom>
      <diagonal/>
    </border>
    <border>
      <left style="thin">
        <color rgb="FF7030A0"/>
      </left>
      <right/>
      <top style="thin">
        <color rgb="FF7030A0"/>
      </top>
      <bottom style="thin">
        <color rgb="FF7030A0"/>
      </bottom>
      <diagonal/>
    </border>
    <border>
      <left/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theme="7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hair">
        <color auto="1"/>
      </right>
      <top style="thin">
        <color indexed="64"/>
      </top>
      <bottom/>
      <diagonal/>
    </border>
    <border>
      <left style="hair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rgb="FF7030A0"/>
      </right>
      <top style="thin">
        <color rgb="FF7030A0"/>
      </top>
      <bottom style="medium">
        <color theme="4" tint="0.59996337778862885"/>
      </bottom>
      <diagonal/>
    </border>
    <border>
      <left/>
      <right/>
      <top style="thin">
        <color rgb="FF7030A0"/>
      </top>
      <bottom style="medium">
        <color theme="4" tint="0.59996337778862885"/>
      </bottom>
      <diagonal/>
    </border>
    <border>
      <left/>
      <right style="thin">
        <color rgb="FF7030A0"/>
      </right>
      <top style="thin">
        <color rgb="FF7030A0"/>
      </top>
      <bottom style="medium">
        <color theme="4" tint="0.59996337778862885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/>
      <diagonal/>
    </border>
    <border>
      <left style="thin">
        <color rgb="FF7030A0"/>
      </left>
      <right/>
      <top style="thin">
        <color rgb="FF7030A0"/>
      </top>
      <bottom/>
      <diagonal/>
    </border>
    <border>
      <left/>
      <right style="thin">
        <color rgb="FF7030A0"/>
      </right>
      <top style="thin">
        <color rgb="FF7030A0"/>
      </top>
      <bottom/>
      <diagonal/>
    </border>
    <border>
      <left style="thin">
        <color auto="1"/>
      </left>
      <right style="thin">
        <color auto="1"/>
      </right>
      <top/>
      <bottom style="medium">
        <color theme="4" tint="0.59996337778862885"/>
      </bottom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theme="4" tint="0.59996337778862885"/>
      </left>
      <right style="thin">
        <color rgb="FF7030A0"/>
      </right>
      <top style="medium">
        <color theme="4" tint="0.59996337778862885"/>
      </top>
      <bottom style="hair">
        <color auto="1"/>
      </bottom>
      <diagonal/>
    </border>
    <border>
      <left/>
      <right style="thin">
        <color rgb="FF7030A0"/>
      </right>
      <top style="medium">
        <color theme="4" tint="0.59996337778862885"/>
      </top>
      <bottom style="hair">
        <color auto="1"/>
      </bottom>
      <diagonal/>
    </border>
    <border>
      <left style="thin">
        <color rgb="FF7030A0"/>
      </left>
      <right/>
      <top style="medium">
        <color theme="4" tint="0.59996337778862885"/>
      </top>
      <bottom style="hair">
        <color auto="1"/>
      </bottom>
      <diagonal/>
    </border>
    <border>
      <left style="thin">
        <color rgb="FF7030A0"/>
      </left>
      <right style="thin">
        <color rgb="FF7030A0"/>
      </right>
      <top style="medium">
        <color theme="4" tint="0.59996337778862885"/>
      </top>
      <bottom style="hair">
        <color auto="1"/>
      </bottom>
      <diagonal/>
    </border>
    <border>
      <left style="thin">
        <color rgb="FF7030A0"/>
      </left>
      <right style="medium">
        <color theme="4" tint="0.59996337778862885"/>
      </right>
      <top style="medium">
        <color theme="4" tint="0.59996337778862885"/>
      </top>
      <bottom style="hair">
        <color auto="1"/>
      </bottom>
      <diagonal/>
    </border>
    <border>
      <left style="medium">
        <color theme="4" tint="0.59996337778862885"/>
      </left>
      <right/>
      <top style="medium">
        <color theme="4" tint="0.59996337778862885"/>
      </top>
      <bottom style="hair">
        <color auto="1"/>
      </bottom>
      <diagonal/>
    </border>
    <border>
      <left/>
      <right/>
      <top style="medium">
        <color theme="4" tint="0.59996337778862885"/>
      </top>
      <bottom style="hair">
        <color auto="1"/>
      </bottom>
      <diagonal/>
    </border>
    <border>
      <left/>
      <right style="hair">
        <color auto="1"/>
      </right>
      <top style="medium">
        <color theme="4" tint="0.59996337778862885"/>
      </top>
      <bottom style="hair">
        <color auto="1"/>
      </bottom>
      <diagonal/>
    </border>
    <border>
      <left style="hair">
        <color auto="1"/>
      </left>
      <right/>
      <top style="medium">
        <color theme="4" tint="0.59996337778862885"/>
      </top>
      <bottom style="hair">
        <color auto="1"/>
      </bottom>
      <diagonal/>
    </border>
    <border>
      <left/>
      <right style="medium">
        <color theme="4" tint="0.59996337778862885"/>
      </right>
      <top style="medium">
        <color theme="4" tint="0.59996337778862885"/>
      </top>
      <bottom style="hair">
        <color auto="1"/>
      </bottom>
      <diagonal/>
    </border>
    <border>
      <left style="medium">
        <color theme="4" tint="0.59996337778862885"/>
      </left>
      <right style="thin">
        <color rgb="FF7030A0"/>
      </right>
      <top style="hair">
        <color auto="1"/>
      </top>
      <bottom style="hair">
        <color auto="1"/>
      </bottom>
      <diagonal/>
    </border>
    <border>
      <left/>
      <right style="thin">
        <color rgb="FF7030A0"/>
      </right>
      <top style="hair">
        <color auto="1"/>
      </top>
      <bottom style="hair">
        <color auto="1"/>
      </bottom>
      <diagonal/>
    </border>
    <border>
      <left style="thin">
        <color rgb="FF7030A0"/>
      </left>
      <right/>
      <top style="hair">
        <color auto="1"/>
      </top>
      <bottom style="hair">
        <color auto="1"/>
      </bottom>
      <diagonal/>
    </border>
    <border>
      <left style="thin">
        <color rgb="FF7030A0"/>
      </left>
      <right style="thin">
        <color rgb="FF7030A0"/>
      </right>
      <top style="hair">
        <color auto="1"/>
      </top>
      <bottom style="hair">
        <color auto="1"/>
      </bottom>
      <diagonal/>
    </border>
    <border>
      <left style="thin">
        <color rgb="FF7030A0"/>
      </left>
      <right style="medium">
        <color theme="4" tint="0.59996337778862885"/>
      </right>
      <top style="hair">
        <color auto="1"/>
      </top>
      <bottom style="hair">
        <color auto="1"/>
      </bottom>
      <diagonal/>
    </border>
    <border>
      <left style="medium">
        <color theme="4" tint="0.59996337778862885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medium">
        <color theme="4" tint="0.59996337778862885"/>
      </right>
      <top style="hair">
        <color auto="1"/>
      </top>
      <bottom style="hair">
        <color auto="1"/>
      </bottom>
      <diagonal/>
    </border>
    <border>
      <left style="medium">
        <color theme="4" tint="0.59996337778862885"/>
      </left>
      <right style="thin">
        <color rgb="FF7030A0"/>
      </right>
      <top style="hair">
        <color auto="1"/>
      </top>
      <bottom style="medium">
        <color theme="4" tint="0.59996337778862885"/>
      </bottom>
      <diagonal/>
    </border>
    <border>
      <left/>
      <right style="thin">
        <color rgb="FF7030A0"/>
      </right>
      <top style="hair">
        <color auto="1"/>
      </top>
      <bottom style="medium">
        <color theme="4" tint="0.59996337778862885"/>
      </bottom>
      <diagonal/>
    </border>
    <border>
      <left style="thin">
        <color rgb="FF7030A0"/>
      </left>
      <right/>
      <top style="hair">
        <color auto="1"/>
      </top>
      <bottom style="medium">
        <color theme="4" tint="0.59996337778862885"/>
      </bottom>
      <diagonal/>
    </border>
    <border>
      <left style="thin">
        <color rgb="FF7030A0"/>
      </left>
      <right style="thin">
        <color rgb="FF7030A0"/>
      </right>
      <top style="hair">
        <color auto="1"/>
      </top>
      <bottom style="medium">
        <color theme="4" tint="0.59996337778862885"/>
      </bottom>
      <diagonal/>
    </border>
    <border>
      <left style="thin">
        <color rgb="FF7030A0"/>
      </left>
      <right style="medium">
        <color theme="4" tint="0.59996337778862885"/>
      </right>
      <top style="hair">
        <color auto="1"/>
      </top>
      <bottom style="medium">
        <color theme="4" tint="0.59996337778862885"/>
      </bottom>
      <diagonal/>
    </border>
    <border>
      <left style="medium">
        <color theme="4" tint="0.59996337778862885"/>
      </left>
      <right/>
      <top style="hair">
        <color auto="1"/>
      </top>
      <bottom style="medium">
        <color theme="4" tint="0.59996337778862885"/>
      </bottom>
      <diagonal/>
    </border>
    <border>
      <left/>
      <right/>
      <top style="hair">
        <color auto="1"/>
      </top>
      <bottom style="medium">
        <color theme="4" tint="0.59996337778862885"/>
      </bottom>
      <diagonal/>
    </border>
    <border>
      <left/>
      <right style="hair">
        <color auto="1"/>
      </right>
      <top style="hair">
        <color auto="1"/>
      </top>
      <bottom style="medium">
        <color theme="4" tint="0.59996337778862885"/>
      </bottom>
      <diagonal/>
    </border>
    <border>
      <left style="hair">
        <color auto="1"/>
      </left>
      <right/>
      <top style="hair">
        <color auto="1"/>
      </top>
      <bottom style="medium">
        <color theme="4" tint="0.59996337778862885"/>
      </bottom>
      <diagonal/>
    </border>
    <border>
      <left/>
      <right style="medium">
        <color theme="4" tint="0.59996337778862885"/>
      </right>
      <top style="hair">
        <color auto="1"/>
      </top>
      <bottom style="medium">
        <color theme="4" tint="0.59996337778862885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49" fillId="0" borderId="32" applyFill="0" applyProtection="0">
      <alignment horizontal="center"/>
    </xf>
  </cellStyleXfs>
  <cellXfs count="335">
    <xf numFmtId="0" fontId="0" fillId="0" borderId="0" xfId="0"/>
    <xf numFmtId="164" fontId="4" fillId="0" borderId="1" xfId="1" applyNumberFormat="1" applyFont="1" applyBorder="1" applyAlignment="1">
      <alignment horizontal="center"/>
    </xf>
    <xf numFmtId="165" fontId="4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9" fontId="2" fillId="0" borderId="1" xfId="2" applyNumberFormat="1" applyFont="1" applyBorder="1" applyAlignment="1">
      <alignment horizontal="right"/>
    </xf>
    <xf numFmtId="9" fontId="2" fillId="0" borderId="1" xfId="2" applyFont="1" applyBorder="1" applyAlignment="1">
      <alignment horizontal="right"/>
    </xf>
    <xf numFmtId="3" fontId="0" fillId="0" borderId="1" xfId="0" applyNumberFormat="1" applyBorder="1"/>
    <xf numFmtId="0" fontId="3" fillId="0" borderId="2" xfId="0" applyFont="1" applyBorder="1" applyAlignment="1">
      <alignment horizontal="center" vertical="center" wrapText="1"/>
    </xf>
    <xf numFmtId="3" fontId="6" fillId="0" borderId="3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3" fillId="0" borderId="3" xfId="0" applyNumberFormat="1" applyFont="1" applyBorder="1" applyAlignment="1">
      <alignment horizontal="center" vertical="center" wrapText="1"/>
    </xf>
    <xf numFmtId="43" fontId="3" fillId="0" borderId="4" xfId="1" applyFont="1" applyBorder="1" applyAlignment="1">
      <alignment horizontal="center" vertical="center" wrapText="1"/>
    </xf>
    <xf numFmtId="3" fontId="8" fillId="0" borderId="6" xfId="0" applyNumberFormat="1" applyFont="1" applyBorder="1" applyAlignment="1">
      <alignment horizontal="left" vertical="center" wrapText="1"/>
    </xf>
    <xf numFmtId="3" fontId="8" fillId="0" borderId="6" xfId="0" applyNumberFormat="1" applyFont="1" applyBorder="1" applyAlignment="1">
      <alignment horizontal="center" vertical="center" wrapText="1"/>
    </xf>
    <xf numFmtId="3" fontId="8" fillId="0" borderId="7" xfId="1" applyNumberFormat="1" applyFont="1" applyBorder="1" applyAlignment="1">
      <alignment horizontal="center" vertical="center" wrapText="1"/>
    </xf>
    <xf numFmtId="3" fontId="0" fillId="0" borderId="9" xfId="0" applyNumberFormat="1" applyBorder="1"/>
    <xf numFmtId="3" fontId="0" fillId="0" borderId="9" xfId="0" applyNumberFormat="1" applyBorder="1" applyAlignment="1">
      <alignment horizontal="center"/>
    </xf>
    <xf numFmtId="3" fontId="0" fillId="0" borderId="10" xfId="1" applyNumberFormat="1" applyFont="1" applyBorder="1" applyAlignment="1">
      <alignment horizontal="right"/>
    </xf>
    <xf numFmtId="0" fontId="9" fillId="0" borderId="9" xfId="0" applyFont="1" applyBorder="1"/>
    <xf numFmtId="0" fontId="9" fillId="0" borderId="9" xfId="0" applyFont="1" applyBorder="1" applyAlignment="1">
      <alignment horizontal="center"/>
    </xf>
    <xf numFmtId="9" fontId="9" fillId="0" borderId="9" xfId="2" applyFont="1" applyBorder="1" applyAlignment="1">
      <alignment horizontal="center"/>
    </xf>
    <xf numFmtId="9" fontId="10" fillId="2" borderId="9" xfId="2" applyFont="1" applyFill="1" applyBorder="1" applyAlignment="1">
      <alignment horizontal="right"/>
    </xf>
    <xf numFmtId="167" fontId="11" fillId="0" borderId="10" xfId="1" applyNumberFormat="1" applyFont="1" applyBorder="1" applyAlignment="1">
      <alignment horizontal="right"/>
    </xf>
    <xf numFmtId="164" fontId="12" fillId="0" borderId="12" xfId="1" applyNumberFormat="1" applyFont="1" applyBorder="1"/>
    <xf numFmtId="164" fontId="12" fillId="0" borderId="12" xfId="1" applyNumberFormat="1" applyFont="1" applyBorder="1" applyAlignment="1">
      <alignment horizontal="center"/>
    </xf>
    <xf numFmtId="0" fontId="13" fillId="0" borderId="13" xfId="1" applyNumberFormat="1" applyFont="1" applyBorder="1" applyAlignment="1">
      <alignment horizontal="left"/>
    </xf>
    <xf numFmtId="164" fontId="12" fillId="0" borderId="13" xfId="1" applyNumberFormat="1" applyFont="1" applyBorder="1" applyAlignment="1">
      <alignment horizontal="right"/>
    </xf>
    <xf numFmtId="3" fontId="11" fillId="0" borderId="12" xfId="0" applyNumberFormat="1" applyFont="1" applyBorder="1"/>
    <xf numFmtId="3" fontId="11" fillId="0" borderId="12" xfId="0" applyNumberFormat="1" applyFont="1" applyBorder="1" applyAlignment="1">
      <alignment horizontal="center"/>
    </xf>
    <xf numFmtId="3" fontId="11" fillId="0" borderId="12" xfId="2" applyNumberFormat="1" applyFont="1" applyBorder="1" applyAlignment="1">
      <alignment horizontal="center"/>
    </xf>
    <xf numFmtId="3" fontId="11" fillId="0" borderId="13" xfId="1" applyNumberFormat="1" applyFont="1" applyBorder="1" applyAlignment="1">
      <alignment horizontal="right"/>
    </xf>
    <xf numFmtId="0" fontId="14" fillId="0" borderId="15" xfId="0" applyFont="1" applyBorder="1"/>
    <xf numFmtId="0" fontId="14" fillId="0" borderId="15" xfId="0" applyFont="1" applyBorder="1" applyAlignment="1">
      <alignment horizontal="center"/>
    </xf>
    <xf numFmtId="9" fontId="14" fillId="0" borderId="15" xfId="0" applyNumberFormat="1" applyFont="1" applyBorder="1" applyAlignment="1">
      <alignment horizontal="center"/>
    </xf>
    <xf numFmtId="167" fontId="14" fillId="0" borderId="16" xfId="1" applyNumberFormat="1" applyFont="1" applyBorder="1" applyAlignment="1">
      <alignment horizontal="right"/>
    </xf>
    <xf numFmtId="0" fontId="5" fillId="0" borderId="1" xfId="0" applyFont="1" applyBorder="1" applyAlignment="1"/>
    <xf numFmtId="3" fontId="15" fillId="0" borderId="0" xfId="0" applyNumberFormat="1" applyFont="1" applyAlignment="1">
      <alignment horizontal="center" vertical="center" wrapText="1"/>
    </xf>
    <xf numFmtId="3" fontId="15" fillId="0" borderId="0" xfId="0" applyNumberFormat="1" applyFont="1"/>
    <xf numFmtId="0" fontId="15" fillId="0" borderId="0" xfId="0" applyFont="1"/>
    <xf numFmtId="168" fontId="15" fillId="0" borderId="0" xfId="0" applyNumberFormat="1" applyFont="1"/>
    <xf numFmtId="164" fontId="15" fillId="0" borderId="0" xfId="1" applyNumberFormat="1" applyFont="1"/>
    <xf numFmtId="0" fontId="0" fillId="0" borderId="17" xfId="0" applyBorder="1" applyAlignment="1" applyProtection="1">
      <alignment vertical="center"/>
      <protection locked="0"/>
    </xf>
    <xf numFmtId="0" fontId="16" fillId="0" borderId="17" xfId="0" applyFont="1" applyBorder="1" applyAlignment="1" applyProtection="1">
      <alignment vertical="center"/>
      <protection locked="0"/>
    </xf>
    <xf numFmtId="0" fontId="17" fillId="0" borderId="17" xfId="0" applyFont="1" applyBorder="1" applyAlignment="1" applyProtection="1">
      <alignment vertical="center"/>
      <protection locked="0"/>
    </xf>
    <xf numFmtId="0" fontId="0" fillId="0" borderId="18" xfId="0" applyBorder="1" applyAlignment="1" applyProtection="1">
      <alignment vertical="center"/>
      <protection locked="0"/>
    </xf>
    <xf numFmtId="0" fontId="18" fillId="0" borderId="18" xfId="0" applyFont="1" applyBorder="1" applyAlignment="1" applyProtection="1">
      <alignment vertical="center"/>
      <protection locked="0"/>
    </xf>
    <xf numFmtId="0" fontId="12" fillId="0" borderId="18" xfId="0" applyFont="1" applyBorder="1" applyAlignment="1" applyProtection="1">
      <alignment vertical="center"/>
      <protection locked="0"/>
    </xf>
    <xf numFmtId="0" fontId="19" fillId="0" borderId="18" xfId="0" applyFont="1" applyBorder="1" applyAlignment="1" applyProtection="1">
      <alignment vertical="center"/>
      <protection locked="0"/>
    </xf>
    <xf numFmtId="0" fontId="18" fillId="0" borderId="17" xfId="0" applyFont="1" applyBorder="1" applyAlignment="1" applyProtection="1">
      <alignment vertical="center"/>
      <protection locked="0"/>
    </xf>
    <xf numFmtId="0" fontId="12" fillId="0" borderId="17" xfId="0" applyFont="1" applyBorder="1" applyAlignment="1" applyProtection="1">
      <alignment vertical="center"/>
      <protection locked="0"/>
    </xf>
    <xf numFmtId="9" fontId="20" fillId="0" borderId="17" xfId="2" applyFont="1" applyBorder="1" applyAlignment="1" applyProtection="1">
      <alignment horizontal="center" vertical="center"/>
      <protection locked="0"/>
    </xf>
    <xf numFmtId="169" fontId="17" fillId="0" borderId="17" xfId="0" applyNumberFormat="1" applyFont="1" applyBorder="1" applyAlignment="1" applyProtection="1">
      <alignment horizontal="center" vertical="center"/>
      <protection locked="0"/>
    </xf>
    <xf numFmtId="169" fontId="20" fillId="0" borderId="17" xfId="0" applyNumberFormat="1" applyFont="1" applyBorder="1" applyAlignment="1" applyProtection="1">
      <alignment horizontal="center" vertical="center"/>
      <protection locked="0"/>
    </xf>
    <xf numFmtId="0" fontId="21" fillId="0" borderId="17" xfId="0" applyFont="1" applyBorder="1" applyAlignment="1" applyProtection="1">
      <alignment horizontal="center" vertical="center"/>
      <protection locked="0"/>
    </xf>
    <xf numFmtId="0" fontId="22" fillId="0" borderId="19" xfId="0" applyFont="1" applyBorder="1" applyAlignment="1" applyProtection="1">
      <alignment horizontal="right" vertical="center"/>
      <protection locked="0"/>
    </xf>
    <xf numFmtId="169" fontId="21" fillId="0" borderId="17" xfId="0" applyNumberFormat="1" applyFont="1" applyBorder="1" applyAlignment="1" applyProtection="1">
      <alignment horizontal="center" vertical="center"/>
      <protection locked="0"/>
    </xf>
    <xf numFmtId="0" fontId="23" fillId="0" borderId="17" xfId="0" applyFont="1" applyBorder="1" applyAlignment="1" applyProtection="1">
      <alignment horizontal="left" vertical="center"/>
      <protection locked="0"/>
    </xf>
    <xf numFmtId="0" fontId="24" fillId="0" borderId="17" xfId="0" applyFont="1" applyBorder="1" applyAlignment="1" applyProtection="1">
      <alignment vertical="center"/>
      <protection locked="0"/>
    </xf>
    <xf numFmtId="0" fontId="17" fillId="0" borderId="19" xfId="0" applyFont="1" applyBorder="1" applyAlignment="1" applyProtection="1">
      <alignment vertical="center"/>
      <protection locked="0"/>
    </xf>
    <xf numFmtId="0" fontId="25" fillId="0" borderId="21" xfId="0" applyFont="1" applyBorder="1" applyAlignment="1" applyProtection="1">
      <alignment horizontal="center" vertical="center" wrapText="1"/>
      <protection locked="0"/>
    </xf>
    <xf numFmtId="0" fontId="26" fillId="0" borderId="21" xfId="0" applyFont="1" applyBorder="1" applyAlignment="1" applyProtection="1">
      <alignment horizontal="center" vertical="center" wrapText="1"/>
      <protection locked="0"/>
    </xf>
    <xf numFmtId="0" fontId="0" fillId="0" borderId="20" xfId="0" applyBorder="1" applyAlignment="1" applyProtection="1">
      <alignment vertical="center"/>
      <protection locked="0"/>
    </xf>
    <xf numFmtId="170" fontId="20" fillId="0" borderId="0" xfId="0" applyNumberFormat="1" applyFont="1" applyAlignment="1" applyProtection="1">
      <alignment horizontal="center" vertical="center"/>
      <protection locked="0"/>
    </xf>
    <xf numFmtId="169" fontId="17" fillId="0" borderId="19" xfId="0" applyNumberFormat="1" applyFont="1" applyBorder="1" applyAlignment="1" applyProtection="1">
      <alignment horizontal="center" vertical="center"/>
      <protection locked="0"/>
    </xf>
    <xf numFmtId="169" fontId="20" fillId="0" borderId="19" xfId="0" applyNumberFormat="1" applyFont="1" applyBorder="1" applyAlignment="1" applyProtection="1">
      <alignment horizontal="center" vertical="center"/>
      <protection locked="0"/>
    </xf>
    <xf numFmtId="0" fontId="21" fillId="0" borderId="19" xfId="0" applyFont="1" applyBorder="1" applyAlignment="1" applyProtection="1">
      <alignment horizontal="center" vertical="center"/>
      <protection locked="0"/>
    </xf>
    <xf numFmtId="0" fontId="22" fillId="0" borderId="22" xfId="0" applyFont="1" applyBorder="1" applyAlignment="1" applyProtection="1">
      <alignment horizontal="right" vertical="center"/>
      <protection locked="0"/>
    </xf>
    <xf numFmtId="0" fontId="22" fillId="0" borderId="18" xfId="0" applyFont="1" applyBorder="1" applyAlignment="1" applyProtection="1">
      <alignment horizontal="center" vertical="center"/>
      <protection locked="0"/>
    </xf>
    <xf numFmtId="14" fontId="21" fillId="0" borderId="20" xfId="0" applyNumberFormat="1" applyFont="1" applyBorder="1" applyAlignment="1" applyProtection="1">
      <alignment horizontal="center" vertical="center"/>
      <protection locked="0"/>
    </xf>
    <xf numFmtId="0" fontId="21" fillId="0" borderId="20" xfId="0" applyFont="1" applyBorder="1" applyAlignment="1" applyProtection="1">
      <alignment horizontal="center" vertical="center"/>
      <protection locked="0"/>
    </xf>
    <xf numFmtId="0" fontId="17" fillId="0" borderId="23" xfId="0" applyFont="1" applyBorder="1" applyAlignment="1" applyProtection="1">
      <alignment vertical="center"/>
      <protection locked="0"/>
    </xf>
    <xf numFmtId="0" fontId="17" fillId="0" borderId="20" xfId="0" applyFont="1" applyBorder="1" applyAlignment="1" applyProtection="1">
      <alignment vertical="center"/>
      <protection locked="0"/>
    </xf>
    <xf numFmtId="0" fontId="27" fillId="0" borderId="17" xfId="0" applyFont="1" applyBorder="1" applyAlignment="1" applyProtection="1">
      <alignment horizontal="left" vertical="center"/>
      <protection locked="0"/>
    </xf>
    <xf numFmtId="0" fontId="28" fillId="0" borderId="17" xfId="0" applyFont="1" applyBorder="1" applyAlignment="1" applyProtection="1">
      <alignment vertical="center"/>
      <protection locked="0"/>
    </xf>
    <xf numFmtId="0" fontId="25" fillId="0" borderId="17" xfId="0" applyFont="1" applyBorder="1" applyAlignment="1" applyProtection="1">
      <alignment horizontal="center" vertical="center"/>
      <protection locked="0"/>
    </xf>
    <xf numFmtId="0" fontId="29" fillId="0" borderId="19" xfId="0" applyFont="1" applyBorder="1" applyAlignment="1" applyProtection="1">
      <alignment horizontal="center" vertical="center"/>
      <protection locked="0"/>
    </xf>
    <xf numFmtId="0" fontId="30" fillId="0" borderId="21" xfId="0" applyFont="1" applyFill="1" applyBorder="1" applyAlignment="1" applyProtection="1">
      <alignment horizontal="right" vertical="center"/>
      <protection locked="0"/>
    </xf>
    <xf numFmtId="0" fontId="31" fillId="0" borderId="21" xfId="0" applyFont="1" applyFill="1" applyBorder="1" applyAlignment="1" applyProtection="1">
      <alignment horizontal="center" vertical="center"/>
      <protection locked="0"/>
    </xf>
    <xf numFmtId="0" fontId="26" fillId="0" borderId="20" xfId="0" applyFont="1" applyBorder="1" applyAlignment="1" applyProtection="1">
      <alignment vertical="center"/>
      <protection locked="0"/>
    </xf>
    <xf numFmtId="169" fontId="32" fillId="0" borderId="17" xfId="0" applyNumberFormat="1" applyFont="1" applyFill="1" applyBorder="1" applyAlignment="1" applyProtection="1">
      <alignment horizontal="center" vertical="center"/>
      <protection locked="0"/>
    </xf>
    <xf numFmtId="14" fontId="33" fillId="0" borderId="17" xfId="0" applyNumberFormat="1" applyFont="1" applyBorder="1" applyAlignment="1" applyProtection="1">
      <alignment horizontal="center" vertical="center"/>
      <protection locked="0"/>
    </xf>
    <xf numFmtId="0" fontId="25" fillId="0" borderId="17" xfId="0" applyFont="1" applyFill="1" applyBorder="1" applyAlignment="1" applyProtection="1">
      <alignment horizontal="left" vertical="center" wrapText="1"/>
      <protection locked="0"/>
    </xf>
    <xf numFmtId="9" fontId="34" fillId="0" borderId="17" xfId="2" applyFont="1" applyBorder="1" applyAlignment="1" applyProtection="1">
      <alignment horizontal="center" vertical="center"/>
      <protection locked="0"/>
    </xf>
    <xf numFmtId="9" fontId="25" fillId="0" borderId="19" xfId="2" applyFont="1" applyBorder="1" applyAlignment="1" applyProtection="1">
      <alignment horizontal="center" vertical="center"/>
      <protection locked="0"/>
    </xf>
    <xf numFmtId="9" fontId="34" fillId="0" borderId="19" xfId="2" applyFont="1" applyBorder="1" applyAlignment="1" applyProtection="1">
      <alignment horizontal="center" vertical="center"/>
      <protection locked="0"/>
    </xf>
    <xf numFmtId="0" fontId="22" fillId="0" borderId="20" xfId="0" applyFont="1" applyBorder="1" applyAlignment="1" applyProtection="1">
      <alignment vertical="center"/>
      <protection locked="0"/>
    </xf>
    <xf numFmtId="22" fontId="22" fillId="0" borderId="20" xfId="0" applyNumberFormat="1" applyFont="1" applyBorder="1" applyAlignment="1" applyProtection="1">
      <alignment horizontal="center" vertical="center"/>
      <protection locked="0"/>
    </xf>
    <xf numFmtId="169" fontId="22" fillId="0" borderId="17" xfId="0" applyNumberFormat="1" applyFont="1" applyBorder="1" applyAlignment="1" applyProtection="1">
      <alignment horizontal="center" vertical="center"/>
      <protection locked="0"/>
    </xf>
    <xf numFmtId="0" fontId="25" fillId="0" borderId="17" xfId="0" applyFont="1" applyBorder="1" applyAlignment="1" applyProtection="1">
      <alignment vertical="center"/>
      <protection locked="0"/>
    </xf>
    <xf numFmtId="169" fontId="25" fillId="0" borderId="17" xfId="0" applyNumberFormat="1" applyFont="1" applyBorder="1" applyAlignment="1" applyProtection="1">
      <alignment vertical="center"/>
      <protection locked="0"/>
    </xf>
    <xf numFmtId="0" fontId="35" fillId="0" borderId="17" xfId="0" applyFont="1" applyBorder="1" applyAlignment="1" applyProtection="1">
      <alignment vertical="center"/>
      <protection locked="0"/>
    </xf>
    <xf numFmtId="0" fontId="36" fillId="0" borderId="21" xfId="0" applyFont="1" applyFill="1" applyBorder="1" applyAlignment="1" applyProtection="1">
      <alignment horizontal="right" vertical="center"/>
      <protection locked="0"/>
    </xf>
    <xf numFmtId="0" fontId="37" fillId="0" borderId="21" xfId="0" applyFont="1" applyFill="1" applyBorder="1" applyAlignment="1" applyProtection="1">
      <alignment horizontal="center" vertical="center"/>
      <protection locked="0"/>
    </xf>
    <xf numFmtId="169" fontId="32" fillId="0" borderId="18" xfId="0" applyNumberFormat="1" applyFont="1" applyFill="1" applyBorder="1" applyAlignment="1" applyProtection="1">
      <alignment horizontal="center" vertical="center"/>
      <protection locked="0"/>
    </xf>
    <xf numFmtId="14" fontId="38" fillId="0" borderId="18" xfId="0" applyNumberFormat="1" applyFont="1" applyBorder="1" applyAlignment="1" applyProtection="1">
      <alignment horizontal="center" vertical="center"/>
      <protection locked="0"/>
    </xf>
    <xf numFmtId="9" fontId="34" fillId="0" borderId="18" xfId="2" applyFont="1" applyBorder="1" applyAlignment="1" applyProtection="1">
      <alignment horizontal="center" vertical="center"/>
      <protection locked="0"/>
    </xf>
    <xf numFmtId="9" fontId="25" fillId="0" borderId="22" xfId="2" applyFont="1" applyBorder="1" applyAlignment="1" applyProtection="1">
      <alignment horizontal="center" vertical="center"/>
      <protection locked="0"/>
    </xf>
    <xf numFmtId="9" fontId="34" fillId="0" borderId="22" xfId="2" applyFont="1" applyBorder="1" applyAlignment="1" applyProtection="1">
      <alignment horizontal="center" vertical="center"/>
      <protection locked="0"/>
    </xf>
    <xf numFmtId="0" fontId="22" fillId="0" borderId="24" xfId="0" applyFont="1" applyBorder="1" applyAlignment="1" applyProtection="1">
      <alignment vertical="center"/>
      <protection locked="0"/>
    </xf>
    <xf numFmtId="169" fontId="22" fillId="0" borderId="18" xfId="0" applyNumberFormat="1" applyFont="1" applyBorder="1" applyAlignment="1" applyProtection="1">
      <alignment horizontal="center" vertical="center"/>
      <protection locked="0"/>
    </xf>
    <xf numFmtId="0" fontId="25" fillId="0" borderId="18" xfId="0" applyFont="1" applyBorder="1" applyAlignment="1" applyProtection="1">
      <alignment vertical="center"/>
      <protection locked="0"/>
    </xf>
    <xf numFmtId="0" fontId="28" fillId="0" borderId="18" xfId="0" applyFont="1" applyBorder="1" applyAlignment="1" applyProtection="1">
      <alignment vertical="center"/>
      <protection locked="0"/>
    </xf>
    <xf numFmtId="0" fontId="25" fillId="0" borderId="18" xfId="0" applyFont="1" applyBorder="1" applyAlignment="1" applyProtection="1">
      <alignment horizontal="center" vertical="center"/>
      <protection locked="0"/>
    </xf>
    <xf numFmtId="0" fontId="29" fillId="0" borderId="22" xfId="0" applyFont="1" applyBorder="1" applyAlignment="1" applyProtection="1">
      <alignment horizontal="center" vertical="center"/>
      <protection locked="0"/>
    </xf>
    <xf numFmtId="0" fontId="39" fillId="0" borderId="21" xfId="0" applyFont="1" applyFill="1" applyBorder="1" applyAlignment="1" applyProtection="1">
      <alignment horizontal="right" vertical="center"/>
      <protection locked="0"/>
    </xf>
    <xf numFmtId="0" fontId="40" fillId="0" borderId="21" xfId="0" applyFont="1" applyFill="1" applyBorder="1" applyAlignment="1" applyProtection="1">
      <alignment horizontal="center" vertical="center"/>
      <protection locked="0"/>
    </xf>
    <xf numFmtId="3" fontId="41" fillId="0" borderId="0" xfId="1" applyNumberFormat="1" applyFont="1" applyBorder="1" applyAlignment="1" applyProtection="1">
      <alignment horizontal="center" vertical="center"/>
      <protection locked="0"/>
    </xf>
    <xf numFmtId="169" fontId="41" fillId="0" borderId="0" xfId="0" applyNumberFormat="1" applyFont="1" applyBorder="1" applyAlignment="1" applyProtection="1">
      <alignment horizontal="center" vertical="center"/>
      <protection locked="0"/>
    </xf>
    <xf numFmtId="14" fontId="42" fillId="0" borderId="17" xfId="0" applyNumberFormat="1" applyFont="1" applyBorder="1" applyAlignment="1" applyProtection="1">
      <alignment horizontal="right" vertical="center"/>
      <protection locked="0"/>
    </xf>
    <xf numFmtId="0" fontId="25" fillId="0" borderId="18" xfId="0" applyFont="1" applyFill="1" applyBorder="1" applyAlignment="1" applyProtection="1">
      <alignment horizontal="left" vertical="center" wrapText="1"/>
      <protection locked="0"/>
    </xf>
    <xf numFmtId="0" fontId="35" fillId="0" borderId="18" xfId="0" applyFont="1" applyBorder="1" applyAlignment="1" applyProtection="1">
      <alignment vertical="center"/>
      <protection locked="0"/>
    </xf>
    <xf numFmtId="0" fontId="28" fillId="0" borderId="0" xfId="0" applyFont="1" applyBorder="1" applyAlignment="1" applyProtection="1">
      <alignment vertical="center"/>
      <protection locked="0"/>
    </xf>
    <xf numFmtId="0" fontId="29" fillId="0" borderId="18" xfId="0" applyFont="1" applyBorder="1" applyAlignment="1" applyProtection="1">
      <alignment horizontal="center" vertical="center"/>
      <protection locked="0"/>
    </xf>
    <xf numFmtId="171" fontId="20" fillId="0" borderId="25" xfId="0" applyNumberFormat="1" applyFont="1" applyBorder="1" applyAlignment="1" applyProtection="1">
      <alignment vertical="center"/>
      <protection locked="0"/>
    </xf>
    <xf numFmtId="170" fontId="20" fillId="0" borderId="26" xfId="0" applyNumberFormat="1" applyFont="1" applyBorder="1" applyAlignment="1" applyProtection="1">
      <alignment vertical="center"/>
      <protection locked="0"/>
    </xf>
    <xf numFmtId="0" fontId="43" fillId="0" borderId="0" xfId="0" applyFont="1" applyFill="1" applyBorder="1" applyAlignment="1" applyProtection="1">
      <alignment horizontal="center" vertical="center"/>
      <protection locked="0"/>
    </xf>
    <xf numFmtId="3" fontId="37" fillId="0" borderId="0" xfId="2" applyNumberFormat="1" applyFont="1" applyFill="1" applyBorder="1" applyAlignment="1" applyProtection="1">
      <alignment horizontal="left" vertical="center"/>
      <protection locked="0"/>
    </xf>
    <xf numFmtId="14" fontId="44" fillId="0" borderId="0" xfId="0" applyNumberFormat="1" applyFont="1" applyFill="1" applyBorder="1" applyAlignment="1" applyProtection="1">
      <alignment horizontal="center" vertical="center"/>
      <protection locked="0"/>
    </xf>
    <xf numFmtId="14" fontId="42" fillId="0" borderId="0" xfId="0" applyNumberFormat="1" applyFont="1" applyBorder="1" applyAlignment="1" applyProtection="1">
      <alignment vertical="center"/>
      <protection locked="0"/>
    </xf>
    <xf numFmtId="3" fontId="41" fillId="0" borderId="0" xfId="1" applyNumberFormat="1" applyFont="1" applyFill="1" applyBorder="1" applyAlignment="1" applyProtection="1">
      <alignment horizontal="center" vertical="center"/>
      <protection locked="0"/>
    </xf>
    <xf numFmtId="169" fontId="41" fillId="0" borderId="0" xfId="0" applyNumberFormat="1" applyFont="1" applyFill="1" applyBorder="1" applyAlignment="1" applyProtection="1">
      <alignment horizontal="center" vertical="center"/>
      <protection locked="0"/>
    </xf>
    <xf numFmtId="14" fontId="42" fillId="0" borderId="0" xfId="0" applyNumberFormat="1" applyFont="1" applyBorder="1" applyAlignment="1" applyProtection="1">
      <alignment horizontal="right" vertical="center"/>
      <protection locked="0"/>
    </xf>
    <xf numFmtId="0" fontId="25" fillId="0" borderId="0" xfId="0" applyFont="1" applyFill="1" applyBorder="1" applyAlignment="1" applyProtection="1">
      <alignment horizontal="left" vertical="center" wrapText="1"/>
      <protection locked="0"/>
    </xf>
    <xf numFmtId="9" fontId="34" fillId="0" borderId="0" xfId="2" applyFont="1" applyBorder="1" applyAlignment="1" applyProtection="1">
      <alignment horizontal="center" vertical="center"/>
      <protection locked="0"/>
    </xf>
    <xf numFmtId="9" fontId="25" fillId="0" borderId="0" xfId="2" applyFont="1" applyBorder="1" applyAlignment="1" applyProtection="1">
      <alignment horizontal="center" vertical="center"/>
      <protection locked="0"/>
    </xf>
    <xf numFmtId="0" fontId="22" fillId="0" borderId="0" xfId="0" applyFont="1" applyBorder="1" applyAlignment="1" applyProtection="1">
      <alignment horizontal="center" vertical="center"/>
      <protection locked="0"/>
    </xf>
    <xf numFmtId="14" fontId="22" fillId="0" borderId="0" xfId="0" applyNumberFormat="1" applyFont="1" applyBorder="1" applyAlignment="1" applyProtection="1">
      <alignment horizontal="center" vertical="center"/>
      <protection locked="0"/>
    </xf>
    <xf numFmtId="22" fontId="22" fillId="0" borderId="0" xfId="0" applyNumberFormat="1" applyFont="1" applyBorder="1" applyAlignment="1" applyProtection="1">
      <alignment horizontal="center" vertical="center"/>
      <protection locked="0"/>
    </xf>
    <xf numFmtId="169" fontId="22" fillId="0" borderId="0" xfId="0" applyNumberFormat="1" applyFont="1" applyBorder="1" applyAlignment="1" applyProtection="1">
      <alignment horizontal="center" vertical="center"/>
      <protection locked="0"/>
    </xf>
    <xf numFmtId="0" fontId="27" fillId="0" borderId="0" xfId="0" applyFont="1" applyBorder="1" applyAlignment="1" applyProtection="1">
      <alignment horizontal="left" vertical="center"/>
      <protection locked="0"/>
    </xf>
    <xf numFmtId="0" fontId="35" fillId="0" borderId="0" xfId="0" applyFont="1" applyBorder="1" applyAlignment="1" applyProtection="1">
      <alignment vertical="center"/>
      <protection locked="0"/>
    </xf>
    <xf numFmtId="0" fontId="3" fillId="0" borderId="0" xfId="0" applyFont="1" applyBorder="1" applyAlignment="1" applyProtection="1">
      <alignment vertical="center"/>
      <protection locked="0"/>
    </xf>
    <xf numFmtId="0" fontId="45" fillId="0" borderId="27" xfId="0" applyFont="1" applyBorder="1" applyAlignment="1" applyProtection="1">
      <alignment horizontal="center" vertical="top"/>
      <protection locked="0"/>
    </xf>
    <xf numFmtId="0" fontId="46" fillId="0" borderId="27" xfId="0" applyFont="1" applyBorder="1" applyAlignment="1" applyProtection="1">
      <alignment horizontal="center" vertical="top"/>
      <protection locked="0"/>
    </xf>
    <xf numFmtId="0" fontId="36" fillId="0" borderId="27" xfId="0" applyFont="1" applyFill="1" applyBorder="1" applyAlignment="1" applyProtection="1">
      <alignment horizontal="right" vertical="top"/>
      <protection locked="0"/>
    </xf>
    <xf numFmtId="10" fontId="40" fillId="0" borderId="28" xfId="2" applyNumberFormat="1" applyFont="1" applyFill="1" applyBorder="1" applyAlignment="1" applyProtection="1">
      <alignment horizontal="center" vertical="top"/>
      <protection locked="0"/>
    </xf>
    <xf numFmtId="0" fontId="23" fillId="0" borderId="0" xfId="0" applyFont="1" applyBorder="1" applyAlignment="1" applyProtection="1">
      <alignment horizontal="left" vertical="center"/>
      <protection locked="0"/>
    </xf>
    <xf numFmtId="0" fontId="24" fillId="0" borderId="0" xfId="0" applyFont="1" applyBorder="1" applyAlignment="1" applyProtection="1">
      <alignment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45" fillId="0" borderId="38" xfId="0" applyFont="1" applyBorder="1" applyAlignment="1" applyProtection="1">
      <alignment vertical="top"/>
      <protection locked="0"/>
    </xf>
    <xf numFmtId="0" fontId="45" fillId="0" borderId="39" xfId="0" applyFont="1" applyBorder="1" applyAlignment="1" applyProtection="1">
      <alignment vertical="top"/>
      <protection locked="0"/>
    </xf>
    <xf numFmtId="0" fontId="45" fillId="0" borderId="40" xfId="0" applyFont="1" applyBorder="1" applyAlignment="1" applyProtection="1">
      <alignment vertical="top"/>
      <protection locked="0"/>
    </xf>
    <xf numFmtId="0" fontId="45" fillId="0" borderId="41" xfId="0" applyFont="1" applyFill="1" applyBorder="1" applyAlignment="1" applyProtection="1">
      <alignment horizontal="center" vertical="top" wrapText="1"/>
      <protection locked="0"/>
    </xf>
    <xf numFmtId="0" fontId="51" fillId="3" borderId="41" xfId="0" applyFont="1" applyFill="1" applyBorder="1" applyAlignment="1" applyProtection="1">
      <alignment horizontal="center" vertical="top" wrapText="1"/>
      <protection locked="0"/>
    </xf>
    <xf numFmtId="3" fontId="46" fillId="3" borderId="41" xfId="0" applyNumberFormat="1" applyFont="1" applyFill="1" applyBorder="1" applyAlignment="1" applyProtection="1">
      <alignment horizontal="center" vertical="top" wrapText="1"/>
      <protection locked="0"/>
    </xf>
    <xf numFmtId="14" fontId="48" fillId="2" borderId="41" xfId="0" applyNumberFormat="1" applyFont="1" applyFill="1" applyBorder="1" applyAlignment="1" applyProtection="1">
      <alignment horizontal="center" vertical="top" wrapText="1"/>
      <protection locked="0"/>
    </xf>
    <xf numFmtId="14" fontId="48" fillId="2" borderId="42" xfId="0" applyNumberFormat="1" applyFont="1" applyFill="1" applyBorder="1" applyAlignment="1" applyProtection="1">
      <alignment horizontal="center" vertical="top" wrapText="1"/>
      <protection locked="0"/>
    </xf>
    <xf numFmtId="3" fontId="52" fillId="5" borderId="21" xfId="1" applyNumberFormat="1" applyFont="1" applyFill="1" applyBorder="1" applyAlignment="1" applyProtection="1">
      <alignment horizontal="center" vertical="top" wrapText="1"/>
      <protection locked="0"/>
    </xf>
    <xf numFmtId="169" fontId="48" fillId="0" borderId="21" xfId="0" applyNumberFormat="1" applyFont="1" applyBorder="1" applyAlignment="1" applyProtection="1">
      <alignment horizontal="center" vertical="top" wrapText="1"/>
      <protection locked="0"/>
    </xf>
    <xf numFmtId="14" fontId="48" fillId="5" borderId="43" xfId="0" applyNumberFormat="1" applyFont="1" applyFill="1" applyBorder="1" applyAlignment="1" applyProtection="1">
      <alignment horizontal="center" vertical="top" wrapText="1"/>
      <protection locked="0"/>
    </xf>
    <xf numFmtId="0" fontId="45" fillId="0" borderId="31" xfId="0" applyFont="1" applyFill="1" applyBorder="1" applyAlignment="1" applyProtection="1">
      <alignment horizontal="center" vertical="top" wrapText="1"/>
      <protection locked="0"/>
    </xf>
    <xf numFmtId="9" fontId="53" fillId="0" borderId="31" xfId="2" applyFont="1" applyBorder="1" applyAlignment="1" applyProtection="1">
      <alignment horizontal="center" vertical="top" wrapText="1"/>
      <protection locked="0"/>
    </xf>
    <xf numFmtId="0" fontId="45" fillId="3" borderId="31" xfId="0" applyFont="1" applyFill="1" applyBorder="1" applyAlignment="1" applyProtection="1">
      <alignment horizontal="center" vertical="top" wrapText="1"/>
      <protection locked="0"/>
    </xf>
    <xf numFmtId="0" fontId="53" fillId="3" borderId="31" xfId="0" applyFont="1" applyFill="1" applyBorder="1" applyAlignment="1" applyProtection="1">
      <alignment horizontal="center" vertical="top" wrapText="1"/>
      <protection locked="0"/>
    </xf>
    <xf numFmtId="0" fontId="45" fillId="2" borderId="31" xfId="0" applyFont="1" applyFill="1" applyBorder="1" applyAlignment="1" applyProtection="1">
      <alignment horizontal="center" vertical="top" wrapText="1"/>
      <protection locked="0"/>
    </xf>
    <xf numFmtId="0" fontId="23" fillId="0" borderId="0" xfId="0" applyFont="1" applyAlignment="1" applyProtection="1">
      <alignment horizontal="left" vertical="center" wrapText="1"/>
      <protection locked="0"/>
    </xf>
    <xf numFmtId="0" fontId="24" fillId="0" borderId="0" xfId="0" applyFont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55" fillId="0" borderId="49" xfId="0" applyFont="1" applyBorder="1" applyAlignment="1" applyProtection="1">
      <alignment horizontal="center" vertical="center"/>
      <protection locked="0"/>
    </xf>
    <xf numFmtId="0" fontId="55" fillId="0" borderId="50" xfId="0" applyFont="1" applyBorder="1" applyAlignment="1" applyProtection="1">
      <alignment horizontal="center" vertical="center"/>
      <protection locked="0"/>
    </xf>
    <xf numFmtId="0" fontId="55" fillId="0" borderId="51" xfId="0" applyFont="1" applyBorder="1" applyAlignment="1" applyProtection="1">
      <alignment horizontal="left" vertical="center"/>
      <protection locked="0"/>
    </xf>
    <xf numFmtId="0" fontId="55" fillId="0" borderId="50" xfId="0" applyFont="1" applyBorder="1" applyAlignment="1" applyProtection="1">
      <alignment vertical="center"/>
      <protection locked="0"/>
    </xf>
    <xf numFmtId="0" fontId="55" fillId="0" borderId="52" xfId="0" applyFont="1" applyBorder="1" applyAlignment="1" applyProtection="1">
      <alignment vertical="center"/>
      <protection locked="0"/>
    </xf>
    <xf numFmtId="0" fontId="48" fillId="3" borderId="52" xfId="0" applyFont="1" applyFill="1" applyBorder="1" applyAlignment="1" applyProtection="1">
      <alignment vertical="center"/>
      <protection locked="0"/>
    </xf>
    <xf numFmtId="3" fontId="48" fillId="3" borderId="52" xfId="0" applyNumberFormat="1" applyFont="1" applyFill="1" applyBorder="1" applyAlignment="1" applyProtection="1">
      <alignment horizontal="left" vertical="center"/>
      <protection locked="0"/>
    </xf>
    <xf numFmtId="14" fontId="55" fillId="2" borderId="52" xfId="0" applyNumberFormat="1" applyFont="1" applyFill="1" applyBorder="1" applyAlignment="1" applyProtection="1">
      <alignment horizontal="center" vertical="center"/>
      <protection locked="0"/>
    </xf>
    <xf numFmtId="3" fontId="55" fillId="5" borderId="52" xfId="0" applyNumberFormat="1" applyFont="1" applyFill="1" applyBorder="1" applyAlignment="1" applyProtection="1">
      <alignment horizontal="center" vertical="center"/>
      <protection locked="0"/>
    </xf>
    <xf numFmtId="0" fontId="56" fillId="0" borderId="52" xfId="0" applyFont="1" applyBorder="1" applyAlignment="1" applyProtection="1">
      <alignment horizontal="center" vertical="center"/>
      <protection locked="0"/>
    </xf>
    <xf numFmtId="14" fontId="56" fillId="5" borderId="52" xfId="0" applyNumberFormat="1" applyFont="1" applyFill="1" applyBorder="1" applyAlignment="1" applyProtection="1">
      <alignment horizontal="center" vertical="center"/>
      <protection locked="0"/>
    </xf>
    <xf numFmtId="0" fontId="56" fillId="0" borderId="52" xfId="0" applyFont="1" applyFill="1" applyBorder="1" applyAlignment="1" applyProtection="1">
      <alignment vertical="center" wrapText="1"/>
      <protection locked="0"/>
    </xf>
    <xf numFmtId="9" fontId="55" fillId="0" borderId="52" xfId="2" applyFont="1" applyBorder="1" applyAlignment="1" applyProtection="1">
      <alignment horizontal="center" vertical="center"/>
      <protection locked="0"/>
    </xf>
    <xf numFmtId="9" fontId="55" fillId="3" borderId="52" xfId="2" applyFont="1" applyFill="1" applyBorder="1" applyAlignment="1" applyProtection="1">
      <alignment horizontal="center" vertical="center"/>
      <protection locked="0"/>
    </xf>
    <xf numFmtId="9" fontId="55" fillId="2" borderId="52" xfId="2" applyFont="1" applyFill="1" applyBorder="1" applyAlignment="1" applyProtection="1">
      <alignment horizontal="center" vertical="center"/>
      <protection locked="0"/>
    </xf>
    <xf numFmtId="0" fontId="21" fillId="0" borderId="52" xfId="0" applyFont="1" applyBorder="1" applyAlignment="1" applyProtection="1">
      <alignment horizontal="center" vertical="center"/>
      <protection locked="0"/>
    </xf>
    <xf numFmtId="9" fontId="57" fillId="0" borderId="52" xfId="2" applyFont="1" applyBorder="1" applyAlignment="1" applyProtection="1">
      <alignment horizontal="center" vertical="center"/>
      <protection locked="0"/>
    </xf>
    <xf numFmtId="169" fontId="21" fillId="0" borderId="53" xfId="0" applyNumberFormat="1" applyFont="1" applyBorder="1" applyAlignment="1" applyProtection="1">
      <alignment horizontal="center" vertical="center"/>
      <protection locked="0"/>
    </xf>
    <xf numFmtId="0" fontId="17" fillId="0" borderId="54" xfId="0" applyFont="1" applyBorder="1" applyAlignment="1" applyProtection="1">
      <alignment horizontal="center" vertical="center"/>
      <protection locked="0"/>
    </xf>
    <xf numFmtId="0" fontId="17" fillId="0" borderId="55" xfId="0" applyFont="1" applyBorder="1" applyAlignment="1" applyProtection="1">
      <alignment horizontal="center" vertical="center"/>
      <protection locked="0"/>
    </xf>
    <xf numFmtId="0" fontId="17" fillId="0" borderId="56" xfId="0" applyFont="1" applyBorder="1" applyAlignment="1" applyProtection="1">
      <alignment horizontal="center" vertical="center"/>
      <protection locked="0"/>
    </xf>
    <xf numFmtId="0" fontId="17" fillId="0" borderId="57" xfId="0" applyFont="1" applyBorder="1" applyAlignment="1" applyProtection="1">
      <alignment horizontal="center" vertical="center"/>
      <protection locked="0"/>
    </xf>
    <xf numFmtId="0" fontId="17" fillId="0" borderId="58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left" vertical="center"/>
      <protection locked="0"/>
    </xf>
    <xf numFmtId="0" fontId="24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58" fillId="0" borderId="59" xfId="0" applyFont="1" applyBorder="1" applyAlignment="1" applyProtection="1">
      <alignment horizontal="center" vertical="center"/>
      <protection locked="0"/>
    </xf>
    <xf numFmtId="0" fontId="58" fillId="0" borderId="60" xfId="0" applyFont="1" applyBorder="1" applyAlignment="1" applyProtection="1">
      <alignment horizontal="center" vertical="center"/>
      <protection locked="0"/>
    </xf>
    <xf numFmtId="0" fontId="59" fillId="0" borderId="61" xfId="0" applyFont="1" applyBorder="1" applyAlignment="1" applyProtection="1">
      <alignment horizontal="center" vertical="center"/>
      <protection locked="0"/>
    </xf>
    <xf numFmtId="0" fontId="59" fillId="0" borderId="60" xfId="0" quotePrefix="1" applyFont="1" applyFill="1" applyBorder="1" applyAlignment="1" applyProtection="1">
      <alignment horizontal="left" vertical="center"/>
      <protection locked="0"/>
    </xf>
    <xf numFmtId="0" fontId="59" fillId="0" borderId="62" xfId="0" applyFont="1" applyFill="1" applyBorder="1" applyAlignment="1" applyProtection="1">
      <alignment horizontal="left" vertical="center"/>
      <protection locked="0"/>
    </xf>
    <xf numFmtId="0" fontId="45" fillId="3" borderId="62" xfId="0" applyFont="1" applyFill="1" applyBorder="1" applyAlignment="1" applyProtection="1">
      <alignment horizontal="left" vertical="center"/>
      <protection locked="0"/>
    </xf>
    <xf numFmtId="3" fontId="60" fillId="3" borderId="62" xfId="0" applyNumberFormat="1" applyFont="1" applyFill="1" applyBorder="1" applyAlignment="1" applyProtection="1">
      <alignment horizontal="left" vertical="center"/>
      <protection locked="0"/>
    </xf>
    <xf numFmtId="14" fontId="59" fillId="2" borderId="62" xfId="0" applyNumberFormat="1" applyFont="1" applyFill="1" applyBorder="1" applyAlignment="1" applyProtection="1">
      <alignment horizontal="center" vertical="center"/>
      <protection locked="0"/>
    </xf>
    <xf numFmtId="3" fontId="59" fillId="5" borderId="62" xfId="0" applyNumberFormat="1" applyFont="1" applyFill="1" applyBorder="1" applyAlignment="1" applyProtection="1">
      <alignment horizontal="center" vertical="center" wrapText="1"/>
      <protection locked="0"/>
    </xf>
    <xf numFmtId="0" fontId="59" fillId="0" borderId="62" xfId="0" applyFont="1" applyBorder="1" applyAlignment="1" applyProtection="1">
      <alignment horizontal="center" vertical="center"/>
      <protection locked="0"/>
    </xf>
    <xf numFmtId="14" fontId="59" fillId="5" borderId="62" xfId="0" applyNumberFormat="1" applyFont="1" applyFill="1" applyBorder="1" applyAlignment="1" applyProtection="1">
      <alignment horizontal="center" vertical="center"/>
      <protection locked="0"/>
    </xf>
    <xf numFmtId="0" fontId="59" fillId="0" borderId="62" xfId="0" applyFont="1" applyFill="1" applyBorder="1" applyAlignment="1" applyProtection="1">
      <alignment vertical="center" wrapText="1"/>
      <protection locked="0"/>
    </xf>
    <xf numFmtId="9" fontId="59" fillId="0" borderId="62" xfId="2" applyFont="1" applyBorder="1" applyAlignment="1" applyProtection="1">
      <alignment horizontal="center" vertical="center"/>
      <protection locked="0"/>
    </xf>
    <xf numFmtId="9" fontId="58" fillId="3" borderId="62" xfId="2" applyFont="1" applyFill="1" applyBorder="1" applyAlignment="1" applyProtection="1">
      <alignment horizontal="center" vertical="center"/>
      <protection locked="0"/>
    </xf>
    <xf numFmtId="9" fontId="58" fillId="2" borderId="62" xfId="2" applyFont="1" applyFill="1" applyBorder="1" applyAlignment="1" applyProtection="1">
      <alignment horizontal="center" vertical="center"/>
      <protection locked="0"/>
    </xf>
    <xf numFmtId="0" fontId="21" fillId="0" borderId="62" xfId="0" applyFont="1" applyBorder="1" applyAlignment="1" applyProtection="1">
      <alignment horizontal="center" vertical="center"/>
      <protection locked="0"/>
    </xf>
    <xf numFmtId="9" fontId="57" fillId="0" borderId="62" xfId="2" applyFont="1" applyBorder="1" applyAlignment="1" applyProtection="1">
      <alignment horizontal="center" vertical="center"/>
      <protection locked="0"/>
    </xf>
    <xf numFmtId="169" fontId="21" fillId="0" borderId="63" xfId="0" applyNumberFormat="1" applyFont="1" applyBorder="1" applyAlignment="1" applyProtection="1">
      <alignment horizontal="center" vertical="center"/>
      <protection locked="0"/>
    </xf>
    <xf numFmtId="0" fontId="59" fillId="0" borderId="64" xfId="0" applyFont="1" applyBorder="1" applyAlignment="1" applyProtection="1">
      <alignment horizontal="center" vertical="center"/>
      <protection locked="0"/>
    </xf>
    <xf numFmtId="0" fontId="59" fillId="0" borderId="65" xfId="0" applyFont="1" applyBorder="1" applyAlignment="1" applyProtection="1">
      <alignment horizontal="center" vertical="center"/>
      <protection locked="0"/>
    </xf>
    <xf numFmtId="0" fontId="59" fillId="0" borderId="66" xfId="0" applyFont="1" applyBorder="1" applyAlignment="1" applyProtection="1">
      <alignment horizontal="center" vertical="center"/>
      <protection locked="0"/>
    </xf>
    <xf numFmtId="0" fontId="59" fillId="0" borderId="67" xfId="0" applyFont="1" applyBorder="1" applyAlignment="1" applyProtection="1">
      <alignment horizontal="center" vertical="center"/>
      <protection locked="0"/>
    </xf>
    <xf numFmtId="0" fontId="59" fillId="0" borderId="68" xfId="0" applyFont="1" applyBorder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48" fillId="0" borderId="59" xfId="0" applyFont="1" applyBorder="1" applyAlignment="1" applyProtection="1">
      <alignment horizontal="center" vertical="center"/>
      <protection locked="0"/>
    </xf>
    <xf numFmtId="0" fontId="48" fillId="0" borderId="60" xfId="0" applyFont="1" applyBorder="1" applyAlignment="1" applyProtection="1">
      <alignment horizontal="center" vertical="center"/>
      <protection locked="0"/>
    </xf>
    <xf numFmtId="0" fontId="48" fillId="0" borderId="61" xfId="0" applyFont="1" applyBorder="1" applyAlignment="1" applyProtection="1">
      <alignment horizontal="left" vertical="center"/>
      <protection locked="0"/>
    </xf>
    <xf numFmtId="0" fontId="61" fillId="0" borderId="60" xfId="0" applyFont="1" applyBorder="1" applyAlignment="1" applyProtection="1">
      <alignment horizontal="right" vertical="center"/>
      <protection locked="0"/>
    </xf>
    <xf numFmtId="0" fontId="61" fillId="0" borderId="62" xfId="0" applyFont="1" applyFill="1" applyBorder="1" applyAlignment="1" applyProtection="1">
      <alignment horizontal="left" vertical="center"/>
      <protection locked="0"/>
    </xf>
    <xf numFmtId="0" fontId="17" fillId="3" borderId="62" xfId="0" applyFont="1" applyFill="1" applyBorder="1" applyAlignment="1" applyProtection="1">
      <alignment horizontal="left" vertical="center"/>
      <protection locked="0"/>
    </xf>
    <xf numFmtId="14" fontId="61" fillId="2" borderId="62" xfId="0" applyNumberFormat="1" applyFont="1" applyFill="1" applyBorder="1" applyAlignment="1" applyProtection="1">
      <alignment horizontal="center" vertical="center"/>
      <protection locked="0"/>
    </xf>
    <xf numFmtId="3" fontId="61" fillId="5" borderId="62" xfId="0" applyNumberFormat="1" applyFont="1" applyFill="1" applyBorder="1" applyAlignment="1" applyProtection="1">
      <alignment horizontal="center" vertical="center" wrapText="1"/>
      <protection locked="0"/>
    </xf>
    <xf numFmtId="0" fontId="61" fillId="0" borderId="62" xfId="0" applyFont="1" applyBorder="1" applyAlignment="1" applyProtection="1">
      <alignment horizontal="center" vertical="center"/>
      <protection locked="0"/>
    </xf>
    <xf numFmtId="14" fontId="61" fillId="5" borderId="62" xfId="0" applyNumberFormat="1" applyFont="1" applyFill="1" applyBorder="1" applyAlignment="1" applyProtection="1">
      <alignment horizontal="center" vertical="center"/>
      <protection locked="0"/>
    </xf>
    <xf numFmtId="0" fontId="61" fillId="0" borderId="62" xfId="0" applyFont="1" applyFill="1" applyBorder="1" applyAlignment="1" applyProtection="1">
      <alignment vertical="center" wrapText="1"/>
      <protection locked="0"/>
    </xf>
    <xf numFmtId="9" fontId="61" fillId="0" borderId="62" xfId="2" applyFont="1" applyBorder="1" applyAlignment="1" applyProtection="1">
      <alignment horizontal="center" vertical="center"/>
      <protection locked="0"/>
    </xf>
    <xf numFmtId="9" fontId="48" fillId="3" borderId="62" xfId="2" applyFont="1" applyFill="1" applyBorder="1" applyAlignment="1" applyProtection="1">
      <alignment horizontal="center" vertical="center"/>
      <protection locked="0"/>
    </xf>
    <xf numFmtId="9" fontId="48" fillId="2" borderId="62" xfId="2" applyFont="1" applyFill="1" applyBorder="1" applyAlignment="1" applyProtection="1">
      <alignment horizontal="center" vertical="center"/>
      <protection locked="0"/>
    </xf>
    <xf numFmtId="0" fontId="61" fillId="0" borderId="64" xfId="0" applyFont="1" applyBorder="1" applyAlignment="1" applyProtection="1">
      <alignment horizontal="center" vertical="center"/>
      <protection locked="0"/>
    </xf>
    <xf numFmtId="0" fontId="61" fillId="0" borderId="65" xfId="0" applyFont="1" applyBorder="1" applyAlignment="1" applyProtection="1">
      <alignment horizontal="center" vertical="center"/>
      <protection locked="0"/>
    </xf>
    <xf numFmtId="0" fontId="61" fillId="0" borderId="66" xfId="0" applyFont="1" applyBorder="1" applyAlignment="1" applyProtection="1">
      <alignment horizontal="center" vertical="center"/>
      <protection locked="0"/>
    </xf>
    <xf numFmtId="0" fontId="61" fillId="0" borderId="67" xfId="0" applyFont="1" applyBorder="1" applyAlignment="1" applyProtection="1">
      <alignment horizontal="center" vertical="center"/>
      <protection locked="0"/>
    </xf>
    <xf numFmtId="0" fontId="61" fillId="0" borderId="68" xfId="0" applyFont="1" applyBorder="1" applyAlignment="1" applyProtection="1">
      <alignment horizontal="center" vertical="center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46" fillId="0" borderId="69" xfId="0" applyFont="1" applyBorder="1" applyAlignment="1" applyProtection="1">
      <alignment horizontal="center" vertical="center"/>
      <protection locked="0"/>
    </xf>
    <xf numFmtId="0" fontId="46" fillId="0" borderId="70" xfId="0" applyFont="1" applyBorder="1" applyAlignment="1" applyProtection="1">
      <alignment horizontal="center" vertical="center"/>
      <protection locked="0"/>
    </xf>
    <xf numFmtId="0" fontId="46" fillId="0" borderId="71" xfId="0" applyFont="1" applyBorder="1" applyAlignment="1" applyProtection="1">
      <alignment horizontal="left" vertical="center"/>
      <protection locked="0"/>
    </xf>
    <xf numFmtId="0" fontId="61" fillId="0" borderId="70" xfId="0" applyFont="1" applyBorder="1" applyAlignment="1" applyProtection="1">
      <alignment horizontal="right" vertical="center"/>
      <protection locked="0"/>
    </xf>
    <xf numFmtId="0" fontId="17" fillId="0" borderId="72" xfId="0" applyFont="1" applyFill="1" applyBorder="1" applyAlignment="1" applyProtection="1">
      <alignment horizontal="left" vertical="center"/>
      <protection locked="0"/>
    </xf>
    <xf numFmtId="0" fontId="17" fillId="3" borderId="72" xfId="0" applyFont="1" applyFill="1" applyBorder="1" applyAlignment="1" applyProtection="1">
      <alignment horizontal="left" vertical="center"/>
      <protection locked="0"/>
    </xf>
    <xf numFmtId="3" fontId="60" fillId="3" borderId="72" xfId="0" applyNumberFormat="1" applyFont="1" applyFill="1" applyBorder="1" applyAlignment="1" applyProtection="1">
      <alignment horizontal="left" vertical="center"/>
      <protection locked="0"/>
    </xf>
    <xf numFmtId="14" fontId="61" fillId="2" borderId="72" xfId="0" applyNumberFormat="1" applyFont="1" applyFill="1" applyBorder="1" applyAlignment="1" applyProtection="1">
      <alignment horizontal="center" vertical="center"/>
      <protection locked="0"/>
    </xf>
    <xf numFmtId="3" fontId="61" fillId="5" borderId="72" xfId="0" applyNumberFormat="1" applyFont="1" applyFill="1" applyBorder="1" applyAlignment="1" applyProtection="1">
      <alignment horizontal="center" vertical="center" wrapText="1"/>
      <protection locked="0"/>
    </xf>
    <xf numFmtId="0" fontId="17" fillId="0" borderId="72" xfId="0" applyFont="1" applyBorder="1" applyAlignment="1" applyProtection="1">
      <alignment horizontal="center" vertical="center"/>
      <protection locked="0"/>
    </xf>
    <xf numFmtId="14" fontId="61" fillId="5" borderId="72" xfId="0" applyNumberFormat="1" applyFont="1" applyFill="1" applyBorder="1" applyAlignment="1" applyProtection="1">
      <alignment horizontal="center" vertical="center"/>
      <protection locked="0"/>
    </xf>
    <xf numFmtId="9" fontId="20" fillId="0" borderId="72" xfId="2" applyFont="1" applyBorder="1" applyAlignment="1" applyProtection="1">
      <alignment horizontal="center" vertical="center"/>
      <protection locked="0"/>
    </xf>
    <xf numFmtId="9" fontId="54" fillId="3" borderId="72" xfId="2" applyFont="1" applyFill="1" applyBorder="1" applyAlignment="1" applyProtection="1">
      <alignment horizontal="center" vertical="center"/>
      <protection locked="0"/>
    </xf>
    <xf numFmtId="9" fontId="53" fillId="3" borderId="72" xfId="2" applyFont="1" applyFill="1" applyBorder="1" applyAlignment="1" applyProtection="1">
      <alignment horizontal="center" vertical="center"/>
      <protection locked="0"/>
    </xf>
    <xf numFmtId="9" fontId="54" fillId="2" borderId="72" xfId="2" applyFont="1" applyFill="1" applyBorder="1" applyAlignment="1" applyProtection="1">
      <alignment horizontal="center" vertical="center"/>
      <protection locked="0"/>
    </xf>
    <xf numFmtId="0" fontId="21" fillId="0" borderId="72" xfId="0" applyFont="1" applyBorder="1" applyAlignment="1" applyProtection="1">
      <alignment horizontal="center" vertical="center"/>
      <protection locked="0"/>
    </xf>
    <xf numFmtId="9" fontId="57" fillId="0" borderId="72" xfId="2" applyFont="1" applyBorder="1" applyAlignment="1" applyProtection="1">
      <alignment horizontal="center" vertical="center"/>
      <protection locked="0"/>
    </xf>
    <xf numFmtId="169" fontId="21" fillId="0" borderId="73" xfId="0" applyNumberFormat="1" applyFont="1" applyBorder="1" applyAlignment="1" applyProtection="1">
      <alignment horizontal="center" vertical="center"/>
      <protection locked="0"/>
    </xf>
    <xf numFmtId="0" fontId="17" fillId="0" borderId="74" xfId="0" applyFont="1" applyBorder="1" applyAlignment="1" applyProtection="1">
      <alignment horizontal="center" vertical="center"/>
      <protection locked="0"/>
    </xf>
    <xf numFmtId="0" fontId="17" fillId="0" borderId="75" xfId="0" applyFont="1" applyBorder="1" applyAlignment="1" applyProtection="1">
      <alignment horizontal="center" vertical="center"/>
      <protection locked="0"/>
    </xf>
    <xf numFmtId="0" fontId="17" fillId="0" borderId="76" xfId="0" applyFont="1" applyBorder="1" applyAlignment="1" applyProtection="1">
      <alignment horizontal="center" vertical="center"/>
      <protection locked="0"/>
    </xf>
    <xf numFmtId="0" fontId="17" fillId="0" borderId="77" xfId="0" applyFont="1" applyBorder="1" applyAlignment="1" applyProtection="1">
      <alignment horizontal="center" vertical="center"/>
      <protection locked="0"/>
    </xf>
    <xf numFmtId="0" fontId="17" fillId="0" borderId="78" xfId="0" applyFont="1" applyBorder="1" applyAlignment="1" applyProtection="1">
      <alignment horizontal="center" vertical="center"/>
      <protection locked="0"/>
    </xf>
    <xf numFmtId="0" fontId="56" fillId="0" borderId="52" xfId="0" applyFont="1" applyFill="1" applyBorder="1" applyAlignment="1" applyProtection="1">
      <alignment horizontal="left" vertical="center" wrapText="1"/>
      <protection locked="0"/>
    </xf>
    <xf numFmtId="0" fontId="62" fillId="0" borderId="69" xfId="0" applyFont="1" applyBorder="1" applyAlignment="1" applyProtection="1">
      <alignment horizontal="center" vertical="center"/>
      <protection locked="0"/>
    </xf>
    <xf numFmtId="0" fontId="62" fillId="0" borderId="70" xfId="0" applyFont="1" applyBorder="1" applyAlignment="1" applyProtection="1">
      <alignment horizontal="center" vertical="center"/>
      <protection locked="0"/>
    </xf>
    <xf numFmtId="0" fontId="60" fillId="0" borderId="71" xfId="0" applyFont="1" applyBorder="1" applyAlignment="1" applyProtection="1">
      <alignment horizontal="center" vertical="center"/>
      <protection locked="0"/>
    </xf>
    <xf numFmtId="0" fontId="60" fillId="0" borderId="70" xfId="0" applyFont="1" applyFill="1" applyBorder="1" applyAlignment="1" applyProtection="1">
      <alignment horizontal="left" vertical="center"/>
      <protection locked="0"/>
    </xf>
    <xf numFmtId="0" fontId="17" fillId="0" borderId="72" xfId="0" applyFont="1" applyFill="1" applyBorder="1" applyAlignment="1" applyProtection="1">
      <alignment vertical="center" wrapText="1"/>
      <protection locked="0"/>
    </xf>
    <xf numFmtId="0" fontId="17" fillId="3" borderId="72" xfId="0" applyFont="1" applyFill="1" applyBorder="1" applyAlignment="1" applyProtection="1">
      <alignment vertical="center" wrapText="1"/>
      <protection locked="0"/>
    </xf>
    <xf numFmtId="3" fontId="46" fillId="3" borderId="72" xfId="0" applyNumberFormat="1" applyFont="1" applyFill="1" applyBorder="1" applyAlignment="1" applyProtection="1">
      <alignment horizontal="left" vertical="center"/>
      <protection locked="0"/>
    </xf>
    <xf numFmtId="14" fontId="60" fillId="2" borderId="72" xfId="0" applyNumberFormat="1" applyFont="1" applyFill="1" applyBorder="1" applyAlignment="1" applyProtection="1">
      <alignment horizontal="center" vertical="center"/>
      <protection locked="0"/>
    </xf>
    <xf numFmtId="0" fontId="60" fillId="0" borderId="72" xfId="0" applyFont="1" applyBorder="1" applyAlignment="1" applyProtection="1">
      <alignment horizontal="center" vertical="center"/>
      <protection locked="0"/>
    </xf>
    <xf numFmtId="14" fontId="17" fillId="5" borderId="72" xfId="0" applyNumberFormat="1" applyFont="1" applyFill="1" applyBorder="1" applyAlignment="1" applyProtection="1">
      <alignment horizontal="center" vertical="center"/>
      <protection locked="0"/>
    </xf>
    <xf numFmtId="0" fontId="17" fillId="0" borderId="72" xfId="0" applyFont="1" applyFill="1" applyBorder="1" applyAlignment="1" applyProtection="1">
      <alignment horizontal="left" vertical="center" wrapText="1"/>
      <protection locked="0"/>
    </xf>
    <xf numFmtId="0" fontId="0" fillId="0" borderId="79" xfId="0" applyBorder="1" applyAlignment="1" applyProtection="1">
      <alignment vertical="center"/>
      <protection locked="0"/>
    </xf>
    <xf numFmtId="0" fontId="0" fillId="0" borderId="80" xfId="0" applyBorder="1" applyAlignment="1" applyProtection="1">
      <alignment horizontal="center" vertical="center"/>
      <protection locked="0"/>
    </xf>
    <xf numFmtId="0" fontId="63" fillId="0" borderId="79" xfId="0" applyFont="1" applyBorder="1" applyAlignment="1" applyProtection="1">
      <alignment horizontal="center" vertical="center"/>
      <protection locked="0"/>
    </xf>
    <xf numFmtId="0" fontId="63" fillId="0" borderId="79" xfId="0" applyFont="1" applyFill="1" applyBorder="1" applyAlignment="1" applyProtection="1">
      <alignment horizontal="right" vertical="center"/>
      <protection locked="0"/>
    </xf>
    <xf numFmtId="0" fontId="0" fillId="0" borderId="79" xfId="0" applyFill="1" applyBorder="1" applyAlignment="1" applyProtection="1">
      <alignment horizontal="left" vertical="center"/>
      <protection locked="0"/>
    </xf>
    <xf numFmtId="3" fontId="63" fillId="0" borderId="79" xfId="0" applyNumberFormat="1" applyFont="1" applyFill="1" applyBorder="1" applyAlignment="1" applyProtection="1">
      <alignment horizontal="left" vertical="center"/>
      <protection locked="0"/>
    </xf>
    <xf numFmtId="14" fontId="12" fillId="0" borderId="79" xfId="0" applyNumberFormat="1" applyFont="1" applyFill="1" applyBorder="1" applyAlignment="1" applyProtection="1">
      <alignment horizontal="center" vertical="center"/>
      <protection locked="0"/>
    </xf>
    <xf numFmtId="3" fontId="12" fillId="0" borderId="79" xfId="1" applyNumberFormat="1" applyFont="1" applyFill="1" applyBorder="1" applyAlignment="1" applyProtection="1">
      <alignment horizontal="center" vertical="center"/>
      <protection locked="0"/>
    </xf>
    <xf numFmtId="169" fontId="12" fillId="0" borderId="79" xfId="0" applyNumberFormat="1" applyFont="1" applyFill="1" applyBorder="1" applyAlignment="1" applyProtection="1">
      <alignment horizontal="center" vertical="center"/>
      <protection locked="0"/>
    </xf>
    <xf numFmtId="14" fontId="12" fillId="0" borderId="79" xfId="0" applyNumberFormat="1" applyFont="1" applyBorder="1" applyAlignment="1" applyProtection="1">
      <alignment horizontal="center" vertical="center"/>
      <protection locked="0"/>
    </xf>
    <xf numFmtId="0" fontId="0" fillId="0" borderId="79" xfId="0" applyFont="1" applyFill="1" applyBorder="1" applyAlignment="1" applyProtection="1">
      <alignment horizontal="left" vertical="center" wrapText="1"/>
      <protection locked="0"/>
    </xf>
    <xf numFmtId="9" fontId="2" fillId="0" borderId="79" xfId="2" applyFont="1" applyBorder="1" applyAlignment="1" applyProtection="1">
      <alignment horizontal="center" vertical="center"/>
      <protection locked="0"/>
    </xf>
    <xf numFmtId="9" fontId="0" fillId="0" borderId="79" xfId="2" applyFont="1" applyBorder="1" applyAlignment="1" applyProtection="1">
      <alignment horizontal="center" vertical="center"/>
      <protection locked="0"/>
    </xf>
    <xf numFmtId="0" fontId="64" fillId="0" borderId="79" xfId="0" applyFont="1" applyBorder="1" applyAlignment="1" applyProtection="1">
      <alignment horizontal="center" vertical="center"/>
      <protection locked="0"/>
    </xf>
    <xf numFmtId="169" fontId="64" fillId="0" borderId="79" xfId="0" applyNumberFormat="1" applyFont="1" applyBorder="1" applyAlignment="1" applyProtection="1">
      <alignment horizontal="center" vertical="center"/>
      <protection locked="0"/>
    </xf>
    <xf numFmtId="0" fontId="24" fillId="0" borderId="23" xfId="0" applyFont="1" applyBorder="1" applyAlignment="1" applyProtection="1">
      <alignment horizontal="left" vertical="center"/>
      <protection locked="0"/>
    </xf>
    <xf numFmtId="0" fontId="24" fillId="0" borderId="23" xfId="0" applyFont="1" applyBorder="1" applyAlignment="1" applyProtection="1">
      <alignment vertical="center"/>
      <protection locked="0"/>
    </xf>
    <xf numFmtId="0" fontId="0" fillId="0" borderId="23" xfId="0" applyBorder="1" applyAlignment="1" applyProtection="1">
      <alignment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63" fillId="0" borderId="23" xfId="0" applyFont="1" applyBorder="1" applyAlignment="1" applyProtection="1">
      <alignment horizontal="center" vertical="center"/>
      <protection locked="0"/>
    </xf>
    <xf numFmtId="0" fontId="63" fillId="0" borderId="23" xfId="0" applyFont="1" applyFill="1" applyBorder="1" applyAlignment="1" applyProtection="1">
      <alignment horizontal="right" vertical="center"/>
      <protection locked="0"/>
    </xf>
    <xf numFmtId="0" fontId="0" fillId="0" borderId="23" xfId="0" applyFill="1" applyBorder="1" applyAlignment="1" applyProtection="1">
      <alignment horizontal="left" vertical="center"/>
      <protection locked="0"/>
    </xf>
    <xf numFmtId="3" fontId="63" fillId="0" borderId="23" xfId="0" applyNumberFormat="1" applyFont="1" applyFill="1" applyBorder="1" applyAlignment="1" applyProtection="1">
      <alignment horizontal="left" vertical="center"/>
      <protection locked="0"/>
    </xf>
    <xf numFmtId="14" fontId="12" fillId="0" borderId="23" xfId="0" applyNumberFormat="1" applyFont="1" applyFill="1" applyBorder="1" applyAlignment="1" applyProtection="1">
      <alignment horizontal="center" vertical="center"/>
      <protection locked="0"/>
    </xf>
    <xf numFmtId="3" fontId="12" fillId="0" borderId="23" xfId="1" applyNumberFormat="1" applyFont="1" applyFill="1" applyBorder="1" applyAlignment="1" applyProtection="1">
      <alignment horizontal="center" vertical="center"/>
      <protection locked="0"/>
    </xf>
    <xf numFmtId="169" fontId="12" fillId="0" borderId="23" xfId="0" applyNumberFormat="1" applyFont="1" applyFill="1" applyBorder="1" applyAlignment="1" applyProtection="1">
      <alignment horizontal="center" vertical="center"/>
      <protection locked="0"/>
    </xf>
    <xf numFmtId="14" fontId="12" fillId="0" borderId="23" xfId="0" applyNumberFormat="1" applyFont="1" applyBorder="1" applyAlignment="1" applyProtection="1">
      <alignment horizontal="center" vertical="center"/>
      <protection locked="0"/>
    </xf>
    <xf numFmtId="0" fontId="0" fillId="0" borderId="23" xfId="0" applyFont="1" applyFill="1" applyBorder="1" applyAlignment="1" applyProtection="1">
      <alignment horizontal="left" vertical="center" wrapText="1"/>
      <protection locked="0"/>
    </xf>
    <xf numFmtId="9" fontId="2" fillId="0" borderId="23" xfId="2" applyFont="1" applyBorder="1" applyAlignment="1" applyProtection="1">
      <alignment horizontal="center" vertical="center"/>
      <protection locked="0"/>
    </xf>
    <xf numFmtId="9" fontId="0" fillId="0" borderId="23" xfId="2" applyFont="1" applyBorder="1" applyAlignment="1" applyProtection="1">
      <alignment horizontal="center" vertical="center"/>
      <protection locked="0"/>
    </xf>
    <xf numFmtId="0" fontId="64" fillId="0" borderId="23" xfId="0" applyFont="1" applyBorder="1" applyAlignment="1" applyProtection="1">
      <alignment horizontal="center" vertical="center"/>
      <protection locked="0"/>
    </xf>
    <xf numFmtId="169" fontId="64" fillId="0" borderId="23" xfId="0" applyNumberFormat="1" applyFont="1" applyBorder="1" applyAlignment="1" applyProtection="1">
      <alignment horizontal="center" vertical="center"/>
      <protection locked="0"/>
    </xf>
    <xf numFmtId="166" fontId="2" fillId="0" borderId="1" xfId="1" applyNumberFormat="1" applyFont="1" applyBorder="1" applyAlignment="1">
      <alignment horizontal="center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3" fontId="8" fillId="0" borderId="6" xfId="0" applyNumberFormat="1" applyFont="1" applyBorder="1" applyAlignment="1">
      <alignment horizontal="center" vertical="center"/>
    </xf>
    <xf numFmtId="3" fontId="8" fillId="0" borderId="9" xfId="0" applyNumberFormat="1" applyFont="1" applyBorder="1" applyAlignment="1">
      <alignment horizontal="center" vertical="center"/>
    </xf>
    <xf numFmtId="3" fontId="8" fillId="0" borderId="12" xfId="0" applyNumberFormat="1" applyFont="1" applyBorder="1" applyAlignment="1">
      <alignment horizontal="center" vertical="center"/>
    </xf>
    <xf numFmtId="3" fontId="8" fillId="0" borderId="15" xfId="0" applyNumberFormat="1" applyFont="1" applyBorder="1" applyAlignment="1">
      <alignment horizontal="center" vertical="center"/>
    </xf>
    <xf numFmtId="3" fontId="50" fillId="0" borderId="34" xfId="3" applyNumberFormat="1" applyFont="1" applyFill="1" applyBorder="1" applyAlignment="1" applyProtection="1">
      <alignment horizontal="center" vertical="center" textRotation="180"/>
      <protection locked="0"/>
    </xf>
    <xf numFmtId="3" fontId="50" fillId="0" borderId="0" xfId="3" applyNumberFormat="1" applyFont="1" applyFill="1" applyBorder="1" applyAlignment="1" applyProtection="1">
      <alignment horizontal="center" vertical="center" textRotation="180"/>
      <protection locked="0"/>
    </xf>
    <xf numFmtId="3" fontId="50" fillId="4" borderId="37" xfId="3" applyNumberFormat="1" applyFont="1" applyFill="1" applyBorder="1" applyAlignment="1" applyProtection="1">
      <alignment horizontal="center" vertical="center" textRotation="180"/>
      <protection locked="0"/>
    </xf>
    <xf numFmtId="3" fontId="50" fillId="4" borderId="48" xfId="3" applyNumberFormat="1" applyFont="1" applyFill="1" applyBorder="1" applyAlignment="1" applyProtection="1">
      <alignment horizontal="center" vertical="center" textRotation="180"/>
      <protection locked="0"/>
    </xf>
    <xf numFmtId="3" fontId="50" fillId="4" borderId="34" xfId="3" applyNumberFormat="1" applyFont="1" applyFill="1" applyBorder="1" applyAlignment="1" applyProtection="1">
      <alignment horizontal="center" vertical="center" textRotation="180"/>
      <protection locked="0"/>
    </xf>
    <xf numFmtId="3" fontId="50" fillId="4" borderId="0" xfId="3" applyNumberFormat="1" applyFont="1" applyFill="1" applyBorder="1" applyAlignment="1" applyProtection="1">
      <alignment horizontal="center" vertical="center" textRotation="180"/>
      <protection locked="0"/>
    </xf>
    <xf numFmtId="3" fontId="50" fillId="0" borderId="35" xfId="3" applyNumberFormat="1" applyFont="1" applyFill="1" applyBorder="1" applyAlignment="1" applyProtection="1">
      <alignment horizontal="center" vertical="center" textRotation="180"/>
      <protection locked="0"/>
    </xf>
    <xf numFmtId="3" fontId="50" fillId="0" borderId="46" xfId="3" applyNumberFormat="1" applyFont="1" applyFill="1" applyBorder="1" applyAlignment="1" applyProtection="1">
      <alignment horizontal="center" vertical="center" textRotation="180"/>
      <protection locked="0"/>
    </xf>
    <xf numFmtId="3" fontId="50" fillId="4" borderId="36" xfId="3" applyNumberFormat="1" applyFont="1" applyFill="1" applyBorder="1" applyAlignment="1" applyProtection="1">
      <alignment horizontal="center" vertical="center" textRotation="180"/>
      <protection locked="0"/>
    </xf>
    <xf numFmtId="3" fontId="50" fillId="4" borderId="47" xfId="3" applyNumberFormat="1" applyFont="1" applyFill="1" applyBorder="1" applyAlignment="1" applyProtection="1">
      <alignment horizontal="center" vertical="center" textRotation="180"/>
      <protection locked="0"/>
    </xf>
    <xf numFmtId="3" fontId="50" fillId="0" borderId="36" xfId="3" applyNumberFormat="1" applyFont="1" applyFill="1" applyBorder="1" applyAlignment="1" applyProtection="1">
      <alignment horizontal="center" vertical="center" textRotation="180"/>
      <protection locked="0"/>
    </xf>
    <xf numFmtId="3" fontId="50" fillId="0" borderId="47" xfId="3" applyNumberFormat="1" applyFont="1" applyFill="1" applyBorder="1" applyAlignment="1" applyProtection="1">
      <alignment horizontal="center" vertical="center" textRotation="180"/>
      <protection locked="0"/>
    </xf>
    <xf numFmtId="3" fontId="50" fillId="4" borderId="35" xfId="3" applyNumberFormat="1" applyFont="1" applyFill="1" applyBorder="1" applyAlignment="1" applyProtection="1">
      <alignment horizontal="center" vertical="center" textRotation="180"/>
      <protection locked="0"/>
    </xf>
    <xf numFmtId="3" fontId="50" fillId="4" borderId="46" xfId="3" applyNumberFormat="1" applyFont="1" applyFill="1" applyBorder="1" applyAlignment="1" applyProtection="1">
      <alignment horizontal="center" vertical="center" textRotation="180"/>
      <protection locked="0"/>
    </xf>
    <xf numFmtId="0" fontId="21" fillId="0" borderId="31" xfId="0" applyFont="1" applyBorder="1" applyAlignment="1" applyProtection="1">
      <alignment horizontal="center" vertical="top" wrapText="1"/>
      <protection locked="0"/>
    </xf>
    <xf numFmtId="0" fontId="21" fillId="0" borderId="44" xfId="0" applyFont="1" applyBorder="1" applyAlignment="1" applyProtection="1">
      <alignment horizontal="center" vertical="top" wrapText="1"/>
      <protection locked="0"/>
    </xf>
    <xf numFmtId="3" fontId="50" fillId="4" borderId="33" xfId="3" applyNumberFormat="1" applyFont="1" applyFill="1" applyBorder="1" applyAlignment="1" applyProtection="1">
      <alignment horizontal="center" vertical="center" textRotation="180"/>
      <protection locked="0"/>
    </xf>
    <xf numFmtId="3" fontId="50" fillId="4" borderId="45" xfId="3" applyNumberFormat="1" applyFont="1" applyFill="1" applyBorder="1" applyAlignment="1" applyProtection="1">
      <alignment horizontal="center" vertical="center" textRotation="180"/>
      <protection locked="0"/>
    </xf>
    <xf numFmtId="14" fontId="21" fillId="0" borderId="19" xfId="0" applyNumberFormat="1" applyFont="1" applyBorder="1" applyAlignment="1" applyProtection="1">
      <alignment horizontal="center" vertical="center"/>
      <protection locked="0"/>
    </xf>
    <xf numFmtId="14" fontId="21" fillId="0" borderId="20" xfId="0" applyNumberFormat="1" applyFont="1" applyBorder="1" applyAlignment="1" applyProtection="1">
      <alignment horizontal="center" vertical="center"/>
      <protection locked="0"/>
    </xf>
    <xf numFmtId="14" fontId="22" fillId="0" borderId="19" xfId="0" applyNumberFormat="1" applyFont="1" applyBorder="1" applyAlignment="1" applyProtection="1">
      <alignment horizontal="center" vertical="center"/>
      <protection locked="0"/>
    </xf>
    <xf numFmtId="14" fontId="22" fillId="0" borderId="20" xfId="0" applyNumberFormat="1" applyFont="1" applyBorder="1" applyAlignment="1" applyProtection="1">
      <alignment horizontal="center" vertical="center"/>
      <protection locked="0"/>
    </xf>
    <xf numFmtId="169" fontId="25" fillId="0" borderId="19" xfId="0" applyNumberFormat="1" applyFont="1" applyBorder="1" applyAlignment="1" applyProtection="1">
      <alignment horizontal="center" vertical="center"/>
      <protection locked="0"/>
    </xf>
    <xf numFmtId="169" fontId="25" fillId="0" borderId="23" xfId="0" applyNumberFormat="1" applyFont="1" applyBorder="1" applyAlignment="1" applyProtection="1">
      <alignment horizontal="center" vertical="center"/>
      <protection locked="0"/>
    </xf>
    <xf numFmtId="169" fontId="25" fillId="0" borderId="20" xfId="0" applyNumberFormat="1" applyFont="1" applyBorder="1" applyAlignment="1" applyProtection="1">
      <alignment horizontal="center" vertical="center"/>
      <protection locked="0"/>
    </xf>
    <xf numFmtId="0" fontId="22" fillId="0" borderId="19" xfId="0" applyFont="1" applyBorder="1" applyAlignment="1" applyProtection="1">
      <alignment horizontal="center" vertical="center"/>
      <protection locked="0"/>
    </xf>
    <xf numFmtId="0" fontId="22" fillId="0" borderId="20" xfId="0" applyFont="1" applyBorder="1" applyAlignment="1" applyProtection="1">
      <alignment horizontal="center" vertical="center"/>
      <protection locked="0"/>
    </xf>
    <xf numFmtId="10" fontId="47" fillId="3" borderId="29" xfId="2" applyNumberFormat="1" applyFont="1" applyFill="1" applyBorder="1" applyAlignment="1" applyProtection="1">
      <alignment horizontal="center" vertical="top"/>
      <protection locked="0"/>
    </xf>
    <xf numFmtId="10" fontId="47" fillId="3" borderId="30" xfId="2" applyNumberFormat="1" applyFont="1" applyFill="1" applyBorder="1" applyAlignment="1" applyProtection="1">
      <alignment horizontal="center" vertical="top"/>
      <protection locked="0"/>
    </xf>
    <xf numFmtId="14" fontId="48" fillId="2" borderId="29" xfId="0" applyNumberFormat="1" applyFont="1" applyFill="1" applyBorder="1" applyAlignment="1" applyProtection="1">
      <alignment horizontal="center" vertical="top"/>
      <protection locked="0"/>
    </xf>
    <xf numFmtId="14" fontId="48" fillId="2" borderId="30" xfId="0" applyNumberFormat="1" applyFont="1" applyFill="1" applyBorder="1" applyAlignment="1" applyProtection="1">
      <alignment horizontal="center" vertical="top"/>
      <protection locked="0"/>
    </xf>
  </cellXfs>
  <cellStyles count="4">
    <cellStyle name="Comma" xfId="1" builtinId="3"/>
    <cellStyle name="Normal" xfId="0" builtinId="0"/>
    <cellStyle name="Percent" xfId="2" builtinId="5"/>
    <cellStyle name="Period Headers" xfId="3"/>
  </cellStyles>
  <dxfs count="117">
    <dxf>
      <font>
        <u/>
        <color rgb="FF00B0F0"/>
      </font>
    </dxf>
    <dxf>
      <font>
        <u/>
        <color rgb="FF00B0F0"/>
      </font>
    </dxf>
    <dxf>
      <font>
        <b/>
        <i val="0"/>
        <color rgb="FF0070C0"/>
      </font>
    </dxf>
    <dxf>
      <font>
        <color rgb="FF0070C0"/>
      </font>
      <fill>
        <patternFill>
          <bgColor theme="9" tint="0.79998168889431442"/>
        </patternFill>
      </fill>
    </dxf>
    <dxf>
      <font>
        <b/>
        <i val="0"/>
        <u val="none"/>
        <color rgb="FFFF0000"/>
      </font>
      <numFmt numFmtId="1" formatCode="0"/>
    </dxf>
    <dxf>
      <font>
        <color theme="0"/>
      </font>
    </dxf>
    <dxf>
      <font>
        <color rgb="FFFF0000"/>
      </font>
    </dxf>
    <dxf>
      <font>
        <color rgb="FFFF0000"/>
      </font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 patternType="lightUp">
          <f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 patternType="lightUp">
          <fgColor theme="9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 patternType="lightUp">
          <fgColor rgb="FF00B0F0"/>
        </patternFill>
      </fill>
    </dxf>
    <dxf>
      <fill>
        <patternFill>
          <bgColor rgb="FF00B0F0"/>
        </patternFill>
      </fill>
    </dxf>
    <dxf>
      <font>
        <b/>
        <i val="0"/>
        <color rgb="FF0070C0"/>
      </font>
    </dxf>
    <dxf>
      <font>
        <color theme="0"/>
      </font>
    </dxf>
    <dxf>
      <font>
        <color theme="0"/>
      </font>
    </dxf>
    <dxf>
      <font>
        <b/>
        <i val="0"/>
        <color rgb="FF0070C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  <color rgb="FF0070C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  <color rgb="FF0070C0"/>
      </font>
    </dxf>
    <dxf>
      <font>
        <color theme="0"/>
      </font>
    </dxf>
    <dxf>
      <font>
        <color theme="0"/>
      </font>
    </dxf>
    <dxf>
      <font>
        <b/>
        <i val="0"/>
        <color rgb="FF0070C0"/>
      </font>
    </dxf>
    <dxf>
      <font>
        <color theme="0"/>
      </font>
    </dxf>
    <dxf>
      <font>
        <color theme="0"/>
      </font>
    </dxf>
    <dxf>
      <font>
        <b/>
        <i val="0"/>
        <color rgb="FF0070C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  <color rgb="FF0070C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  <color rgb="FF0070C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  <color rgb="FF0070C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  <color rgb="FF0070C0"/>
      </font>
    </dxf>
    <dxf>
      <font>
        <color theme="0"/>
      </font>
    </dxf>
    <dxf>
      <font>
        <b/>
        <i val="0"/>
        <color rgb="FF0070C0"/>
      </font>
    </dxf>
    <dxf>
      <font>
        <color theme="0"/>
      </font>
    </dxf>
    <dxf>
      <font>
        <color theme="0"/>
      </font>
    </dxf>
    <dxf>
      <font>
        <b/>
        <i val="0"/>
        <color rgb="FF0070C0"/>
      </font>
    </dxf>
    <dxf>
      <font>
        <color theme="0"/>
      </font>
    </dxf>
    <dxf>
      <font>
        <color theme="0"/>
      </font>
    </dxf>
    <dxf>
      <font>
        <b/>
        <i val="0"/>
        <color rgb="FF0070C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  <color rgb="FF0070C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  <color rgb="FF0070C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  <color rgb="FF0070C0"/>
      </font>
    </dxf>
    <dxf>
      <font>
        <color theme="0"/>
      </font>
    </dxf>
    <dxf>
      <font>
        <b/>
        <i val="0"/>
        <color rgb="FF0070C0"/>
      </font>
    </dxf>
    <dxf>
      <font>
        <color theme="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color theme="0"/>
      </font>
    </dxf>
    <dxf>
      <font>
        <color theme="0"/>
      </font>
    </dxf>
    <dxf>
      <font>
        <b/>
        <i val="0"/>
        <color rgb="FF0070C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  <color rgb="FF0070C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  <color rgb="FF0070C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  <color rgb="FF0070C0"/>
      </font>
    </dxf>
    <dxf>
      <font>
        <color theme="0"/>
      </font>
    </dxf>
    <dxf>
      <font>
        <color theme="0"/>
      </font>
    </dxf>
    <dxf>
      <font>
        <b/>
        <i val="0"/>
        <color rgb="FF0070C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  <color rgb="FF0070C0"/>
      </font>
    </dxf>
    <dxf>
      <font>
        <color theme="0"/>
      </font>
    </dxf>
    <dxf>
      <font>
        <color theme="0"/>
      </font>
    </dxf>
    <dxf>
      <font>
        <b/>
        <i val="0"/>
        <color rgb="FF0070C0"/>
      </font>
    </dxf>
    <dxf>
      <font>
        <color theme="0"/>
      </font>
    </dxf>
    <dxf>
      <font>
        <color theme="0"/>
      </font>
    </dxf>
    <dxf>
      <font>
        <b/>
        <i val="0"/>
        <color rgb="FF0070C0"/>
      </font>
    </dxf>
    <dxf>
      <font>
        <color theme="0"/>
      </font>
    </dxf>
    <dxf>
      <font>
        <b/>
        <i val="0"/>
        <color rgb="FF0070C0"/>
      </font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ont>
        <b/>
        <i val="0"/>
        <color rgb="FF0070C0"/>
      </font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accent5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accent5">
                    <a:lumMod val="75000"/>
                  </a:schemeClr>
                </a:solidFill>
              </a:rPr>
              <a:t>MỤC</a:t>
            </a:r>
            <a:r>
              <a:rPr lang="en-US" sz="1400" baseline="0">
                <a:solidFill>
                  <a:schemeClr val="accent5">
                    <a:lumMod val="75000"/>
                  </a:schemeClr>
                </a:solidFill>
              </a:rPr>
              <a:t> TIÊU TỔNG</a:t>
            </a:r>
            <a:endParaRPr lang="en-US" sz="1400">
              <a:solidFill>
                <a:schemeClr val="accent5">
                  <a:lumMod val="75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FB4-4289-89F3-A992A112D5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FB4-4289-89F3-A992A112D59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FB4-4289-89F3-A992A112D59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FB4-4289-89F3-A992A112D596}"/>
              </c:ext>
            </c:extLst>
          </c:dPt>
          <c:dLbls>
            <c:dLbl>
              <c:idx val="0"/>
              <c:layout>
                <c:manualLayout>
                  <c:x val="0.31066253733493954"/>
                  <c:y val="8.436658498546825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2A3351C-8D8C-4FD4-A97F-02637A336F49}" type="CATEGORYNAME">
                      <a:rPr lang="en-US"/>
                      <a:pPr>
                        <a:defRPr sz="1000" b="1" i="0" u="none" strike="noStrike" kern="1200" baseline="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[CATEGORY NAME]</a:t>
                    </a:fld>
                    <a:r>
                      <a:rPr lang="en-US" baseline="0"/>
                      <a:t>
</a:t>
                    </a:r>
                    <a:fld id="{AEE79C59-A066-4320-8654-9BB3C728509C}" type="PERCENTAGE">
                      <a:rPr lang="en-US" baseline="0">
                        <a:solidFill>
                          <a:srgbClr val="FF0000"/>
                        </a:solidFill>
                      </a:rPr>
                      <a:pPr>
                        <a:defRPr sz="1000" b="1" i="0" u="none" strike="noStrike" kern="1200" baseline="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425178020995255"/>
                      <c:h val="0.18195944512151779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1FB4-4289-89F3-A992A112D596}"/>
                </c:ext>
              </c:extLst>
            </c:dLbl>
            <c:dLbl>
              <c:idx val="1"/>
              <c:layout>
                <c:manualLayout>
                  <c:x val="-7.3331566645707516E-2"/>
                  <c:y val="-6.852477751678791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6977691-B6F3-43B3-9D44-9AED47507BEF}" type="CATEGORYNAME">
                      <a:rPr lang="en-US"/>
                      <a:pPr>
                        <a:defRPr sz="1000" b="1" i="0" u="none" strike="noStrike" kern="1200" baseline="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[CATEGORY NAME]</a:t>
                    </a:fld>
                    <a:r>
                      <a:rPr lang="en-US" baseline="0"/>
                      <a:t>
</a:t>
                    </a:r>
                    <a:fld id="{398BBA38-5481-4765-915B-A5674F3DA738}" type="PERCENTAGE">
                      <a:rPr lang="en-US" baseline="0">
                        <a:solidFill>
                          <a:srgbClr val="FF0000"/>
                        </a:solidFill>
                      </a:rPr>
                      <a:pPr>
                        <a:defRPr sz="1000" b="1" i="0" u="none" strike="noStrike" kern="1200" baseline="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381510665463302"/>
                      <c:h val="0.19602700614761859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1FB4-4289-89F3-A992A112D596}"/>
                </c:ext>
              </c:extLst>
            </c:dLbl>
            <c:dLbl>
              <c:idx val="2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8BC9B43-6F2F-4054-B48E-E7D51155E2E8}" type="CATEGORYNAME">
                      <a:rPr lang="vi-VN"/>
                      <a:pPr>
                        <a:defRPr sz="1000" b="1" i="0" u="none" strike="noStrike" kern="1200" baseline="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[CATEGORY NAME]</a:t>
                    </a:fld>
                    <a:r>
                      <a:rPr lang="vi-VN" baseline="0"/>
                      <a:t>
</a:t>
                    </a:r>
                    <a:fld id="{784E5A3F-E654-4D93-B975-9A78DAA8F86F}" type="PERCENTAGE">
                      <a:rPr lang="vi-VN" baseline="0">
                        <a:solidFill>
                          <a:srgbClr val="FF0000"/>
                        </a:solidFill>
                      </a:rPr>
                      <a:pPr>
                        <a:defRPr sz="1000" b="1" i="0" u="none" strike="noStrike" kern="1200" baseline="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[PERCENTAGE]</a:t>
                    </a:fld>
                    <a:endParaRPr lang="vi-VN" baseline="0"/>
                  </a:p>
                </c:rich>
              </c:tx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1FB4-4289-89F3-A992A112D596}"/>
                </c:ext>
              </c:extLst>
            </c:dLbl>
            <c:dLbl>
              <c:idx val="3"/>
              <c:layout>
                <c:manualLayout>
                  <c:x val="6.7631263928240065E-2"/>
                  <c:y val="8.451434989519535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B82741F-12D9-42AD-A147-D43C3B6E449F}" type="CATEGORYNAME">
                      <a:rPr lang="vi-VN"/>
                      <a:pPr>
                        <a:defRPr sz="1000" b="1" i="0" u="none" strike="noStrike" kern="1200" baseline="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[CATEGORY NAME]</a:t>
                    </a:fld>
                    <a:r>
                      <a:rPr lang="vi-VN"/>
                      <a:t> </a:t>
                    </a:r>
                    <a:r>
                      <a:rPr lang="vi-VN" baseline="0"/>
                      <a:t>
</a:t>
                    </a:r>
                    <a:fld id="{F12A193F-EBF7-4CA9-9231-D00C7C35DBE8}" type="PERCENTAGE">
                      <a:rPr lang="vi-VN" baseline="0">
                        <a:solidFill>
                          <a:srgbClr val="FF0000"/>
                        </a:solidFill>
                      </a:rPr>
                      <a:pPr>
                        <a:defRPr sz="1000" b="1" i="0" u="none" strike="noStrike" kern="1200" baseline="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[PERCENTAGE]</a:t>
                    </a:fld>
                    <a:endParaRPr lang="vi-VN" baseline="0"/>
                  </a:p>
                </c:rich>
              </c:tx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1473316064615825"/>
                      <c:h val="0.253682007955741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1FB4-4289-89F3-A992A112D596}"/>
                </c:ext>
              </c:extLst>
            </c:dLbl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'Format BC - theo doi DA'!$F$2:$I$2</c:f>
              <c:strCache>
                <c:ptCount val="4"/>
                <c:pt idx="0">
                  <c:v>Hoàn thành</c:v>
                </c:pt>
                <c:pt idx="1">
                  <c:v>Đang thực hiện</c:v>
                </c:pt>
                <c:pt idx="2">
                  <c:v>Chưa thực hiện - đã tới ngày</c:v>
                </c:pt>
                <c:pt idx="3">
                  <c:v>Chưa thực hiện - chưa tới ngày</c:v>
                </c:pt>
              </c:strCache>
            </c:strRef>
          </c:cat>
          <c:val>
            <c:numRef>
              <c:f>'Format BC - theo doi DA'!$F$3:$I$3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FB4-4289-89F3-A992A112D59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accent2">
                    <a:lumMod val="75000"/>
                  </a:schemeClr>
                </a:solidFill>
              </a:rPr>
              <a:t>MỤC</a:t>
            </a:r>
            <a:r>
              <a:rPr lang="en-US" sz="1400" baseline="0">
                <a:solidFill>
                  <a:schemeClr val="accent2">
                    <a:lumMod val="75000"/>
                  </a:schemeClr>
                </a:solidFill>
              </a:rPr>
              <a:t> TIÊU CON</a:t>
            </a:r>
            <a:endParaRPr lang="en-US" sz="1400">
              <a:solidFill>
                <a:schemeClr val="accent2">
                  <a:lumMod val="75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accent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B4A-44EA-9C90-0B9F978E97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B4A-44EA-9C90-0B9F978E978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B4A-44EA-9C90-0B9F978E978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B4A-44EA-9C90-0B9F978E9788}"/>
              </c:ext>
            </c:extLst>
          </c:dPt>
          <c:dLbls>
            <c:dLbl>
              <c:idx val="0"/>
              <c:layout>
                <c:manualLayout>
                  <c:x val="0.22520789938534094"/>
                  <c:y val="8.022534866434595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531E6B8-0076-4ABA-8DBE-ACD772090ACC}" type="CATEGORYNAME">
                      <a:rPr lang="en-US"/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[CATEGORY NAME]</a:t>
                    </a:fld>
                    <a:r>
                      <a:rPr lang="en-US" baseline="0"/>
                      <a:t>
</a:t>
                    </a:r>
                    <a:fld id="{A424B3DB-EA49-45B8-9D66-DB8CC2ECD423}" type="PERCENTAGE">
                      <a:rPr lang="en-US" baseline="0">
                        <a:solidFill>
                          <a:srgbClr val="FF0000"/>
                        </a:solidFill>
                      </a:rPr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836465874796543"/>
                      <c:h val="0.19509278955856166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CB4A-44EA-9C90-0B9F978E9788}"/>
                </c:ext>
              </c:extLst>
            </c:dLbl>
            <c:dLbl>
              <c:idx val="1"/>
              <c:layout>
                <c:manualLayout>
                  <c:x val="-8.5034531202255501E-2"/>
                  <c:y val="0.1016480994181622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B2CD748-A9FB-433A-BB58-B15970DBAD10}" type="CATEGORYNAME">
                      <a:rPr lang="en-US"/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[CATEGORY NAME]</a:t>
                    </a:fld>
                    <a:r>
                      <a:rPr lang="en-US" baseline="0"/>
                      <a:t>
</a:t>
                    </a:r>
                    <a:fld id="{03E4A0CD-34A1-4B53-92F0-13676B4AF6F8}" type="PERCENTAGE">
                      <a:rPr lang="en-US" baseline="0">
                        <a:solidFill>
                          <a:srgbClr val="FF0000"/>
                        </a:solidFill>
                      </a:rPr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346332193452644"/>
                      <c:h val="0.18939423411591214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CB4A-44EA-9C90-0B9F978E9788}"/>
                </c:ext>
              </c:extLst>
            </c:dLbl>
            <c:dLbl>
              <c:idx val="2"/>
              <c:layout>
                <c:manualLayout>
                  <c:x val="-0.32944946075811604"/>
                  <c:y val="-3.65597655842731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53DC933-FAD7-46A6-90ED-4590BBDCB6E8}" type="CATEGORYNAME">
                      <a:rPr lang="vi-VN"/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[CATEGORY NAME]</a:t>
                    </a:fld>
                    <a:r>
                      <a:rPr lang="vi-VN" baseline="0"/>
                      <a:t>
</a:t>
                    </a:r>
                    <a:fld id="{EC692AAE-2E9E-478A-BA07-CAF8ABF78DB7}" type="PERCENTAGE">
                      <a:rPr lang="vi-VN" baseline="0">
                        <a:solidFill>
                          <a:srgbClr val="FF0000"/>
                        </a:solidFill>
                      </a:rPr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[PERCENTAGE]</a:t>
                    </a:fld>
                    <a:endParaRPr lang="vi-VN" baseline="0"/>
                  </a:p>
                </c:rich>
              </c:tx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3078432637677418"/>
                      <c:h val="0.27997408521482664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CB4A-44EA-9C90-0B9F978E9788}"/>
                </c:ext>
              </c:extLst>
            </c:dLbl>
            <c:dLbl>
              <c:idx val="3"/>
              <c:layout>
                <c:manualLayout>
                  <c:x val="0.10754250813519334"/>
                  <c:y val="-0.2302037962359241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7A5B127-AFA2-4AA0-8C2B-AEC21F5151D5}" type="CATEGORYNAME">
                      <a:rPr lang="vi-VN"/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[CATEGORY NAME]</a:t>
                    </a:fld>
                    <a:r>
                      <a:rPr lang="vi-VN" baseline="0"/>
                      <a:t>
</a:t>
                    </a:r>
                    <a:fld id="{5E483B0F-CAAB-4CDD-9CE4-F8F7CA4C0C61}" type="PERCENTAGE">
                      <a:rPr lang="vi-VN" baseline="0">
                        <a:solidFill>
                          <a:srgbClr val="FF0000"/>
                        </a:solidFill>
                      </a:rPr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[PERCENTAGE]</a:t>
                    </a:fld>
                    <a:endParaRPr lang="vi-VN" baseline="0"/>
                  </a:p>
                </c:rich>
              </c:tx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4624515023172975"/>
                      <c:h val="0.2602112086114271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CB4A-44EA-9C90-0B9F978E9788}"/>
                </c:ext>
              </c:extLst>
            </c:dLbl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'Format BC - theo doi DA'!$F$2:$I$2</c:f>
              <c:strCache>
                <c:ptCount val="4"/>
                <c:pt idx="0">
                  <c:v>Hoàn thành</c:v>
                </c:pt>
                <c:pt idx="1">
                  <c:v>Đang thực hiện</c:v>
                </c:pt>
                <c:pt idx="2">
                  <c:v>Chưa thực hiện - đã tới ngày</c:v>
                </c:pt>
                <c:pt idx="3">
                  <c:v>Chưa thực hiện - chưa tới ngày</c:v>
                </c:pt>
              </c:strCache>
            </c:strRef>
          </c:cat>
          <c:val>
            <c:numRef>
              <c:f>'Format BC - theo doi DA'!$F$4:$I$4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B4A-44EA-9C90-0B9F978E978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rgbClr val="7030A0"/>
                </a:solidFill>
              </a:rPr>
              <a:t>KPIs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rgbClr val="7030A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0F8-4D29-9AAF-B3675E40FC8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0F8-4D29-9AAF-B3675E40FC8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0F8-4D29-9AAF-B3675E40FC8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0F8-4D29-9AAF-B3675E40FC86}"/>
              </c:ext>
            </c:extLst>
          </c:dPt>
          <c:dLbls>
            <c:dLbl>
              <c:idx val="0"/>
              <c:layout>
                <c:manualLayout>
                  <c:x val="0.25309608460893956"/>
                  <c:y val="0.12283591105437718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F22F09E-127D-4309-9B4D-9647A1D0BAD4}" type="CATEGORYNAME">
                      <a:rPr lang="en-US"/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[CATEGORY NAME]</a:t>
                    </a:fld>
                    <a:r>
                      <a:rPr lang="en-US" baseline="0"/>
                      <a:t>
</a:t>
                    </a:r>
                    <a:fld id="{F642B434-9B39-437F-91CA-11D806EC1E0B}" type="PERCENTAGE">
                      <a:rPr lang="en-US" baseline="0">
                        <a:solidFill>
                          <a:srgbClr val="FF0000"/>
                        </a:solidFill>
                      </a:rPr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73440485369061"/>
                      <c:h val="0.18827068713094311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40F8-4D29-9AAF-B3675E40FC86}"/>
                </c:ext>
              </c:extLst>
            </c:dLbl>
            <c:dLbl>
              <c:idx val="1"/>
              <c:layout>
                <c:manualLayout>
                  <c:x val="-0.12657855280687769"/>
                  <c:y val="0.1077911899067202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D8C8B1C-15B1-49A1-88A2-08B93D1FF2BC}" type="CATEGORYNAME">
                      <a:rPr lang="en-US"/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[CATEGORY NAME]</a:t>
                    </a:fld>
                    <a:r>
                      <a:rPr lang="en-US" baseline="0"/>
                      <a:t>
</a:t>
                    </a:r>
                    <a:fld id="{DAECF493-7756-41AB-9B2A-C4B82259852B}" type="PERCENTAGE">
                      <a:rPr lang="en-US" baseline="0">
                        <a:solidFill>
                          <a:srgbClr val="FF0000"/>
                        </a:solidFill>
                      </a:rPr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281076372810544"/>
                      <c:h val="0.2016804150930281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40F8-4D29-9AAF-B3675E40FC86}"/>
                </c:ext>
              </c:extLst>
            </c:dLbl>
            <c:dLbl>
              <c:idx val="2"/>
              <c:layout>
                <c:manualLayout>
                  <c:x val="-0.32655576317425383"/>
                  <c:y val="-1.67968889808735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EAA4FA4-22AC-4F86-B761-871B2D758D4F}" type="CATEGORYNAME">
                      <a:rPr lang="vi-VN"/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[CATEGORY NAME]</a:t>
                    </a:fld>
                    <a:r>
                      <a:rPr lang="vi-VN" baseline="0"/>
                      <a:t>
</a:t>
                    </a:r>
                    <a:fld id="{1D3CBAEF-5EA5-44AA-9595-AA28418E3381}" type="PERCENTAGE">
                      <a:rPr lang="vi-VN" baseline="0">
                        <a:solidFill>
                          <a:srgbClr val="FF0000"/>
                        </a:solidFill>
                      </a:rPr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[PERCENTAGE]</a:t>
                    </a:fld>
                    <a:endParaRPr lang="vi-VN" baseline="0"/>
                  </a:p>
                </c:rich>
              </c:tx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972291075361957"/>
                      <c:h val="0.27997408521482664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40F8-4D29-9AAF-B3675E40FC86}"/>
                </c:ext>
              </c:extLst>
            </c:dLbl>
            <c:dLbl>
              <c:idx val="3"/>
              <c:layout>
                <c:manualLayout>
                  <c:x val="0.1229974329128298"/>
                  <c:y val="-0.1659744472748756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6CC61EB-4E78-4820-BE61-51E0AB540EEE}" type="CATEGORYNAME">
                      <a:rPr lang="vi-VN"/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[CATEGORY NAME]</a:t>
                    </a:fld>
                    <a:r>
                      <a:rPr lang="vi-VN" baseline="0"/>
                      <a:t>
</a:t>
                    </a:r>
                    <a:fld id="{A651E963-E9C9-4475-AC29-3E96C92959DC}" type="PERCENTAGE">
                      <a:rPr lang="vi-VN" baseline="0">
                        <a:solidFill>
                          <a:srgbClr val="FF0000"/>
                        </a:solidFill>
                      </a:rPr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[PERCENTAGE]</a:t>
                    </a:fld>
                    <a:endParaRPr lang="vi-VN" baseline="0"/>
                  </a:p>
                </c:rich>
              </c:tx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894125964624921"/>
                      <c:h val="0.2667988341458936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40F8-4D29-9AAF-B3675E40FC86}"/>
                </c:ext>
              </c:extLst>
            </c:dLbl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'Format BC - theo doi DA'!$F$2:$I$2</c:f>
              <c:strCache>
                <c:ptCount val="4"/>
                <c:pt idx="0">
                  <c:v>Hoàn thành</c:v>
                </c:pt>
                <c:pt idx="1">
                  <c:v>Đang thực hiện</c:v>
                </c:pt>
                <c:pt idx="2">
                  <c:v>Chưa thực hiện - đã tới ngày</c:v>
                </c:pt>
                <c:pt idx="3">
                  <c:v>Chưa thực hiện - chưa tới ngày</c:v>
                </c:pt>
              </c:strCache>
            </c:strRef>
          </c:cat>
          <c:val>
            <c:numRef>
              <c:f>'Format BC - theo doi DA'!$F$5:$I$5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0F8-4D29-9AAF-B3675E40FC8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231319</xdr:colOff>
      <xdr:row>0</xdr:row>
      <xdr:rowOff>0</xdr:rowOff>
    </xdr:from>
    <xdr:to>
      <xdr:col>28</xdr:col>
      <xdr:colOff>75957</xdr:colOff>
      <xdr:row>14</xdr:row>
      <xdr:rowOff>108857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09462" y="0"/>
          <a:ext cx="5355531" cy="3211286"/>
        </a:xfrm>
        <a:prstGeom prst="rect">
          <a:avLst/>
        </a:prstGeom>
      </xdr:spPr>
    </xdr:pic>
    <xdr:clientData/>
  </xdr:twoCellAnchor>
  <xdr:twoCellAnchor>
    <xdr:from>
      <xdr:col>17</xdr:col>
      <xdr:colOff>95251</xdr:colOff>
      <xdr:row>5</xdr:row>
      <xdr:rowOff>0</xdr:rowOff>
    </xdr:from>
    <xdr:to>
      <xdr:col>19</xdr:col>
      <xdr:colOff>122465</xdr:colOff>
      <xdr:row>7</xdr:row>
      <xdr:rowOff>81642</xdr:rowOff>
    </xdr:to>
    <xdr:sp macro="" textlink="">
      <xdr:nvSpPr>
        <xdr:cNvPr id="3" name="Right Arrow 2"/>
        <xdr:cNvSpPr/>
      </xdr:nvSpPr>
      <xdr:spPr>
        <a:xfrm>
          <a:off x="9606644" y="1374321"/>
          <a:ext cx="693964" cy="46264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</xdr:col>
      <xdr:colOff>1144601</xdr:colOff>
      <xdr:row>9</xdr:row>
      <xdr:rowOff>114461</xdr:rowOff>
    </xdr:from>
    <xdr:to>
      <xdr:col>8</xdr:col>
      <xdr:colOff>11581</xdr:colOff>
      <xdr:row>22</xdr:row>
      <xdr:rowOff>95104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1572" y="2265990"/>
          <a:ext cx="2733009" cy="2457143"/>
        </a:xfrm>
        <a:prstGeom prst="rect">
          <a:avLst/>
        </a:prstGeom>
      </xdr:spPr>
    </xdr:pic>
    <xdr:clientData/>
  </xdr:twoCellAnchor>
  <xdr:twoCellAnchor>
    <xdr:from>
      <xdr:col>2</xdr:col>
      <xdr:colOff>260937</xdr:colOff>
      <xdr:row>14</xdr:row>
      <xdr:rowOff>117662</xdr:rowOff>
    </xdr:from>
    <xdr:to>
      <xdr:col>2</xdr:col>
      <xdr:colOff>1118187</xdr:colOff>
      <xdr:row>17</xdr:row>
      <xdr:rowOff>8804</xdr:rowOff>
    </xdr:to>
    <xdr:sp macro="" textlink="">
      <xdr:nvSpPr>
        <xdr:cNvPr id="5" name="Right Arrow 4"/>
        <xdr:cNvSpPr/>
      </xdr:nvSpPr>
      <xdr:spPr>
        <a:xfrm>
          <a:off x="1347908" y="3221691"/>
          <a:ext cx="857250" cy="46264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115043</xdr:colOff>
      <xdr:row>0</xdr:row>
      <xdr:rowOff>28080</xdr:rowOff>
    </xdr:from>
    <xdr:to>
      <xdr:col>12</xdr:col>
      <xdr:colOff>1092355</xdr:colOff>
      <xdr:row>5</xdr:row>
      <xdr:rowOff>230231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54428</xdr:colOff>
      <xdr:row>0</xdr:row>
      <xdr:rowOff>27215</xdr:rowOff>
    </xdr:from>
    <xdr:to>
      <xdr:col>17</xdr:col>
      <xdr:colOff>841241</xdr:colOff>
      <xdr:row>5</xdr:row>
      <xdr:rowOff>229366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49</xdr:col>
      <xdr:colOff>49478</xdr:colOff>
      <xdr:row>0</xdr:row>
      <xdr:rowOff>75460</xdr:rowOff>
    </xdr:from>
    <xdr:to>
      <xdr:col>66</xdr:col>
      <xdr:colOff>190500</xdr:colOff>
      <xdr:row>6</xdr:row>
      <xdr:rowOff>19075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/TRIBAT/PHONG%20TAI%20CHINH/2017/BAO%20CAO%20LAI%20LO%20-%20KE%20TOAN/9%20THANG%202017/L&#227;i%20l&#7895;%20th&#225;ng%207-201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/lai%20lo/B&#193;O%20C&#193;O%202017%20-%20KH%202018%20V5%20GIANG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HTH\BC%202019%20-%20New\Form%20b&#225;o%20c&#225;o%20tu&#7847;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ỔNG HỢP DT-CP"/>
      <sheetName val="BÁO CÁO LÃI LỖ"/>
      <sheetName val="511BH"/>
      <sheetName val="511BUN"/>
      <sheetName val="515"/>
      <sheetName val="635"/>
      <sheetName val="622"/>
      <sheetName val="627"/>
      <sheetName val="641"/>
      <sheetName val="642"/>
      <sheetName val="PB CHI PHÍ BÙN"/>
      <sheetName val="ĐƠN GIÁ"/>
      <sheetName val="BC XNT VẬT TƯ, HH"/>
      <sheetName val="632"/>
      <sheetName val="632BUN"/>
      <sheetName val="621SX"/>
      <sheetName val="711"/>
      <sheetName val="811"/>
      <sheetName val="621 COMPOST"/>
    </sheetNames>
    <sheetDataSet>
      <sheetData sheetId="0" refreshError="1"/>
      <sheetData sheetId="1" refreshError="1"/>
      <sheetData sheetId="2" refreshError="1">
        <row r="7">
          <cell r="B7" t="str">
            <v>DA0001</v>
          </cell>
          <cell r="C7" t="str">
            <v>Đá scoria 2-5mm</v>
          </cell>
          <cell r="D7" t="str">
            <v>kg</v>
          </cell>
          <cell r="E7">
            <v>110</v>
          </cell>
          <cell r="F7" t="e">
            <v>#VALUE!</v>
          </cell>
          <cell r="G7" t="e">
            <v>#VALUE!</v>
          </cell>
          <cell r="H7" t="e">
            <v>#VALUE!</v>
          </cell>
          <cell r="I7">
            <v>4400</v>
          </cell>
          <cell r="J7">
            <v>484000</v>
          </cell>
          <cell r="K7" t="e">
            <v>#VALUE!</v>
          </cell>
          <cell r="L7">
            <v>0</v>
          </cell>
          <cell r="M7" t="e">
            <v>#VALUE!</v>
          </cell>
        </row>
        <row r="8">
          <cell r="B8" t="str">
            <v>DA0003</v>
          </cell>
          <cell r="C8" t="str">
            <v>Đá scoria 5-10mm</v>
          </cell>
          <cell r="D8" t="str">
            <v>kg</v>
          </cell>
          <cell r="E8">
            <v>1020</v>
          </cell>
          <cell r="F8" t="e">
            <v>#VALUE!</v>
          </cell>
          <cell r="G8" t="e">
            <v>#VALUE!</v>
          </cell>
          <cell r="H8" t="e">
            <v>#VALUE!</v>
          </cell>
          <cell r="I8">
            <v>3882.3528999999999</v>
          </cell>
          <cell r="J8">
            <v>3960000</v>
          </cell>
          <cell r="K8" t="e">
            <v>#VALUE!</v>
          </cell>
          <cell r="L8">
            <v>1600</v>
          </cell>
          <cell r="M8" t="e">
            <v>#VALUE!</v>
          </cell>
        </row>
        <row r="9">
          <cell r="B9" t="str">
            <v>DA0004</v>
          </cell>
          <cell r="C9" t="str">
            <v>Đá scoria 10-20mm</v>
          </cell>
          <cell r="D9" t="str">
            <v>kg</v>
          </cell>
          <cell r="E9">
            <v>3470</v>
          </cell>
          <cell r="F9" t="e">
            <v>#VALUE!</v>
          </cell>
          <cell r="G9" t="e">
            <v>#VALUE!</v>
          </cell>
          <cell r="H9" t="e">
            <v>#VALUE!</v>
          </cell>
          <cell r="I9">
            <v>3767.1469999999999</v>
          </cell>
          <cell r="J9">
            <v>13072000</v>
          </cell>
          <cell r="K9" t="e">
            <v>#VALUE!</v>
          </cell>
          <cell r="L9">
            <v>7600</v>
          </cell>
          <cell r="M9" t="e">
            <v>#VALUE!</v>
          </cell>
        </row>
        <row r="10">
          <cell r="B10" t="str">
            <v>DA0005</v>
          </cell>
          <cell r="C10" t="str">
            <v>Đá scoria 20-50mm</v>
          </cell>
          <cell r="D10" t="str">
            <v>kg</v>
          </cell>
          <cell r="E10">
            <v>300</v>
          </cell>
          <cell r="F10" t="e">
            <v>#VALUE!</v>
          </cell>
          <cell r="G10" t="e">
            <v>#VALUE!</v>
          </cell>
          <cell r="H10" t="e">
            <v>#VALUE!</v>
          </cell>
          <cell r="I10">
            <v>3600</v>
          </cell>
          <cell r="J10">
            <v>1080000</v>
          </cell>
          <cell r="K10" t="e">
            <v>#VALUE!</v>
          </cell>
          <cell r="L10">
            <v>0</v>
          </cell>
          <cell r="M10" t="e">
            <v>#VALUE!</v>
          </cell>
        </row>
        <row r="12">
          <cell r="B12" t="str">
            <v>DS0001</v>
          </cell>
          <cell r="C12" t="str">
            <v>Đất sạch 5dm3</v>
          </cell>
          <cell r="D12" t="str">
            <v>gói</v>
          </cell>
          <cell r="E12">
            <v>13808</v>
          </cell>
          <cell r="F12">
            <v>1448</v>
          </cell>
          <cell r="G12">
            <v>195</v>
          </cell>
          <cell r="H12">
            <v>12165</v>
          </cell>
          <cell r="I12">
            <v>5370.7995000000001</v>
          </cell>
          <cell r="J12">
            <v>74160000</v>
          </cell>
          <cell r="K12">
            <v>1170000</v>
          </cell>
          <cell r="L12">
            <v>103200</v>
          </cell>
          <cell r="M12">
            <v>72886800</v>
          </cell>
        </row>
        <row r="13">
          <cell r="B13" t="str">
            <v>DS0002</v>
          </cell>
          <cell r="C13" t="str">
            <v>Đất sạch 20dm3</v>
          </cell>
          <cell r="D13" t="str">
            <v>bao</v>
          </cell>
          <cell r="E13">
            <v>36597</v>
          </cell>
          <cell r="F13">
            <v>6554</v>
          </cell>
          <cell r="G13">
            <v>30</v>
          </cell>
          <cell r="H13">
            <v>30013</v>
          </cell>
          <cell r="I13">
            <v>14325.6414</v>
          </cell>
          <cell r="J13">
            <v>524275500</v>
          </cell>
          <cell r="K13">
            <v>445500</v>
          </cell>
          <cell r="L13">
            <v>2473450</v>
          </cell>
          <cell r="M13">
            <v>521356550</v>
          </cell>
        </row>
        <row r="14">
          <cell r="B14" t="str">
            <v>DS0003</v>
          </cell>
          <cell r="C14" t="str">
            <v>Đất sạch 50dm3</v>
          </cell>
          <cell r="D14" t="str">
            <v>bao</v>
          </cell>
          <cell r="E14">
            <v>39111</v>
          </cell>
          <cell r="F14">
            <v>6607</v>
          </cell>
          <cell r="G14">
            <v>79</v>
          </cell>
          <cell r="H14">
            <v>32425</v>
          </cell>
          <cell r="I14">
            <v>28459.9218</v>
          </cell>
          <cell r="J14">
            <v>1113096000</v>
          </cell>
          <cell r="K14">
            <v>2283000</v>
          </cell>
          <cell r="L14">
            <v>2496000</v>
          </cell>
          <cell r="M14">
            <v>1108317000</v>
          </cell>
        </row>
        <row r="15">
          <cell r="B15" t="str">
            <v>DS0006</v>
          </cell>
          <cell r="C15" t="str">
            <v>Promix 20dm3</v>
          </cell>
          <cell r="D15" t="str">
            <v>bao</v>
          </cell>
          <cell r="E15">
            <v>2113</v>
          </cell>
          <cell r="F15">
            <v>43</v>
          </cell>
          <cell r="G15">
            <v>3</v>
          </cell>
          <cell r="H15">
            <v>2067</v>
          </cell>
          <cell r="I15">
            <v>26940.3691</v>
          </cell>
          <cell r="J15">
            <v>56925000</v>
          </cell>
          <cell r="K15">
            <v>0</v>
          </cell>
          <cell r="L15">
            <v>717750</v>
          </cell>
          <cell r="M15">
            <v>56207250</v>
          </cell>
        </row>
        <row r="16">
          <cell r="B16" t="str">
            <v>DS0010</v>
          </cell>
          <cell r="C16" t="str">
            <v>Đất mai 20dm3</v>
          </cell>
          <cell r="D16" t="str">
            <v>bao</v>
          </cell>
          <cell r="E16">
            <v>1148</v>
          </cell>
          <cell r="F16">
            <v>43</v>
          </cell>
          <cell r="G16">
            <v>0</v>
          </cell>
          <cell r="H16">
            <v>1105</v>
          </cell>
          <cell r="I16">
            <v>24063.588899999999</v>
          </cell>
          <cell r="J16">
            <v>27625000</v>
          </cell>
          <cell r="K16">
            <v>0</v>
          </cell>
          <cell r="L16">
            <v>342500</v>
          </cell>
          <cell r="M16">
            <v>27282500</v>
          </cell>
        </row>
        <row r="17">
          <cell r="B17" t="str">
            <v>DS0012</v>
          </cell>
          <cell r="C17" t="str">
            <v>Đất rau 5dm3</v>
          </cell>
          <cell r="D17" t="str">
            <v>gói</v>
          </cell>
          <cell r="E17">
            <v>400</v>
          </cell>
          <cell r="F17">
            <v>0</v>
          </cell>
          <cell r="G17">
            <v>0</v>
          </cell>
          <cell r="H17">
            <v>400</v>
          </cell>
          <cell r="I17">
            <v>7500</v>
          </cell>
          <cell r="J17">
            <v>3000000</v>
          </cell>
          <cell r="K17">
            <v>0</v>
          </cell>
          <cell r="L17">
            <v>0</v>
          </cell>
          <cell r="M17">
            <v>3000000</v>
          </cell>
        </row>
        <row r="18">
          <cell r="B18" t="str">
            <v>DS0013</v>
          </cell>
          <cell r="C18" t="str">
            <v>Đất rau 10dm3</v>
          </cell>
          <cell r="D18" t="str">
            <v>gói</v>
          </cell>
          <cell r="E18">
            <v>473</v>
          </cell>
          <cell r="F18">
            <v>3</v>
          </cell>
          <cell r="G18">
            <v>0</v>
          </cell>
          <cell r="H18">
            <v>470</v>
          </cell>
          <cell r="I18">
            <v>12420.718800000001</v>
          </cell>
          <cell r="J18">
            <v>5875000</v>
          </cell>
          <cell r="K18">
            <v>0</v>
          </cell>
          <cell r="L18">
            <v>60000</v>
          </cell>
          <cell r="M18">
            <v>5815000</v>
          </cell>
        </row>
        <row r="19">
          <cell r="B19" t="str">
            <v>DS0014</v>
          </cell>
          <cell r="C19" t="str">
            <v>Đất rau 20dm3</v>
          </cell>
          <cell r="D19" t="str">
            <v>bao</v>
          </cell>
          <cell r="E19">
            <v>8244</v>
          </cell>
          <cell r="F19">
            <v>556</v>
          </cell>
          <cell r="G19">
            <v>0</v>
          </cell>
          <cell r="H19">
            <v>7688</v>
          </cell>
          <cell r="I19">
            <v>19117.418699999998</v>
          </cell>
          <cell r="J19">
            <v>157604000</v>
          </cell>
          <cell r="K19">
            <v>0</v>
          </cell>
          <cell r="L19">
            <v>366950</v>
          </cell>
          <cell r="M19">
            <v>157237050</v>
          </cell>
        </row>
        <row r="20">
          <cell r="B20" t="str">
            <v>DS0015</v>
          </cell>
          <cell r="C20" t="str">
            <v>Đất rau 1m3</v>
          </cell>
          <cell r="D20" t="str">
            <v>m3</v>
          </cell>
          <cell r="E20">
            <v>1</v>
          </cell>
          <cell r="F20">
            <v>0</v>
          </cell>
          <cell r="G20">
            <v>0</v>
          </cell>
          <cell r="H20">
            <v>1</v>
          </cell>
          <cell r="I20">
            <v>900000</v>
          </cell>
          <cell r="J20">
            <v>900000</v>
          </cell>
          <cell r="K20">
            <v>0</v>
          </cell>
          <cell r="L20">
            <v>0</v>
          </cell>
          <cell r="M20">
            <v>900000</v>
          </cell>
        </row>
        <row r="21">
          <cell r="B21" t="str">
            <v>DS0016</v>
          </cell>
          <cell r="C21" t="str">
            <v>Giá thể trồng lan</v>
          </cell>
          <cell r="D21" t="str">
            <v>gói</v>
          </cell>
          <cell r="E21">
            <v>3120</v>
          </cell>
          <cell r="F21">
            <v>0</v>
          </cell>
          <cell r="G21">
            <v>0</v>
          </cell>
          <cell r="H21">
            <v>3120</v>
          </cell>
          <cell r="I21">
            <v>7500</v>
          </cell>
          <cell r="J21">
            <v>23400000</v>
          </cell>
          <cell r="K21">
            <v>0</v>
          </cell>
          <cell r="L21">
            <v>72000</v>
          </cell>
          <cell r="M21">
            <v>23328000</v>
          </cell>
        </row>
        <row r="22">
          <cell r="B22" t="str">
            <v>DS0019</v>
          </cell>
          <cell r="C22" t="str">
            <v>Đất sạch 20dm3 Hà Nội</v>
          </cell>
          <cell r="D22" t="str">
            <v>bao</v>
          </cell>
          <cell r="E22">
            <v>3850</v>
          </cell>
          <cell r="F22">
            <v>642</v>
          </cell>
          <cell r="G22">
            <v>0</v>
          </cell>
          <cell r="H22">
            <v>3208</v>
          </cell>
          <cell r="I22">
            <v>15415.064899999999</v>
          </cell>
          <cell r="J22">
            <v>59348000</v>
          </cell>
          <cell r="K22">
            <v>0</v>
          </cell>
          <cell r="L22">
            <v>0</v>
          </cell>
          <cell r="M22">
            <v>59348000</v>
          </cell>
        </row>
        <row r="23">
          <cell r="B23" t="str">
            <v>DS0020</v>
          </cell>
          <cell r="C23" t="str">
            <v>Đất Việt 20dm3</v>
          </cell>
          <cell r="D23" t="str">
            <v>bao</v>
          </cell>
          <cell r="E23">
            <v>5320</v>
          </cell>
          <cell r="F23">
            <v>1230</v>
          </cell>
          <cell r="G23">
            <v>60</v>
          </cell>
          <cell r="H23">
            <v>4030</v>
          </cell>
          <cell r="I23">
            <v>11995.300800000001</v>
          </cell>
          <cell r="J23">
            <v>63815000</v>
          </cell>
          <cell r="K23">
            <v>0</v>
          </cell>
          <cell r="L23">
            <v>0</v>
          </cell>
          <cell r="M23">
            <v>63815000</v>
          </cell>
        </row>
        <row r="24">
          <cell r="B24" t="str">
            <v>DS0021</v>
          </cell>
          <cell r="C24" t="str">
            <v>Đất Việt 50dm3</v>
          </cell>
          <cell r="D24" t="str">
            <v>bao</v>
          </cell>
          <cell r="E24">
            <v>4763</v>
          </cell>
          <cell r="F24">
            <v>1123</v>
          </cell>
          <cell r="G24">
            <v>84</v>
          </cell>
          <cell r="H24">
            <v>3556</v>
          </cell>
          <cell r="I24">
            <v>24096.157899999998</v>
          </cell>
          <cell r="J24">
            <v>114770000</v>
          </cell>
          <cell r="K24">
            <v>1575000</v>
          </cell>
          <cell r="L24">
            <v>0</v>
          </cell>
          <cell r="M24">
            <v>113195000</v>
          </cell>
        </row>
        <row r="25">
          <cell r="B25" t="str">
            <v>DS0028</v>
          </cell>
          <cell r="C25" t="str">
            <v>Đât Công Trình (m3)</v>
          </cell>
          <cell r="D25" t="str">
            <v>m3</v>
          </cell>
          <cell r="E25">
            <v>10</v>
          </cell>
          <cell r="F25">
            <v>0</v>
          </cell>
          <cell r="G25">
            <v>0</v>
          </cell>
          <cell r="H25">
            <v>10</v>
          </cell>
          <cell r="I25">
            <v>230000</v>
          </cell>
          <cell r="J25">
            <v>2300000</v>
          </cell>
          <cell r="K25">
            <v>0</v>
          </cell>
          <cell r="L25">
            <v>0</v>
          </cell>
          <cell r="M25">
            <v>2300000</v>
          </cell>
        </row>
        <row r="26">
          <cell r="B26" t="str">
            <v>DS0029</v>
          </cell>
          <cell r="C26" t="str">
            <v>Đất Công Trình (50dm3)</v>
          </cell>
          <cell r="D26" t="str">
            <v>bao</v>
          </cell>
          <cell r="E26">
            <v>7325</v>
          </cell>
          <cell r="F26">
            <v>0</v>
          </cell>
          <cell r="G26">
            <v>0</v>
          </cell>
          <cell r="H26">
            <v>7325</v>
          </cell>
          <cell r="I26">
            <v>17815.699700000001</v>
          </cell>
          <cell r="J26">
            <v>130500000</v>
          </cell>
          <cell r="K26">
            <v>0</v>
          </cell>
          <cell r="L26">
            <v>0</v>
          </cell>
          <cell r="M26">
            <v>130500000</v>
          </cell>
        </row>
        <row r="28">
          <cell r="B28" t="str">
            <v>MD0003</v>
          </cell>
          <cell r="C28" t="str">
            <v>Mụn Dừa (hàng hóa)</v>
          </cell>
          <cell r="D28" t="str">
            <v>bao</v>
          </cell>
          <cell r="E28">
            <v>8911</v>
          </cell>
          <cell r="F28" t="e">
            <v>#VALUE!</v>
          </cell>
          <cell r="G28" t="e">
            <v>#VALUE!</v>
          </cell>
          <cell r="H28" t="e">
            <v>#VALUE!</v>
          </cell>
          <cell r="I28">
            <v>18116.709699999999</v>
          </cell>
          <cell r="J28">
            <v>161438000</v>
          </cell>
          <cell r="K28" t="e">
            <v>#VALUE!</v>
          </cell>
          <cell r="L28">
            <v>93600</v>
          </cell>
          <cell r="M28" t="e">
            <v>#VALUE!</v>
          </cell>
        </row>
        <row r="29">
          <cell r="B29" t="str">
            <v>MD0005</v>
          </cell>
          <cell r="C29" t="str">
            <v>Mụn Dừa nhà máy (sỉ)</v>
          </cell>
          <cell r="D29" t="str">
            <v>bao</v>
          </cell>
          <cell r="E29">
            <v>950</v>
          </cell>
          <cell r="F29" t="e">
            <v>#VALUE!</v>
          </cell>
          <cell r="G29" t="e">
            <v>#VALUE!</v>
          </cell>
          <cell r="H29" t="e">
            <v>#VALUE!</v>
          </cell>
          <cell r="I29">
            <v>17000</v>
          </cell>
          <cell r="J29">
            <v>16150000</v>
          </cell>
          <cell r="K29" t="e">
            <v>#VALUE!</v>
          </cell>
          <cell r="L29">
            <v>0</v>
          </cell>
          <cell r="M29" t="e">
            <v>#VALUE!</v>
          </cell>
        </row>
        <row r="30">
          <cell r="B30" t="str">
            <v>MD0007</v>
          </cell>
          <cell r="C30" t="str">
            <v>Mụn Dừa nhà máy (Tỉnh)</v>
          </cell>
          <cell r="D30" t="str">
            <v>bao</v>
          </cell>
          <cell r="E30">
            <v>1</v>
          </cell>
          <cell r="F30" t="e">
            <v>#VALUE!</v>
          </cell>
          <cell r="G30" t="e">
            <v>#VALUE!</v>
          </cell>
          <cell r="H30" t="e">
            <v>#VALUE!</v>
          </cell>
          <cell r="I30">
            <v>0</v>
          </cell>
          <cell r="J30">
            <v>0</v>
          </cell>
          <cell r="K30" t="e">
            <v>#VALUE!</v>
          </cell>
          <cell r="L30">
            <v>0</v>
          </cell>
          <cell r="M30" t="e">
            <v>#VALUE!</v>
          </cell>
        </row>
        <row r="31">
          <cell r="B31" t="str">
            <v>NH0001</v>
          </cell>
          <cell r="C31" t="str">
            <v>Khay trồng rau mầm</v>
          </cell>
          <cell r="D31" t="str">
            <v>cái</v>
          </cell>
          <cell r="E31">
            <v>180</v>
          </cell>
          <cell r="F31" t="e">
            <v>#VALUE!</v>
          </cell>
          <cell r="G31" t="e">
            <v>#VALUE!</v>
          </cell>
          <cell r="H31" t="e">
            <v>#VALUE!</v>
          </cell>
          <cell r="I31">
            <v>18000</v>
          </cell>
          <cell r="J31">
            <v>3240000</v>
          </cell>
          <cell r="K31" t="e">
            <v>#VALUE!</v>
          </cell>
          <cell r="L31">
            <v>18000</v>
          </cell>
          <cell r="M31" t="e">
            <v>#VALUE!</v>
          </cell>
        </row>
        <row r="32">
          <cell r="B32" t="str">
            <v>NH0005</v>
          </cell>
          <cell r="C32" t="str">
            <v>Hàng rào mẫu 2</v>
          </cell>
          <cell r="D32" t="str">
            <v>cái</v>
          </cell>
          <cell r="E32">
            <v>60</v>
          </cell>
          <cell r="F32" t="e">
            <v>#VALUE!</v>
          </cell>
          <cell r="G32" t="e">
            <v>#VALUE!</v>
          </cell>
          <cell r="H32" t="e">
            <v>#VALUE!</v>
          </cell>
          <cell r="I32">
            <v>16000</v>
          </cell>
          <cell r="J32">
            <v>960000</v>
          </cell>
          <cell r="K32" t="e">
            <v>#VALUE!</v>
          </cell>
          <cell r="L32">
            <v>0</v>
          </cell>
          <cell r="M32" t="e">
            <v>#VALUE!</v>
          </cell>
        </row>
        <row r="33">
          <cell r="B33" t="str">
            <v>NH0007</v>
          </cell>
          <cell r="C33" t="str">
            <v>Hàng rào mẫu 4</v>
          </cell>
          <cell r="D33" t="str">
            <v>cái</v>
          </cell>
          <cell r="E33">
            <v>1750</v>
          </cell>
          <cell r="F33" t="e">
            <v>#VALUE!</v>
          </cell>
          <cell r="G33" t="e">
            <v>#VALUE!</v>
          </cell>
          <cell r="H33" t="e">
            <v>#VALUE!</v>
          </cell>
          <cell r="I33">
            <v>15300</v>
          </cell>
          <cell r="J33">
            <v>26775000</v>
          </cell>
          <cell r="K33" t="e">
            <v>#VALUE!</v>
          </cell>
          <cell r="L33">
            <v>0</v>
          </cell>
          <cell r="M33" t="e">
            <v>#VALUE!</v>
          </cell>
        </row>
        <row r="34">
          <cell r="B34" t="str">
            <v>NH0024</v>
          </cell>
          <cell r="C34" t="str">
            <v>Thảm Xơ Dừa (50x50)</v>
          </cell>
          <cell r="D34" t="str">
            <v>cái</v>
          </cell>
          <cell r="E34">
            <v>3090</v>
          </cell>
          <cell r="F34" t="e">
            <v>#VALUE!</v>
          </cell>
          <cell r="G34" t="e">
            <v>#VALUE!</v>
          </cell>
          <cell r="H34" t="e">
            <v>#VALUE!</v>
          </cell>
          <cell r="I34">
            <v>10805.825199999999</v>
          </cell>
          <cell r="J34">
            <v>33390000</v>
          </cell>
          <cell r="K34" t="e">
            <v>#VALUE!</v>
          </cell>
          <cell r="L34">
            <v>209000</v>
          </cell>
          <cell r="M34" t="e">
            <v>#VALUE!</v>
          </cell>
        </row>
        <row r="36">
          <cell r="B36" t="str">
            <v>PB0001</v>
          </cell>
          <cell r="C36" t="str">
            <v>Phân bò 3dm3</v>
          </cell>
          <cell r="D36" t="str">
            <v>gói</v>
          </cell>
          <cell r="E36">
            <v>8069</v>
          </cell>
          <cell r="F36">
            <v>449</v>
          </cell>
          <cell r="G36">
            <v>180</v>
          </cell>
          <cell r="H36">
            <v>7440</v>
          </cell>
          <cell r="I36">
            <v>5666.1296000000002</v>
          </cell>
          <cell r="J36">
            <v>45720000</v>
          </cell>
          <cell r="K36">
            <v>1080000</v>
          </cell>
          <cell r="L36">
            <v>273600</v>
          </cell>
          <cell r="M36">
            <v>44366400</v>
          </cell>
        </row>
        <row r="37">
          <cell r="B37" t="str">
            <v>PB0002</v>
          </cell>
          <cell r="C37" t="str">
            <v>Phân bò 10dm3</v>
          </cell>
          <cell r="D37" t="str">
            <v>gói</v>
          </cell>
          <cell r="E37">
            <v>11082</v>
          </cell>
          <cell r="F37">
            <v>532</v>
          </cell>
          <cell r="G37">
            <v>97</v>
          </cell>
          <cell r="H37">
            <v>10453</v>
          </cell>
          <cell r="I37">
            <v>14755.9105</v>
          </cell>
          <cell r="J37">
            <v>163525000</v>
          </cell>
          <cell r="K37">
            <v>1116000</v>
          </cell>
          <cell r="L37">
            <v>740900</v>
          </cell>
          <cell r="M37">
            <v>161668100</v>
          </cell>
        </row>
        <row r="38">
          <cell r="B38" t="str">
            <v>PB0003</v>
          </cell>
          <cell r="C38" t="str">
            <v>NPK 16-16-8 (200gr)</v>
          </cell>
          <cell r="D38" t="str">
            <v>gói</v>
          </cell>
          <cell r="E38">
            <v>160</v>
          </cell>
          <cell r="F38">
            <v>0</v>
          </cell>
          <cell r="G38">
            <v>160</v>
          </cell>
          <cell r="H38">
            <v>0</v>
          </cell>
          <cell r="I38">
            <v>6000</v>
          </cell>
          <cell r="J38">
            <v>960000</v>
          </cell>
          <cell r="K38">
            <v>960000</v>
          </cell>
          <cell r="L38">
            <v>0</v>
          </cell>
          <cell r="M38">
            <v>0</v>
          </cell>
        </row>
        <row r="39">
          <cell r="B39" t="str">
            <v>PB0004</v>
          </cell>
          <cell r="C39" t="str">
            <v>NPK 20-20-15 (1kg)</v>
          </cell>
          <cell r="D39" t="str">
            <v>gói</v>
          </cell>
          <cell r="E39">
            <v>60</v>
          </cell>
          <cell r="F39">
            <v>0</v>
          </cell>
          <cell r="G39">
            <v>30</v>
          </cell>
          <cell r="H39">
            <v>30</v>
          </cell>
          <cell r="I39">
            <v>24500</v>
          </cell>
          <cell r="J39">
            <v>1470000</v>
          </cell>
          <cell r="K39">
            <v>735000</v>
          </cell>
          <cell r="L39">
            <v>0</v>
          </cell>
          <cell r="M39">
            <v>735000</v>
          </cell>
        </row>
        <row r="40">
          <cell r="B40" t="str">
            <v>PB0005</v>
          </cell>
          <cell r="C40" t="str">
            <v>Phân hữu cơ T- O (500gr)</v>
          </cell>
          <cell r="D40" t="str">
            <v>gói</v>
          </cell>
          <cell r="E40">
            <v>5980</v>
          </cell>
          <cell r="F40">
            <v>755</v>
          </cell>
          <cell r="G40">
            <v>0</v>
          </cell>
          <cell r="H40">
            <v>5225</v>
          </cell>
          <cell r="I40">
            <v>5242.4749000000002</v>
          </cell>
          <cell r="J40">
            <v>31350000</v>
          </cell>
          <cell r="K40">
            <v>0</v>
          </cell>
          <cell r="L40">
            <v>0</v>
          </cell>
          <cell r="M40">
            <v>31350000</v>
          </cell>
        </row>
        <row r="41">
          <cell r="B41" t="str">
            <v>PB0006</v>
          </cell>
          <cell r="C41" t="str">
            <v>Phân hữu cơ T- O (1kg)</v>
          </cell>
          <cell r="D41" t="str">
            <v>gói</v>
          </cell>
          <cell r="E41">
            <v>3370</v>
          </cell>
          <cell r="F41">
            <v>295</v>
          </cell>
          <cell r="G41">
            <v>0</v>
          </cell>
          <cell r="H41">
            <v>3075</v>
          </cell>
          <cell r="I41">
            <v>10037.092000000001</v>
          </cell>
          <cell r="J41">
            <v>33825000</v>
          </cell>
          <cell r="K41">
            <v>0</v>
          </cell>
          <cell r="L41">
            <v>0</v>
          </cell>
          <cell r="M41">
            <v>33825000</v>
          </cell>
        </row>
        <row r="42">
          <cell r="B42" t="str">
            <v>PB0012</v>
          </cell>
          <cell r="C42" t="str">
            <v>Phân hữu cơ vi sinh T-MB (40kg)</v>
          </cell>
          <cell r="D42" t="str">
            <v>bao</v>
          </cell>
          <cell r="E42">
            <v>4626</v>
          </cell>
          <cell r="F42">
            <v>5</v>
          </cell>
          <cell r="G42">
            <v>0</v>
          </cell>
          <cell r="H42">
            <v>4621</v>
          </cell>
          <cell r="I42">
            <v>99821.660199999998</v>
          </cell>
          <cell r="J42">
            <v>461775000</v>
          </cell>
          <cell r="K42">
            <v>0</v>
          </cell>
          <cell r="L42">
            <v>800000</v>
          </cell>
          <cell r="M42">
            <v>460975000</v>
          </cell>
        </row>
        <row r="43">
          <cell r="B43" t="str">
            <v>PB0015</v>
          </cell>
          <cell r="C43" t="str">
            <v>Phân hữu cơ T- O (xá)</v>
          </cell>
          <cell r="D43" t="str">
            <v>kg</v>
          </cell>
          <cell r="E43">
            <v>400</v>
          </cell>
          <cell r="F43">
            <v>0</v>
          </cell>
          <cell r="G43">
            <v>0</v>
          </cell>
          <cell r="H43">
            <v>400</v>
          </cell>
          <cell r="I43">
            <v>10000</v>
          </cell>
          <cell r="J43">
            <v>4000000</v>
          </cell>
          <cell r="K43">
            <v>0</v>
          </cell>
          <cell r="L43">
            <v>0</v>
          </cell>
          <cell r="M43">
            <v>4000000</v>
          </cell>
        </row>
        <row r="44">
          <cell r="B44" t="str">
            <v>PB0019</v>
          </cell>
          <cell r="C44" t="str">
            <v>Phân bò lẻ</v>
          </cell>
          <cell r="D44" t="str">
            <v>m3</v>
          </cell>
          <cell r="E44">
            <v>40</v>
          </cell>
          <cell r="F44">
            <v>0</v>
          </cell>
          <cell r="G44">
            <v>0</v>
          </cell>
          <cell r="H44">
            <v>40</v>
          </cell>
          <cell r="I44">
            <v>1300000</v>
          </cell>
          <cell r="J44">
            <v>52000000</v>
          </cell>
          <cell r="K44">
            <v>0</v>
          </cell>
          <cell r="L44">
            <v>0</v>
          </cell>
          <cell r="M44">
            <v>52000000</v>
          </cell>
        </row>
        <row r="45">
          <cell r="B45" t="str">
            <v>PB0032</v>
          </cell>
          <cell r="C45" t="str">
            <v>Phân Bò Tươi (20dm3)</v>
          </cell>
          <cell r="D45" t="str">
            <v>bao</v>
          </cell>
          <cell r="E45">
            <v>123</v>
          </cell>
          <cell r="F45">
            <v>3</v>
          </cell>
          <cell r="G45">
            <v>0</v>
          </cell>
          <cell r="H45">
            <v>120</v>
          </cell>
          <cell r="I45">
            <v>16585.365900000001</v>
          </cell>
          <cell r="J45">
            <v>2040000</v>
          </cell>
          <cell r="K45">
            <v>0</v>
          </cell>
          <cell r="L45">
            <v>0</v>
          </cell>
          <cell r="M45">
            <v>2040000</v>
          </cell>
        </row>
        <row r="46">
          <cell r="B46" t="str">
            <v>PB0033</v>
          </cell>
          <cell r="C46" t="str">
            <v>Phân Bò cỏ Miền Tây (bao thức Ăn)</v>
          </cell>
          <cell r="D46" t="str">
            <v>bao</v>
          </cell>
          <cell r="E46">
            <v>317</v>
          </cell>
          <cell r="F46">
            <v>14</v>
          </cell>
          <cell r="G46">
            <v>1</v>
          </cell>
          <cell r="H46">
            <v>302</v>
          </cell>
          <cell r="I46">
            <v>27413.249199999998</v>
          </cell>
          <cell r="J46">
            <v>8690000</v>
          </cell>
          <cell r="K46">
            <v>28000</v>
          </cell>
          <cell r="L46">
            <v>0</v>
          </cell>
          <cell r="M46">
            <v>8662000</v>
          </cell>
        </row>
        <row r="47">
          <cell r="B47" t="str">
            <v>PB0034</v>
          </cell>
          <cell r="C47" t="str">
            <v>Phân Bò Cỏ Miền Tây (bao đỏ)</v>
          </cell>
          <cell r="D47" t="str">
            <v>bao</v>
          </cell>
          <cell r="E47">
            <v>102</v>
          </cell>
          <cell r="F47">
            <v>2</v>
          </cell>
          <cell r="G47">
            <v>0</v>
          </cell>
          <cell r="H47">
            <v>100</v>
          </cell>
          <cell r="I47">
            <v>14705.8824</v>
          </cell>
          <cell r="J47">
            <v>1500000</v>
          </cell>
          <cell r="K47">
            <v>0</v>
          </cell>
          <cell r="L47">
            <v>0</v>
          </cell>
          <cell r="M47">
            <v>1500000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11-MOI"/>
      <sheetName val="632-2017 (2)"/>
      <sheetName val="627"/>
      <sheetName val="635 (MOI)"/>
      <sheetName val="621SX 2017"/>
      <sheetName val="PHAN TICH"/>
      <sheetName val="LÃI LỖ 2017"/>
      <sheetName val="LÃI LỖ 2018"/>
      <sheetName val="KH 2018"/>
      <sheetName val="CP BÙN"/>
      <sheetName val="632 BÙN 2018"/>
      <sheetName val="641"/>
      <sheetName val="641 (MOI)"/>
      <sheetName val="511BUN"/>
      <sheetName val="632 BÙN 2017"/>
      <sheetName val="DT-CP 2017"/>
      <sheetName val="511BH"/>
      <sheetName val="Sheet1"/>
      <sheetName val="632-2017"/>
      <sheetName val="621SX 2018"/>
      <sheetName val="DONGIA"/>
      <sheetName val="DGIA1"/>
      <sheetName val="632-2018"/>
      <sheetName val="622"/>
      <sheetName val="642"/>
      <sheetName val="515"/>
      <sheetName val="635"/>
      <sheetName val="711"/>
      <sheetName val="81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264">
          <cell r="C264" t="str">
            <v>BBBC01</v>
          </cell>
          <cell r="D264" t="str">
            <v>Bao Cám</v>
          </cell>
          <cell r="E264">
            <v>42552</v>
          </cell>
          <cell r="F264">
            <v>6000</v>
          </cell>
        </row>
        <row r="265">
          <cell r="C265" t="str">
            <v>BBDS20</v>
          </cell>
          <cell r="D265" t="str">
            <v>bao đất sạch 20dm3</v>
          </cell>
          <cell r="E265">
            <v>42296</v>
          </cell>
          <cell r="F265">
            <v>18500</v>
          </cell>
        </row>
        <row r="266">
          <cell r="C266" t="str">
            <v>BBDS50</v>
          </cell>
          <cell r="D266" t="str">
            <v>bao đất sạch 50dm3</v>
          </cell>
          <cell r="E266">
            <v>42356</v>
          </cell>
          <cell r="F266">
            <v>39000</v>
          </cell>
        </row>
        <row r="267">
          <cell r="C267" t="str">
            <v>BBPB10</v>
          </cell>
          <cell r="D267" t="str">
            <v>bao phân bò 10dm3</v>
          </cell>
          <cell r="E267">
            <v>42195</v>
          </cell>
          <cell r="F267">
            <v>15500</v>
          </cell>
        </row>
        <row r="268">
          <cell r="C268" t="str">
            <v>BBPB3</v>
          </cell>
          <cell r="D268" t="str">
            <v>bao phân bò 3dm3</v>
          </cell>
          <cell r="E268">
            <v>42221</v>
          </cell>
          <cell r="F268">
            <v>6000</v>
          </cell>
        </row>
        <row r="269">
          <cell r="C269" t="str">
            <v>DA0001</v>
          </cell>
          <cell r="D269" t="str">
            <v>Đá scoria 2-5mm</v>
          </cell>
          <cell r="E269">
            <v>42621</v>
          </cell>
          <cell r="F269">
            <v>4400</v>
          </cell>
        </row>
        <row r="270">
          <cell r="C270" t="str">
            <v>DA0002</v>
          </cell>
          <cell r="D270" t="str">
            <v>Đá scoria 4-8mm</v>
          </cell>
          <cell r="E270">
            <v>42621</v>
          </cell>
          <cell r="F270">
            <v>4200</v>
          </cell>
        </row>
        <row r="271">
          <cell r="C271" t="str">
            <v>DA0003</v>
          </cell>
          <cell r="D271" t="str">
            <v>Đá scoria 5-10mm</v>
          </cell>
          <cell r="E271">
            <v>42622</v>
          </cell>
          <cell r="F271">
            <v>4000</v>
          </cell>
        </row>
        <row r="272">
          <cell r="C272" t="str">
            <v>DA0004</v>
          </cell>
          <cell r="D272" t="str">
            <v>Đá scoria 10-20mm</v>
          </cell>
          <cell r="E272">
            <v>42622</v>
          </cell>
          <cell r="F272">
            <v>3800</v>
          </cell>
        </row>
        <row r="273">
          <cell r="C273" t="str">
            <v>DA0005</v>
          </cell>
          <cell r="D273" t="str">
            <v>Đá scoria 20-50mm</v>
          </cell>
          <cell r="E273">
            <v>42621</v>
          </cell>
          <cell r="F273">
            <v>3600</v>
          </cell>
        </row>
        <row r="274">
          <cell r="C274" t="str">
            <v>DA0006</v>
          </cell>
          <cell r="D274" t="str">
            <v>Đá scoria 50-70mm</v>
          </cell>
          <cell r="E274">
            <v>42576</v>
          </cell>
          <cell r="F274">
            <v>3200</v>
          </cell>
        </row>
        <row r="275">
          <cell r="C275" t="str">
            <v>DA0007</v>
          </cell>
          <cell r="D275" t="str">
            <v>Đá scoria khác</v>
          </cell>
          <cell r="E275">
            <v>42556</v>
          </cell>
          <cell r="F275">
            <v>3200</v>
          </cell>
        </row>
        <row r="276">
          <cell r="C276" t="str">
            <v>DS0001</v>
          </cell>
          <cell r="D276" t="str">
            <v>Đất sạch 5dm3</v>
          </cell>
          <cell r="E276">
            <v>42623</v>
          </cell>
          <cell r="F276">
            <v>6000</v>
          </cell>
        </row>
        <row r="277">
          <cell r="C277" t="str">
            <v>DS0002</v>
          </cell>
          <cell r="D277" t="str">
            <v>Đất sạch 20dm3</v>
          </cell>
          <cell r="E277">
            <v>42810</v>
          </cell>
          <cell r="F277">
            <v>16500</v>
          </cell>
        </row>
        <row r="278">
          <cell r="C278" t="str">
            <v>DS0003</v>
          </cell>
          <cell r="D278" t="str">
            <v>Đất sạch 50dm3</v>
          </cell>
          <cell r="E278">
            <v>42810</v>
          </cell>
          <cell r="F278">
            <v>33000</v>
          </cell>
        </row>
        <row r="279">
          <cell r="C279" t="str">
            <v>DS0004</v>
          </cell>
          <cell r="D279" t="str">
            <v>Đất sạch 1m3</v>
          </cell>
          <cell r="E279">
            <v>42621</v>
          </cell>
          <cell r="F279">
            <v>720000</v>
          </cell>
        </row>
        <row r="280">
          <cell r="C280" t="str">
            <v>DS0005</v>
          </cell>
          <cell r="D280" t="str">
            <v>Promix 10dm3</v>
          </cell>
          <cell r="E280">
            <v>42318</v>
          </cell>
          <cell r="F280">
            <v>27500</v>
          </cell>
        </row>
        <row r="281">
          <cell r="C281" t="str">
            <v>DS0006</v>
          </cell>
          <cell r="D281" t="str">
            <v>Promix 20dm3</v>
          </cell>
          <cell r="E281">
            <v>42644</v>
          </cell>
          <cell r="F281">
            <v>27500</v>
          </cell>
        </row>
        <row r="282">
          <cell r="C282" t="str">
            <v>DS0008</v>
          </cell>
          <cell r="D282" t="str">
            <v>Đất trộn 40dm3</v>
          </cell>
          <cell r="E282">
            <v>42622</v>
          </cell>
          <cell r="F282">
            <v>22000</v>
          </cell>
        </row>
        <row r="283">
          <cell r="C283" t="str">
            <v>DS0009</v>
          </cell>
          <cell r="D283" t="str">
            <v>Đất trộn 1m3</v>
          </cell>
          <cell r="E283">
            <v>42619</v>
          </cell>
          <cell r="F283">
            <v>500000</v>
          </cell>
        </row>
        <row r="284">
          <cell r="C284" t="str">
            <v>DS0010</v>
          </cell>
          <cell r="D284" t="str">
            <v>Đất mai 20dm3</v>
          </cell>
          <cell r="E284">
            <v>42648</v>
          </cell>
          <cell r="F284">
            <v>25000</v>
          </cell>
        </row>
        <row r="285">
          <cell r="C285" t="str">
            <v>DS0011</v>
          </cell>
          <cell r="D285" t="str">
            <v>Đất mai 1m3</v>
          </cell>
          <cell r="E285">
            <v>0</v>
          </cell>
          <cell r="F285">
            <v>1100000</v>
          </cell>
        </row>
        <row r="286">
          <cell r="C286" t="str">
            <v>DS0012</v>
          </cell>
          <cell r="D286" t="str">
            <v>Đất rau 5dm3</v>
          </cell>
          <cell r="E286">
            <v>42611</v>
          </cell>
          <cell r="F286">
            <v>7500</v>
          </cell>
        </row>
        <row r="287">
          <cell r="C287" t="str">
            <v>DS0013</v>
          </cell>
          <cell r="D287" t="str">
            <v>Đất rau 10dm3</v>
          </cell>
          <cell r="E287">
            <v>42622</v>
          </cell>
          <cell r="F287">
            <v>12500</v>
          </cell>
        </row>
        <row r="288">
          <cell r="C288" t="str">
            <v>DS0014</v>
          </cell>
          <cell r="D288" t="str">
            <v>Đất rau 20dm3</v>
          </cell>
          <cell r="E288">
            <v>42735</v>
          </cell>
          <cell r="F288">
            <v>20500</v>
          </cell>
        </row>
        <row r="289">
          <cell r="C289" t="str">
            <v>DS0015</v>
          </cell>
          <cell r="D289" t="str">
            <v>Đất rau 1m3</v>
          </cell>
          <cell r="E289">
            <v>42559</v>
          </cell>
          <cell r="F289">
            <v>900000</v>
          </cell>
        </row>
        <row r="290">
          <cell r="C290" t="str">
            <v>DS0016</v>
          </cell>
          <cell r="D290" t="str">
            <v>Giá thể trồng lan</v>
          </cell>
          <cell r="E290">
            <v>42622</v>
          </cell>
          <cell r="F290">
            <v>7500</v>
          </cell>
        </row>
        <row r="291">
          <cell r="C291" t="str">
            <v>DS0017</v>
          </cell>
          <cell r="D291" t="str">
            <v>Đất sạch 40lit</v>
          </cell>
          <cell r="E291">
            <v>42614</v>
          </cell>
          <cell r="F291">
            <v>34000</v>
          </cell>
        </row>
        <row r="292">
          <cell r="C292" t="str">
            <v>DS0018</v>
          </cell>
          <cell r="D292" t="str">
            <v>Đất Tân Phú</v>
          </cell>
          <cell r="E292">
            <v>42027</v>
          </cell>
          <cell r="F292">
            <v>1200000</v>
          </cell>
        </row>
        <row r="293">
          <cell r="C293" t="str">
            <v>DS0019</v>
          </cell>
          <cell r="D293" t="str">
            <v>Đất sạch 20dm3 Hà Nội</v>
          </cell>
          <cell r="E293">
            <v>42620</v>
          </cell>
          <cell r="F293">
            <v>18500</v>
          </cell>
        </row>
        <row r="294">
          <cell r="C294" t="str">
            <v>DS0020</v>
          </cell>
          <cell r="D294" t="str">
            <v>Đất Việt 20dm3</v>
          </cell>
          <cell r="E294">
            <v>42810</v>
          </cell>
          <cell r="F294">
            <v>15500</v>
          </cell>
        </row>
        <row r="295">
          <cell r="C295" t="str">
            <v>DS0021</v>
          </cell>
          <cell r="D295" t="str">
            <v>Đất Việt 50dm3</v>
          </cell>
          <cell r="E295">
            <v>42810</v>
          </cell>
          <cell r="F295">
            <v>31500</v>
          </cell>
        </row>
        <row r="296">
          <cell r="C296" t="str">
            <v>DS0022</v>
          </cell>
          <cell r="D296" t="str">
            <v>Posting Soil - Bao vàng xuất khẩu</v>
          </cell>
          <cell r="E296">
            <v>42558</v>
          </cell>
          <cell r="F296">
            <v>27500</v>
          </cell>
        </row>
        <row r="297">
          <cell r="C297" t="str">
            <v>DS0023</v>
          </cell>
          <cell r="D297" t="str">
            <v>Posting Soil - Bao trắng xuất khẩu</v>
          </cell>
          <cell r="E297">
            <v>42342</v>
          </cell>
          <cell r="F297">
            <v>27500</v>
          </cell>
        </row>
        <row r="298">
          <cell r="C298" t="str">
            <v>DS0024</v>
          </cell>
          <cell r="D298" t="str">
            <v>Compost Vegetal - Bao đỏ xuất khẩu</v>
          </cell>
          <cell r="E298">
            <v>42550</v>
          </cell>
          <cell r="F298">
            <v>19500</v>
          </cell>
        </row>
        <row r="299">
          <cell r="C299" t="str">
            <v>DS0025</v>
          </cell>
          <cell r="D299" t="str">
            <v>Đất Việt bao cám ( 50 dm3 )</v>
          </cell>
          <cell r="E299">
            <v>42621</v>
          </cell>
          <cell r="F299">
            <v>650000</v>
          </cell>
        </row>
        <row r="300">
          <cell r="C300" t="str">
            <v>DS0026</v>
          </cell>
          <cell r="D300" t="str">
            <v>Black contrencale - Bao Xanh xuất khẩu</v>
          </cell>
          <cell r="E300">
            <v>42458</v>
          </cell>
          <cell r="F300">
            <v>27500</v>
          </cell>
        </row>
        <row r="301">
          <cell r="C301" t="str">
            <v>DS0027</v>
          </cell>
          <cell r="D301" t="str">
            <v>Đất Việt bao cám (m3)</v>
          </cell>
          <cell r="E301">
            <v>42483</v>
          </cell>
          <cell r="F301">
            <v>650000</v>
          </cell>
        </row>
        <row r="302">
          <cell r="C302" t="str">
            <v>DS0028</v>
          </cell>
          <cell r="D302" t="str">
            <v>Đât Công Trình (m3)</v>
          </cell>
          <cell r="E302">
            <v>42736</v>
          </cell>
          <cell r="F302">
            <v>230000</v>
          </cell>
        </row>
        <row r="303">
          <cell r="C303" t="str">
            <v>DS0029</v>
          </cell>
          <cell r="D303" t="str">
            <v>Đất Công Trình (50dm3)</v>
          </cell>
          <cell r="E303">
            <v>42736</v>
          </cell>
          <cell r="F303">
            <v>230000</v>
          </cell>
        </row>
        <row r="304">
          <cell r="C304" t="str">
            <v>DS0030</v>
          </cell>
          <cell r="D304" t="str">
            <v>Đất Công Trình (40dm3)</v>
          </cell>
          <cell r="E304">
            <v>42704</v>
          </cell>
          <cell r="F304">
            <v>16000</v>
          </cell>
        </row>
        <row r="305">
          <cell r="C305" t="str">
            <v>DS0031</v>
          </cell>
          <cell r="D305" t="str">
            <v>Đất công trình 50 dm3 ( nhà máy)</v>
          </cell>
          <cell r="E305">
            <v>42736</v>
          </cell>
          <cell r="F305">
            <v>15000</v>
          </cell>
        </row>
        <row r="306">
          <cell r="C306" t="str">
            <v>DS0032</v>
          </cell>
          <cell r="D306" t="str">
            <v>Đất công trình 50 dm3 (1)</v>
          </cell>
          <cell r="E306">
            <v>42829</v>
          </cell>
          <cell r="F306">
            <v>20000</v>
          </cell>
        </row>
        <row r="307">
          <cell r="C307" t="str">
            <v>DS0033</v>
          </cell>
          <cell r="D307" t="str">
            <v>Compost (50dm3)</v>
          </cell>
          <cell r="E307">
            <v>42898</v>
          </cell>
          <cell r="F307">
            <v>25000</v>
          </cell>
        </row>
        <row r="308">
          <cell r="C308" t="str">
            <v>HG0001</v>
          </cell>
          <cell r="D308" t="str">
            <v>Bầu cao sản trái vuông (5g)</v>
          </cell>
          <cell r="E308">
            <v>42566</v>
          </cell>
          <cell r="F308">
            <v>9600</v>
          </cell>
        </row>
        <row r="309">
          <cell r="C309" t="str">
            <v>HG0002</v>
          </cell>
          <cell r="D309" t="str">
            <v>Bầu 0217 bầu sao (10 hạt)</v>
          </cell>
          <cell r="E309">
            <v>42520</v>
          </cell>
          <cell r="F309">
            <v>9000</v>
          </cell>
        </row>
        <row r="310">
          <cell r="C310" t="str">
            <v>HG0003</v>
          </cell>
          <cell r="D310" t="str">
            <v>Bầu F1 CN 0213 trái dài (10 hạt)</v>
          </cell>
          <cell r="E310">
            <v>42424</v>
          </cell>
          <cell r="F310">
            <v>9000</v>
          </cell>
        </row>
        <row r="311">
          <cell r="C311" t="str">
            <v>HG0004</v>
          </cell>
          <cell r="D311" t="str">
            <v>Bí ăn đọt (50gr)</v>
          </cell>
          <cell r="E311">
            <v>42559</v>
          </cell>
          <cell r="F311">
            <v>13000</v>
          </cell>
        </row>
        <row r="312">
          <cell r="C312" t="str">
            <v>HG0005</v>
          </cell>
          <cell r="D312" t="str">
            <v>Bí đao chanh (10gr)</v>
          </cell>
          <cell r="E312">
            <v>42618</v>
          </cell>
          <cell r="F312">
            <v>9000</v>
          </cell>
        </row>
        <row r="313">
          <cell r="C313" t="str">
            <v>HG0006</v>
          </cell>
          <cell r="D313" t="str">
            <v>Bí đỏ F1 301 (5gr)</v>
          </cell>
          <cell r="E313">
            <v>42618</v>
          </cell>
          <cell r="F313">
            <v>13000</v>
          </cell>
        </row>
        <row r="314">
          <cell r="C314" t="str">
            <v>HG0007</v>
          </cell>
          <cell r="D314" t="str">
            <v>Cà dĩa sọc xanh trứng F1 (1gr)</v>
          </cell>
          <cell r="E314">
            <v>42388</v>
          </cell>
          <cell r="F314">
            <v>0</v>
          </cell>
        </row>
        <row r="315">
          <cell r="C315" t="str">
            <v>HG0008</v>
          </cell>
          <cell r="D315" t="str">
            <v>Cà dĩa sọc xanh cao sản (1gr)</v>
          </cell>
          <cell r="E315">
            <v>42618</v>
          </cell>
          <cell r="F315">
            <v>6000</v>
          </cell>
        </row>
        <row r="316">
          <cell r="C316" t="str">
            <v>HG0009</v>
          </cell>
          <cell r="D316" t="str">
            <v>Cà dĩa trắng (1gr)</v>
          </cell>
          <cell r="E316">
            <v>42388</v>
          </cell>
          <cell r="F316">
            <v>0</v>
          </cell>
        </row>
        <row r="317">
          <cell r="C317" t="str">
            <v>HG0010</v>
          </cell>
          <cell r="D317" t="str">
            <v>Cà pháo tím (1gr)</v>
          </cell>
          <cell r="E317">
            <v>42608</v>
          </cell>
          <cell r="F317">
            <v>6000</v>
          </cell>
        </row>
        <row r="318">
          <cell r="C318" t="str">
            <v>HG0011</v>
          </cell>
          <cell r="D318" t="str">
            <v>Cà pháo trắng(1gr)</v>
          </cell>
          <cell r="E318">
            <v>42618</v>
          </cell>
          <cell r="F318">
            <v>6500</v>
          </cell>
        </row>
        <row r="319">
          <cell r="C319" t="str">
            <v>HG0012</v>
          </cell>
          <cell r="D319" t="str">
            <v>Cà phổi đuôi trắng (1gr)</v>
          </cell>
          <cell r="E319">
            <v>42566</v>
          </cell>
          <cell r="F319">
            <v>6000</v>
          </cell>
        </row>
        <row r="320">
          <cell r="C320" t="str">
            <v>HG0013</v>
          </cell>
          <cell r="D320" t="str">
            <v>Cà tím OP (5gr)</v>
          </cell>
          <cell r="E320">
            <v>42506</v>
          </cell>
          <cell r="F320">
            <v>8500</v>
          </cell>
        </row>
        <row r="321">
          <cell r="C321" t="str">
            <v>HG0015</v>
          </cell>
          <cell r="D321" t="str">
            <v>Cải dún OP (20gr)</v>
          </cell>
          <cell r="E321">
            <v>42618</v>
          </cell>
          <cell r="F321">
            <v>6600</v>
          </cell>
        </row>
        <row r="322">
          <cell r="C322" t="str">
            <v>HG0016</v>
          </cell>
          <cell r="D322" t="str">
            <v>Cải ngọt bông (20gr)</v>
          </cell>
          <cell r="E322">
            <v>42091</v>
          </cell>
          <cell r="F322">
            <v>6000</v>
          </cell>
        </row>
        <row r="323">
          <cell r="C323" t="str">
            <v>HG0017</v>
          </cell>
          <cell r="D323" t="str">
            <v>Cải ngọt CN (20gr)</v>
          </cell>
          <cell r="E323">
            <v>42608</v>
          </cell>
          <cell r="F323">
            <v>4500</v>
          </cell>
        </row>
        <row r="324">
          <cell r="C324" t="str">
            <v>HG0018</v>
          </cell>
          <cell r="D324" t="str">
            <v>Cải ngọt CN cọng xanh (50gr)</v>
          </cell>
          <cell r="E324">
            <v>42618</v>
          </cell>
          <cell r="F324">
            <v>8000</v>
          </cell>
        </row>
        <row r="325">
          <cell r="C325" t="str">
            <v>HG0019</v>
          </cell>
          <cell r="D325" t="str">
            <v>Cải rổ (20gr)</v>
          </cell>
          <cell r="E325">
            <v>42424</v>
          </cell>
          <cell r="F325">
            <v>8000</v>
          </cell>
        </row>
        <row r="326">
          <cell r="C326" t="str">
            <v>HG0020</v>
          </cell>
          <cell r="D326" t="str">
            <v>Cải tàu xậy (10gr)</v>
          </cell>
          <cell r="E326">
            <v>42608</v>
          </cell>
          <cell r="F326">
            <v>3500</v>
          </cell>
        </row>
        <row r="327">
          <cell r="C327" t="str">
            <v>HG0021</v>
          </cell>
          <cell r="D327" t="str">
            <v>Cải thìa (20gr)</v>
          </cell>
          <cell r="E327">
            <v>42618</v>
          </cell>
          <cell r="F327">
            <v>5000</v>
          </cell>
        </row>
        <row r="328">
          <cell r="C328" t="str">
            <v>HG0022</v>
          </cell>
          <cell r="D328" t="str">
            <v>Cải xanh mỡ CN (20gr)</v>
          </cell>
          <cell r="E328">
            <v>42608</v>
          </cell>
          <cell r="F328">
            <v>5000</v>
          </cell>
        </row>
        <row r="329">
          <cell r="C329" t="str">
            <v>HG0023</v>
          </cell>
          <cell r="D329" t="str">
            <v>Cải xanh mỡ CN (50gr)</v>
          </cell>
          <cell r="E329">
            <v>42608</v>
          </cell>
          <cell r="F329">
            <v>9500</v>
          </cell>
        </row>
        <row r="330">
          <cell r="C330" t="str">
            <v>HG0024</v>
          </cell>
          <cell r="D330" t="str">
            <v>Củ cải trắng 45 ngày (100gr)</v>
          </cell>
          <cell r="E330">
            <v>42618</v>
          </cell>
          <cell r="F330">
            <v>15000</v>
          </cell>
        </row>
        <row r="331">
          <cell r="C331" t="str">
            <v>HG0025</v>
          </cell>
          <cell r="D331" t="str">
            <v>Rau mầm củ cải (100gr)</v>
          </cell>
          <cell r="E331">
            <v>42586</v>
          </cell>
          <cell r="F331">
            <v>15000</v>
          </cell>
        </row>
        <row r="332">
          <cell r="C332" t="str">
            <v>HG0026</v>
          </cell>
          <cell r="D332" t="str">
            <v>Rau mầm củ cải (1kg)</v>
          </cell>
          <cell r="E332">
            <v>42576</v>
          </cell>
          <cell r="F332">
            <v>144000</v>
          </cell>
        </row>
        <row r="333">
          <cell r="C333" t="str">
            <v>HG0027</v>
          </cell>
          <cell r="D333" t="str">
            <v>Đậu rồng (50gr)</v>
          </cell>
          <cell r="E333">
            <v>42348</v>
          </cell>
          <cell r="F333">
            <v>15000</v>
          </cell>
        </row>
        <row r="334">
          <cell r="C334" t="str">
            <v>HG0028</v>
          </cell>
          <cell r="D334" t="str">
            <v>Đậu bắp OP (50gr)</v>
          </cell>
          <cell r="E334">
            <v>42618</v>
          </cell>
          <cell r="F334">
            <v>7000</v>
          </cell>
        </row>
        <row r="335">
          <cell r="C335" t="str">
            <v>HG0029</v>
          </cell>
          <cell r="D335" t="str">
            <v>Đu đủ ruột đỏ F1 (10 hạt)</v>
          </cell>
          <cell r="E335">
            <v>42564</v>
          </cell>
          <cell r="F335">
            <v>18000</v>
          </cell>
        </row>
        <row r="336">
          <cell r="C336" t="str">
            <v>HG0030</v>
          </cell>
          <cell r="D336" t="str">
            <v>Dền 3 màu (50gr)</v>
          </cell>
          <cell r="E336">
            <v>42618</v>
          </cell>
          <cell r="F336">
            <v>7000</v>
          </cell>
        </row>
        <row r="337">
          <cell r="C337" t="str">
            <v>HG0031</v>
          </cell>
          <cell r="D337" t="str">
            <v>Dền đỏ (50gr)</v>
          </cell>
          <cell r="E337">
            <v>42618</v>
          </cell>
          <cell r="F337">
            <v>7500</v>
          </cell>
        </row>
        <row r="338">
          <cell r="C338" t="str">
            <v>HG0032</v>
          </cell>
          <cell r="D338" t="str">
            <v>Dền xanh (50gr)</v>
          </cell>
          <cell r="E338">
            <v>42618</v>
          </cell>
          <cell r="F338">
            <v>7000</v>
          </cell>
        </row>
        <row r="339">
          <cell r="C339" t="str">
            <v>HG0033</v>
          </cell>
          <cell r="D339" t="str">
            <v>Dưa leo cao sản (10gr)</v>
          </cell>
          <cell r="E339">
            <v>42618</v>
          </cell>
          <cell r="F339">
            <v>13000</v>
          </cell>
        </row>
        <row r="340">
          <cell r="C340" t="str">
            <v>HG0034</v>
          </cell>
          <cell r="D340" t="str">
            <v>Hẹ (1gr)</v>
          </cell>
          <cell r="E340">
            <v>42608</v>
          </cell>
          <cell r="F340">
            <v>6500</v>
          </cell>
        </row>
        <row r="341">
          <cell r="C341" t="str">
            <v>HG0035</v>
          </cell>
          <cell r="D341" t="str">
            <v>Khổ qua CN (10gr)</v>
          </cell>
          <cell r="E341">
            <v>42619</v>
          </cell>
          <cell r="F341">
            <v>10000</v>
          </cell>
        </row>
        <row r="342">
          <cell r="C342" t="str">
            <v>HG0036</v>
          </cell>
          <cell r="D342" t="str">
            <v>Khổ qua tây (20gr)</v>
          </cell>
          <cell r="E342">
            <v>42480</v>
          </cell>
          <cell r="F342">
            <v>15000</v>
          </cell>
        </row>
        <row r="343">
          <cell r="C343" t="str">
            <v>HG0037</v>
          </cell>
          <cell r="D343" t="str">
            <v>Mồng tơi (50gr)</v>
          </cell>
          <cell r="E343">
            <v>42618</v>
          </cell>
          <cell r="F343">
            <v>11500</v>
          </cell>
        </row>
        <row r="344">
          <cell r="C344" t="str">
            <v>HG0038</v>
          </cell>
          <cell r="D344" t="str">
            <v>Mướp hương cao sản trái dài (10gr)</v>
          </cell>
          <cell r="E344">
            <v>42619</v>
          </cell>
          <cell r="F344">
            <v>13000</v>
          </cell>
        </row>
        <row r="345">
          <cell r="C345" t="str">
            <v>HG0039</v>
          </cell>
          <cell r="D345" t="str">
            <v>Mướp khía cao sản  (10gr)</v>
          </cell>
          <cell r="E345">
            <v>42608</v>
          </cell>
          <cell r="F345">
            <v>8400</v>
          </cell>
        </row>
        <row r="346">
          <cell r="C346" t="str">
            <v>HG0040</v>
          </cell>
          <cell r="D346" t="str">
            <v>Ngò lớn (20gr)</v>
          </cell>
          <cell r="E346">
            <v>42520</v>
          </cell>
          <cell r="F346">
            <v>4800</v>
          </cell>
        </row>
        <row r="347">
          <cell r="C347" t="str">
            <v>HG0041</v>
          </cell>
          <cell r="D347" t="str">
            <v>Ngò gai (20gr)</v>
          </cell>
          <cell r="E347">
            <v>42608</v>
          </cell>
          <cell r="F347">
            <v>15000</v>
          </cell>
        </row>
        <row r="348">
          <cell r="C348" t="str">
            <v>HG0042</v>
          </cell>
          <cell r="D348" t="str">
            <v>Ớt hiểm F1 016  (1gr)</v>
          </cell>
          <cell r="E348">
            <v>42618</v>
          </cell>
          <cell r="F348">
            <v>9500</v>
          </cell>
        </row>
        <row r="349">
          <cell r="C349" t="str">
            <v>HG0043</v>
          </cell>
          <cell r="D349" t="str">
            <v>Quế (20gr)</v>
          </cell>
          <cell r="E349">
            <v>42608</v>
          </cell>
          <cell r="F349">
            <v>9000</v>
          </cell>
        </row>
        <row r="350">
          <cell r="C350" t="str">
            <v>HG0044</v>
          </cell>
          <cell r="D350" t="str">
            <v>Rau Cần (10gr)</v>
          </cell>
          <cell r="E350">
            <v>42608</v>
          </cell>
          <cell r="F350">
            <v>7000</v>
          </cell>
        </row>
        <row r="351">
          <cell r="C351" t="str">
            <v>HG0045</v>
          </cell>
          <cell r="D351" t="str">
            <v>Rau muống (100gr)</v>
          </cell>
          <cell r="E351">
            <v>42608</v>
          </cell>
          <cell r="F351">
            <v>7000</v>
          </cell>
        </row>
        <row r="352">
          <cell r="C352" t="str">
            <v>HG0046</v>
          </cell>
          <cell r="D352" t="str">
            <v>Rau muống TN (1kg)</v>
          </cell>
          <cell r="E352">
            <v>42560</v>
          </cell>
          <cell r="F352">
            <v>60000</v>
          </cell>
        </row>
        <row r="353">
          <cell r="C353" t="str">
            <v>HG0047</v>
          </cell>
          <cell r="D353" t="str">
            <v>Tần ô (20gr)</v>
          </cell>
          <cell r="E353">
            <v>42618</v>
          </cell>
          <cell r="F353">
            <v>5000</v>
          </cell>
        </row>
        <row r="354">
          <cell r="C354" t="str">
            <v>HG0048</v>
          </cell>
          <cell r="D354" t="str">
            <v>Xà lách búp (5gr)</v>
          </cell>
          <cell r="E354">
            <v>42608</v>
          </cell>
          <cell r="F354">
            <v>10000</v>
          </cell>
        </row>
        <row r="355">
          <cell r="C355" t="str">
            <v>HG0049</v>
          </cell>
          <cell r="D355" t="str">
            <v>Xà lách cao sản (20gr)</v>
          </cell>
          <cell r="E355">
            <v>42608</v>
          </cell>
          <cell r="F355">
            <v>9000</v>
          </cell>
        </row>
        <row r="356">
          <cell r="C356" t="str">
            <v>HG0050</v>
          </cell>
          <cell r="D356" t="str">
            <v>Rau mầm rau muống (50gr)</v>
          </cell>
          <cell r="E356">
            <v>42618</v>
          </cell>
          <cell r="F356">
            <v>5000</v>
          </cell>
        </row>
        <row r="357">
          <cell r="C357" t="str">
            <v>HG0051</v>
          </cell>
          <cell r="D357" t="str">
            <v>Rau mầm hướng dương TN 8 (35gr)</v>
          </cell>
          <cell r="E357">
            <v>42550</v>
          </cell>
          <cell r="F357">
            <v>12000</v>
          </cell>
        </row>
        <row r="358">
          <cell r="C358" t="str">
            <v>HG0052</v>
          </cell>
          <cell r="D358" t="str">
            <v>Rau đay TN (20gr)</v>
          </cell>
          <cell r="E358">
            <v>42389</v>
          </cell>
          <cell r="F358">
            <v>0</v>
          </cell>
        </row>
        <row r="359">
          <cell r="C359" t="str">
            <v>HG0053</v>
          </cell>
          <cell r="D359" t="str">
            <v>Rau mầm đậu xanh TN 27 (50g)</v>
          </cell>
          <cell r="E359">
            <v>42389</v>
          </cell>
          <cell r="F359">
            <v>0</v>
          </cell>
        </row>
        <row r="360">
          <cell r="C360" t="str">
            <v>HG0054</v>
          </cell>
          <cell r="D360" t="str">
            <v>Cà chua bi TN (20hat)</v>
          </cell>
          <cell r="E360">
            <v>42086</v>
          </cell>
          <cell r="F360">
            <v>22000</v>
          </cell>
        </row>
        <row r="361">
          <cell r="C361" t="str">
            <v>HG0055</v>
          </cell>
          <cell r="D361" t="str">
            <v>Bầu hồ lô TN (10hat)</v>
          </cell>
          <cell r="E361">
            <v>42389</v>
          </cell>
          <cell r="F361">
            <v>0</v>
          </cell>
        </row>
        <row r="362">
          <cell r="C362" t="str">
            <v>HG0056</v>
          </cell>
          <cell r="D362" t="str">
            <v>Cà chua 366 (1gr)</v>
          </cell>
          <cell r="E362">
            <v>42618</v>
          </cell>
          <cell r="F362">
            <v>13000</v>
          </cell>
        </row>
        <row r="363">
          <cell r="C363" t="str">
            <v>HG0057</v>
          </cell>
          <cell r="D363" t="str">
            <v>Đậu cove (100gr)</v>
          </cell>
          <cell r="E363">
            <v>42618</v>
          </cell>
          <cell r="F363">
            <v>10800</v>
          </cell>
        </row>
        <row r="364">
          <cell r="C364" t="str">
            <v>HG0058</v>
          </cell>
          <cell r="D364" t="str">
            <v>Đậu đũa TN 301 (10gr)</v>
          </cell>
          <cell r="E364">
            <v>42564</v>
          </cell>
          <cell r="F364">
            <v>9600</v>
          </cell>
        </row>
        <row r="365">
          <cell r="C365" t="str">
            <v>HG0059</v>
          </cell>
          <cell r="D365" t="str">
            <v>Tía tô TN 54 (10gr)</v>
          </cell>
          <cell r="E365">
            <v>42618</v>
          </cell>
          <cell r="F365">
            <v>10800</v>
          </cell>
        </row>
        <row r="366">
          <cell r="C366" t="str">
            <v>HG0060</v>
          </cell>
          <cell r="D366" t="str">
            <v>Bầu sao F1 CN 0216 (5gr)</v>
          </cell>
          <cell r="E366">
            <v>42576</v>
          </cell>
          <cell r="F366">
            <v>21600</v>
          </cell>
        </row>
        <row r="367">
          <cell r="C367" t="str">
            <v>HG0061</v>
          </cell>
          <cell r="D367" t="str">
            <v>Cà Phổi Xanh cao sản (1g)</v>
          </cell>
          <cell r="E367">
            <v>42542</v>
          </cell>
          <cell r="F367">
            <v>6000</v>
          </cell>
        </row>
        <row r="368">
          <cell r="C368" t="str">
            <v>HG0062</v>
          </cell>
          <cell r="D368" t="str">
            <v>Cải Rổ lá quăn (10g)</v>
          </cell>
          <cell r="E368">
            <v>42566</v>
          </cell>
          <cell r="F368">
            <v>7200</v>
          </cell>
        </row>
        <row r="369">
          <cell r="C369" t="str">
            <v>HG0063</v>
          </cell>
          <cell r="D369" t="str">
            <v>Đậu Rồng cao sản (20g)</v>
          </cell>
          <cell r="E369">
            <v>42608</v>
          </cell>
          <cell r="F369">
            <v>15000</v>
          </cell>
        </row>
        <row r="370">
          <cell r="C370" t="str">
            <v>HG0064</v>
          </cell>
          <cell r="D370" t="str">
            <v>Đậu Cove leo (20g)</v>
          </cell>
          <cell r="E370">
            <v>42566</v>
          </cell>
          <cell r="F370">
            <v>8400</v>
          </cell>
        </row>
        <row r="371">
          <cell r="C371" t="str">
            <v>HG0065</v>
          </cell>
          <cell r="D371" t="str">
            <v>Ngò Rí Bạc Liêu</v>
          </cell>
          <cell r="E371">
            <v>42618</v>
          </cell>
          <cell r="F371">
            <v>4500</v>
          </cell>
        </row>
        <row r="372">
          <cell r="C372" t="str">
            <v>HG0066</v>
          </cell>
          <cell r="D372" t="str">
            <v>Mồng tơi (20gr)</v>
          </cell>
          <cell r="E372">
            <v>42566</v>
          </cell>
          <cell r="F372">
            <v>5400</v>
          </cell>
        </row>
        <row r="373">
          <cell r="C373" t="str">
            <v>HG0067</v>
          </cell>
          <cell r="D373" t="str">
            <v>Củ Cải (20gr)</v>
          </cell>
          <cell r="E373">
            <v>42520</v>
          </cell>
          <cell r="F373">
            <v>4800</v>
          </cell>
        </row>
        <row r="374">
          <cell r="C374" t="str">
            <v>HG0068</v>
          </cell>
          <cell r="D374" t="str">
            <v>Mầm củ cải (50gr)</v>
          </cell>
          <cell r="E374">
            <v>42618</v>
          </cell>
          <cell r="F374">
            <v>9000</v>
          </cell>
        </row>
        <row r="375">
          <cell r="C375" t="str">
            <v>HG0070</v>
          </cell>
          <cell r="D375" t="str">
            <v>Đậu Đũa cây 50gr</v>
          </cell>
          <cell r="E375">
            <v>42618</v>
          </cell>
          <cell r="F375">
            <v>12000</v>
          </cell>
        </row>
        <row r="376">
          <cell r="C376" t="str">
            <v>HG0071</v>
          </cell>
          <cell r="D376" t="str">
            <v>Mồng Tơi (500gr)</v>
          </cell>
          <cell r="E376">
            <v>42501</v>
          </cell>
          <cell r="F376">
            <v>60000</v>
          </cell>
        </row>
        <row r="377">
          <cell r="C377" t="str">
            <v>HG0072</v>
          </cell>
          <cell r="D377" t="str">
            <v>Củ Cải 45 ngày (500gr)</v>
          </cell>
          <cell r="E377">
            <v>42501</v>
          </cell>
          <cell r="F377">
            <v>66000</v>
          </cell>
        </row>
        <row r="378">
          <cell r="C378" t="str">
            <v>HG0073</v>
          </cell>
          <cell r="D378" t="str">
            <v>Dưa Leo OP 20gr</v>
          </cell>
          <cell r="E378">
            <v>42523</v>
          </cell>
          <cell r="F378">
            <v>6000</v>
          </cell>
        </row>
        <row r="379">
          <cell r="C379" t="str">
            <v>HG0074</v>
          </cell>
          <cell r="D379" t="str">
            <v>Khổ Qua Tây 10gr</v>
          </cell>
          <cell r="E379">
            <v>42608</v>
          </cell>
          <cell r="F379">
            <v>15000</v>
          </cell>
        </row>
        <row r="380">
          <cell r="C380" t="str">
            <v>HG0075</v>
          </cell>
          <cell r="D380" t="str">
            <v>Dưa Hấu 1838 (2gr)</v>
          </cell>
          <cell r="E380">
            <v>42496</v>
          </cell>
          <cell r="F380">
            <v>12000</v>
          </cell>
        </row>
        <row r="381">
          <cell r="C381" t="str">
            <v>HG0076</v>
          </cell>
          <cell r="D381" t="str">
            <v>Đậu Cove leo (50gr)</v>
          </cell>
          <cell r="E381">
            <v>42520</v>
          </cell>
          <cell r="F381">
            <v>9000</v>
          </cell>
        </row>
        <row r="382">
          <cell r="C382" t="str">
            <v>HG0077</v>
          </cell>
          <cell r="D382" t="str">
            <v>Đậu Đũa trằng đỏ (50gr)</v>
          </cell>
          <cell r="E382">
            <v>42496</v>
          </cell>
          <cell r="F382">
            <v>9600</v>
          </cell>
        </row>
        <row r="383">
          <cell r="C383" t="str">
            <v>HG0078</v>
          </cell>
          <cell r="D383" t="str">
            <v>Bắp (100gr)</v>
          </cell>
          <cell r="E383">
            <v>42496</v>
          </cell>
          <cell r="F383">
            <v>6000</v>
          </cell>
        </row>
        <row r="384">
          <cell r="C384" t="str">
            <v>HG0079</v>
          </cell>
          <cell r="D384" t="str">
            <v>ngò gai (10gr)</v>
          </cell>
          <cell r="E384">
            <v>42510</v>
          </cell>
          <cell r="F384">
            <v>8400</v>
          </cell>
        </row>
        <row r="385">
          <cell r="C385" t="str">
            <v>HG0080</v>
          </cell>
          <cell r="D385" t="str">
            <v>Hành Lá (20gr)</v>
          </cell>
          <cell r="E385">
            <v>42542</v>
          </cell>
          <cell r="F385">
            <v>7800</v>
          </cell>
        </row>
        <row r="386">
          <cell r="C386" t="str">
            <v>HG0081</v>
          </cell>
          <cell r="D386" t="str">
            <v>cà tím (1gr)</v>
          </cell>
          <cell r="E386">
            <v>42618</v>
          </cell>
          <cell r="F386">
            <v>8500</v>
          </cell>
        </row>
        <row r="387">
          <cell r="C387" t="str">
            <v>HG0082</v>
          </cell>
          <cell r="D387" t="str">
            <v>Cà Chua bi 100 hạt</v>
          </cell>
          <cell r="E387">
            <v>42566</v>
          </cell>
          <cell r="F387">
            <v>15600</v>
          </cell>
        </row>
        <row r="388">
          <cell r="C388" t="str">
            <v>HG0083</v>
          </cell>
          <cell r="D388" t="str">
            <v>Cà Xanh OP (1gr)</v>
          </cell>
          <cell r="E388">
            <v>42608</v>
          </cell>
          <cell r="F388">
            <v>8500</v>
          </cell>
        </row>
        <row r="389">
          <cell r="C389" t="str">
            <v>HG0085</v>
          </cell>
          <cell r="D389" t="str">
            <v>Bí ăn đọt (20gr)</v>
          </cell>
          <cell r="E389">
            <v>42564</v>
          </cell>
          <cell r="F389">
            <v>7800</v>
          </cell>
        </row>
        <row r="390">
          <cell r="C390" t="str">
            <v>MD0001</v>
          </cell>
          <cell r="D390" t="str">
            <v>Mụn Dừa (bao cám)</v>
          </cell>
          <cell r="E390">
            <v>42889</v>
          </cell>
          <cell r="F390">
            <v>18000</v>
          </cell>
        </row>
        <row r="391">
          <cell r="C391" t="str">
            <v>MD0002</v>
          </cell>
          <cell r="D391" t="str">
            <v>Mụn Dừa ( Bao Xanh )</v>
          </cell>
          <cell r="E391">
            <v>42494</v>
          </cell>
          <cell r="F391">
            <v>0</v>
          </cell>
        </row>
        <row r="392">
          <cell r="C392" t="str">
            <v>MD0005</v>
          </cell>
          <cell r="D392" t="str">
            <v>Mụn Dừa nhà máy (sỉ)</v>
          </cell>
          <cell r="E392">
            <v>42880</v>
          </cell>
          <cell r="F392">
            <v>17000</v>
          </cell>
        </row>
        <row r="393">
          <cell r="C393" t="str">
            <v>MD0006</v>
          </cell>
          <cell r="D393" t="str">
            <v>Mụn Dừa nhà máy (HCM)</v>
          </cell>
          <cell r="E393">
            <v>42880</v>
          </cell>
          <cell r="F393">
            <v>18000</v>
          </cell>
        </row>
        <row r="394">
          <cell r="C394" t="str">
            <v>MD0007</v>
          </cell>
          <cell r="D394" t="str">
            <v>Mụn Dừa nhà máy (Tỉnh)</v>
          </cell>
          <cell r="E394">
            <v>42880</v>
          </cell>
          <cell r="F394">
            <v>19000</v>
          </cell>
        </row>
        <row r="395">
          <cell r="C395" t="str">
            <v>NH0001</v>
          </cell>
          <cell r="D395" t="str">
            <v>Khay trồng rau mầm</v>
          </cell>
          <cell r="E395">
            <v>42622</v>
          </cell>
          <cell r="F395">
            <v>18000</v>
          </cell>
        </row>
        <row r="396">
          <cell r="C396" t="str">
            <v>NH0002</v>
          </cell>
          <cell r="D396" t="str">
            <v>Khay trồng rau ăn lá màu đen</v>
          </cell>
          <cell r="E396">
            <v>42219</v>
          </cell>
          <cell r="F396">
            <v>16000</v>
          </cell>
        </row>
        <row r="397">
          <cell r="C397" t="str">
            <v>NH0005</v>
          </cell>
          <cell r="D397" t="str">
            <v>Hàng rào mẫu 2</v>
          </cell>
          <cell r="E397">
            <v>42622</v>
          </cell>
          <cell r="F397">
            <v>16000</v>
          </cell>
        </row>
        <row r="398">
          <cell r="C398" t="str">
            <v>NH0006</v>
          </cell>
          <cell r="D398" t="str">
            <v>Hàng rào mẫu 3</v>
          </cell>
          <cell r="E398">
            <v>42088</v>
          </cell>
          <cell r="F398">
            <v>20000</v>
          </cell>
        </row>
        <row r="399">
          <cell r="C399" t="str">
            <v>NH0007</v>
          </cell>
          <cell r="D399" t="str">
            <v>Hàng rào mẫu 4</v>
          </cell>
          <cell r="E399">
            <v>42622</v>
          </cell>
          <cell r="F399">
            <v>16500</v>
          </cell>
        </row>
        <row r="400">
          <cell r="C400" t="str">
            <v>NH0008</v>
          </cell>
          <cell r="D400" t="str">
            <v>Hàng rào mẫu 5</v>
          </cell>
          <cell r="E400">
            <v>42277</v>
          </cell>
          <cell r="F400">
            <v>17000</v>
          </cell>
        </row>
        <row r="401">
          <cell r="C401" t="str">
            <v>NH0009</v>
          </cell>
          <cell r="D401" t="str">
            <v>Chậu dài - màu trắng</v>
          </cell>
          <cell r="E401">
            <v>42537</v>
          </cell>
          <cell r="F401">
            <v>55000</v>
          </cell>
        </row>
        <row r="402">
          <cell r="C402" t="str">
            <v>NH0010</v>
          </cell>
          <cell r="D402" t="str">
            <v>Chậu dài - màu đen</v>
          </cell>
          <cell r="E402">
            <v>42567</v>
          </cell>
          <cell r="F402">
            <v>55000</v>
          </cell>
        </row>
        <row r="403">
          <cell r="C403" t="str">
            <v>NH0011</v>
          </cell>
          <cell r="D403" t="str">
            <v>Chậu dài - màu xanh</v>
          </cell>
          <cell r="E403">
            <v>42120</v>
          </cell>
          <cell r="F403">
            <v>55000</v>
          </cell>
        </row>
        <row r="404">
          <cell r="C404" t="str">
            <v>NH0012</v>
          </cell>
          <cell r="D404" t="str">
            <v>Khung sắt chậu dài - màu trắng</v>
          </cell>
          <cell r="E404">
            <v>42451</v>
          </cell>
          <cell r="F404">
            <v>0</v>
          </cell>
        </row>
        <row r="405">
          <cell r="C405" t="str">
            <v>NH0013</v>
          </cell>
          <cell r="D405" t="str">
            <v>Khung sắt chậu dài - màu đen</v>
          </cell>
          <cell r="E405">
            <v>42598</v>
          </cell>
          <cell r="F405">
            <v>55000</v>
          </cell>
        </row>
        <row r="406">
          <cell r="C406" t="str">
            <v>NH0014</v>
          </cell>
          <cell r="D406" t="str">
            <v>Chậu cao trơn</v>
          </cell>
          <cell r="E406">
            <v>42621</v>
          </cell>
          <cell r="F406">
            <v>70000</v>
          </cell>
        </row>
        <row r="407">
          <cell r="C407" t="str">
            <v>NH0015</v>
          </cell>
          <cell r="D407" t="str">
            <v>Chậu cao có hình vẽ</v>
          </cell>
          <cell r="E407">
            <v>42621</v>
          </cell>
          <cell r="F407">
            <v>80000</v>
          </cell>
        </row>
        <row r="408">
          <cell r="C408" t="str">
            <v>NH0016</v>
          </cell>
          <cell r="D408" t="str">
            <v>Chậu sơn</v>
          </cell>
          <cell r="E408">
            <v>42550</v>
          </cell>
          <cell r="F408">
            <v>38000</v>
          </cell>
        </row>
        <row r="409">
          <cell r="C409" t="str">
            <v>NH0017</v>
          </cell>
          <cell r="D409" t="str">
            <v>Chậu tròn nhỏ</v>
          </cell>
          <cell r="E409">
            <v>42608</v>
          </cell>
          <cell r="F409">
            <v>26000</v>
          </cell>
        </row>
        <row r="410">
          <cell r="C410" t="str">
            <v>NH0018</v>
          </cell>
          <cell r="D410" t="str">
            <v>Chậu thập giác</v>
          </cell>
          <cell r="E410">
            <v>42560</v>
          </cell>
          <cell r="F410">
            <v>23000</v>
          </cell>
        </row>
        <row r="411">
          <cell r="C411" t="str">
            <v>NH0019</v>
          </cell>
          <cell r="D411" t="str">
            <v>Đĩa nhựa d=20 màu trắng</v>
          </cell>
          <cell r="E411">
            <v>42550</v>
          </cell>
          <cell r="F411">
            <v>8000</v>
          </cell>
        </row>
        <row r="412">
          <cell r="C412" t="str">
            <v>NH0020</v>
          </cell>
          <cell r="D412" t="str">
            <v>Đĩa nhựa d=35 màu trắng</v>
          </cell>
          <cell r="E412">
            <v>42521</v>
          </cell>
          <cell r="F412">
            <v>0</v>
          </cell>
        </row>
        <row r="413">
          <cell r="C413" t="str">
            <v>NH0021</v>
          </cell>
          <cell r="D413" t="str">
            <v>Đĩa nhựa d=35 màu xanh</v>
          </cell>
          <cell r="E413">
            <v>42550</v>
          </cell>
          <cell r="F413">
            <v>14000</v>
          </cell>
        </row>
        <row r="414">
          <cell r="C414" t="str">
            <v>NH0022</v>
          </cell>
          <cell r="D414" t="str">
            <v>Chậu treo tường</v>
          </cell>
          <cell r="E414">
            <v>42620</v>
          </cell>
          <cell r="F414">
            <v>35000</v>
          </cell>
        </row>
        <row r="415">
          <cell r="C415" t="str">
            <v>NH0022</v>
          </cell>
          <cell r="D415" t="str">
            <v>Chậu treo tường</v>
          </cell>
          <cell r="E415">
            <v>42620</v>
          </cell>
          <cell r="F415">
            <v>35000</v>
          </cell>
        </row>
        <row r="416">
          <cell r="C416" t="str">
            <v>NH0022</v>
          </cell>
          <cell r="D416" t="str">
            <v>Chậu treo tường</v>
          </cell>
          <cell r="E416">
            <v>42620</v>
          </cell>
          <cell r="F416">
            <v>35000</v>
          </cell>
        </row>
        <row r="417">
          <cell r="C417" t="str">
            <v>NH0022</v>
          </cell>
          <cell r="D417" t="str">
            <v>Chậu treo tường</v>
          </cell>
          <cell r="E417">
            <v>42620</v>
          </cell>
          <cell r="F417">
            <v>35000</v>
          </cell>
        </row>
        <row r="418">
          <cell r="C418" t="str">
            <v>NH0023</v>
          </cell>
          <cell r="D418" t="str">
            <v>Chén mũ cao su</v>
          </cell>
          <cell r="E418">
            <v>42849</v>
          </cell>
          <cell r="F418">
            <v>1500</v>
          </cell>
        </row>
        <row r="419">
          <cell r="C419" t="str">
            <v>NH0024</v>
          </cell>
          <cell r="D419" t="str">
            <v>Thảm Xơ Dừa (50x50)</v>
          </cell>
          <cell r="E419">
            <v>42623</v>
          </cell>
          <cell r="F419">
            <v>11000</v>
          </cell>
        </row>
        <row r="420">
          <cell r="C420" t="str">
            <v>NH0025</v>
          </cell>
          <cell r="D420" t="str">
            <v>Chỉ Xơ Dừa ( 50dm3)</v>
          </cell>
          <cell r="E420">
            <v>42694</v>
          </cell>
          <cell r="F420">
            <v>8000</v>
          </cell>
        </row>
        <row r="421">
          <cell r="C421" t="str">
            <v>PB0001</v>
          </cell>
          <cell r="D421" t="str">
            <v>Phân bò 3dm3</v>
          </cell>
          <cell r="E421">
            <v>42623</v>
          </cell>
          <cell r="F421">
            <v>6000</v>
          </cell>
        </row>
        <row r="422">
          <cell r="C422" t="str">
            <v>PB0002</v>
          </cell>
          <cell r="D422" t="str">
            <v>Phân bò 10dm3</v>
          </cell>
          <cell r="E422">
            <v>42622</v>
          </cell>
          <cell r="F422">
            <v>15500</v>
          </cell>
        </row>
        <row r="423">
          <cell r="C423" t="str">
            <v>PB0003</v>
          </cell>
          <cell r="D423" t="str">
            <v>NPK 16-16-8 (200gr)</v>
          </cell>
          <cell r="E423">
            <v>42622</v>
          </cell>
          <cell r="F423">
            <v>6000</v>
          </cell>
        </row>
        <row r="424">
          <cell r="C424" t="str">
            <v>PB0004</v>
          </cell>
          <cell r="D424" t="str">
            <v>NPK 20-20-15 (1kg)</v>
          </cell>
          <cell r="E424">
            <v>42622</v>
          </cell>
          <cell r="F424">
            <v>24500</v>
          </cell>
        </row>
        <row r="425">
          <cell r="C425" t="str">
            <v>PB0005</v>
          </cell>
          <cell r="D425" t="str">
            <v>Phân hữu cơ T- O (500gr)</v>
          </cell>
          <cell r="E425">
            <v>42622</v>
          </cell>
          <cell r="F425">
            <v>6000</v>
          </cell>
        </row>
        <row r="426">
          <cell r="C426" t="str">
            <v>PB0006</v>
          </cell>
          <cell r="D426" t="str">
            <v>Phân hữu cơ T- O (1kg)</v>
          </cell>
          <cell r="E426">
            <v>42622</v>
          </cell>
          <cell r="F426">
            <v>11000</v>
          </cell>
        </row>
        <row r="427">
          <cell r="C427" t="str">
            <v>PB0007</v>
          </cell>
          <cell r="D427" t="str">
            <v>Phân hữu cơ vi sinh T-MB (800gr)</v>
          </cell>
          <cell r="E427">
            <v>42462</v>
          </cell>
          <cell r="F427">
            <v>0</v>
          </cell>
        </row>
        <row r="428">
          <cell r="C428" t="str">
            <v>PB0009</v>
          </cell>
          <cell r="D428" t="str">
            <v>Hỗn hợp hữu cơ vi sinh T-MB (100dm3)</v>
          </cell>
          <cell r="E428">
            <v>41976</v>
          </cell>
          <cell r="F428">
            <v>65000</v>
          </cell>
        </row>
        <row r="429">
          <cell r="C429" t="str">
            <v>PB0010</v>
          </cell>
          <cell r="D429" t="str">
            <v>Bánh dầu thủy phân 0.5lit</v>
          </cell>
          <cell r="E429">
            <v>41999</v>
          </cell>
          <cell r="F429">
            <v>19000</v>
          </cell>
        </row>
        <row r="430">
          <cell r="C430" t="str">
            <v>PB0011</v>
          </cell>
          <cell r="D430" t="str">
            <v>Bánh dầu thủy phân 1lit</v>
          </cell>
          <cell r="E430">
            <v>41999</v>
          </cell>
          <cell r="F430">
            <v>35000</v>
          </cell>
        </row>
        <row r="431">
          <cell r="C431" t="str">
            <v>PB0012</v>
          </cell>
          <cell r="D431" t="str">
            <v>Phân hữu cơ vi sinh T-MB (40kg)</v>
          </cell>
          <cell r="E431">
            <v>42621</v>
          </cell>
          <cell r="F431">
            <v>128000</v>
          </cell>
        </row>
        <row r="432">
          <cell r="C432" t="str">
            <v>PB0013</v>
          </cell>
          <cell r="D432" t="str">
            <v>Hỗn hợp hữu cơ vi sinh 5dm3</v>
          </cell>
          <cell r="E432">
            <v>42024</v>
          </cell>
          <cell r="F432">
            <v>15500</v>
          </cell>
        </row>
        <row r="433">
          <cell r="C433" t="str">
            <v>PB0014</v>
          </cell>
          <cell r="D433" t="str">
            <v>Phân hữu cơ T- O (40kg)</v>
          </cell>
          <cell r="E433">
            <v>42485</v>
          </cell>
          <cell r="F433">
            <v>0</v>
          </cell>
        </row>
        <row r="434">
          <cell r="C434" t="str">
            <v>PB0015</v>
          </cell>
          <cell r="D434" t="str">
            <v>Phân hữu cơ T- O (xá)</v>
          </cell>
          <cell r="E434">
            <v>42366</v>
          </cell>
          <cell r="F434">
            <v>10000</v>
          </cell>
        </row>
        <row r="435">
          <cell r="C435" t="str">
            <v>PB0016</v>
          </cell>
          <cell r="D435" t="str">
            <v>Phân hữu cơ Vi Sinh T-MB (xá)</v>
          </cell>
          <cell r="E435">
            <v>42381</v>
          </cell>
          <cell r="F435">
            <v>0</v>
          </cell>
        </row>
        <row r="436">
          <cell r="C436" t="str">
            <v>PB0017</v>
          </cell>
          <cell r="D436" t="str">
            <v>Phân hữu cơ T- O (25kg)</v>
          </cell>
          <cell r="E436">
            <v>42565</v>
          </cell>
          <cell r="F436">
            <v>250000</v>
          </cell>
        </row>
        <row r="437">
          <cell r="C437" t="str">
            <v>PB0018</v>
          </cell>
          <cell r="D437" t="str">
            <v>Phân hữu cơ Vi Sinh T-MB (25kg)</v>
          </cell>
          <cell r="E437">
            <v>42530</v>
          </cell>
          <cell r="F437">
            <v>0</v>
          </cell>
        </row>
        <row r="438">
          <cell r="C438" t="str">
            <v>PB0019</v>
          </cell>
          <cell r="D438" t="str">
            <v>Phân bò lẻ</v>
          </cell>
          <cell r="E438">
            <v>42454</v>
          </cell>
          <cell r="F438">
            <v>1300000</v>
          </cell>
        </row>
        <row r="439">
          <cell r="C439" t="str">
            <v>PB0020</v>
          </cell>
          <cell r="D439" t="str">
            <v>Phân hữu cơ Vi Sinh T-MB (35kg)</v>
          </cell>
          <cell r="E439">
            <v>42500</v>
          </cell>
          <cell r="F439">
            <v>0</v>
          </cell>
        </row>
        <row r="440">
          <cell r="C440" t="str">
            <v>PB0021</v>
          </cell>
          <cell r="D440" t="str">
            <v>Phân hữu cơ vi sinh T-MB (20kg)</v>
          </cell>
          <cell r="E440">
            <v>42390</v>
          </cell>
          <cell r="F440">
            <v>50000</v>
          </cell>
        </row>
        <row r="441">
          <cell r="C441" t="str">
            <v>PB0022</v>
          </cell>
          <cell r="D441" t="str">
            <v>Phân hữu cơ vi sinh T-MB (15kg)</v>
          </cell>
          <cell r="E441">
            <v>42348</v>
          </cell>
          <cell r="F441">
            <v>37500</v>
          </cell>
        </row>
        <row r="442">
          <cell r="C442" t="str">
            <v>PB0023</v>
          </cell>
          <cell r="D442" t="str">
            <v>Phân hữu cơ Vi Sinh T-MB (5kg)</v>
          </cell>
          <cell r="E442">
            <v>42216</v>
          </cell>
          <cell r="F442">
            <v>12500</v>
          </cell>
        </row>
        <row r="443">
          <cell r="C443" t="str">
            <v>PB0026</v>
          </cell>
          <cell r="D443" t="str">
            <v>Phân hữu cơ vi sinh T-MB (30kg)</v>
          </cell>
          <cell r="E443">
            <v>42251</v>
          </cell>
          <cell r="F443">
            <v>75000</v>
          </cell>
        </row>
        <row r="444">
          <cell r="C444" t="str">
            <v>PB0027</v>
          </cell>
          <cell r="D444" t="str">
            <v>Phân Bò (25kg)</v>
          </cell>
          <cell r="E444">
            <v>42486</v>
          </cell>
          <cell r="F444">
            <v>37500</v>
          </cell>
        </row>
        <row r="445">
          <cell r="C445" t="str">
            <v>PB0028</v>
          </cell>
          <cell r="D445" t="str">
            <v>Phân Bò (16kg)</v>
          </cell>
          <cell r="E445">
            <v>42556</v>
          </cell>
          <cell r="F445">
            <v>65600</v>
          </cell>
        </row>
        <row r="446">
          <cell r="C446" t="str">
            <v>PB0029</v>
          </cell>
          <cell r="D446" t="str">
            <v>Phân T-O (35kg)</v>
          </cell>
          <cell r="E446">
            <v>42577</v>
          </cell>
          <cell r="F446">
            <v>280000</v>
          </cell>
        </row>
        <row r="447">
          <cell r="C447" t="str">
            <v>PB0029</v>
          </cell>
          <cell r="D447" t="str">
            <v>Phân T-O (35kg)</v>
          </cell>
          <cell r="E447">
            <v>42870</v>
          </cell>
          <cell r="F447">
            <v>350000</v>
          </cell>
        </row>
        <row r="448">
          <cell r="C448" t="str">
            <v>PB0030</v>
          </cell>
          <cell r="D448" t="str">
            <v>Phân Hữu Cơ TMB (bao cám)</v>
          </cell>
          <cell r="E448">
            <v>42549</v>
          </cell>
          <cell r="F448">
            <v>37500</v>
          </cell>
        </row>
        <row r="449">
          <cell r="C449" t="str">
            <v>PB0031</v>
          </cell>
          <cell r="D449" t="str">
            <v>Tro Trấu (60 dm3)</v>
          </cell>
          <cell r="E449">
            <v>42616</v>
          </cell>
          <cell r="F449">
            <v>9500</v>
          </cell>
        </row>
        <row r="450">
          <cell r="C450" t="str">
            <v>PB0032</v>
          </cell>
          <cell r="D450" t="str">
            <v>Phân Bò Tươi (20dm3)</v>
          </cell>
          <cell r="E450">
            <v>0</v>
          </cell>
          <cell r="F450">
            <v>17000</v>
          </cell>
        </row>
        <row r="451">
          <cell r="C451" t="str">
            <v>PB0033</v>
          </cell>
          <cell r="D451" t="str">
            <v>Phân Bò cỏ Miền Tây (bao thức Ăn)</v>
          </cell>
          <cell r="E451">
            <v>42880</v>
          </cell>
          <cell r="F451">
            <v>28000</v>
          </cell>
        </row>
        <row r="452">
          <cell r="C452" t="str">
            <v>PB0034</v>
          </cell>
          <cell r="D452" t="str">
            <v>Phân Bò Cỏ Miền Tây (bao đỏ)</v>
          </cell>
          <cell r="E452">
            <v>42880</v>
          </cell>
          <cell r="F452">
            <v>15000</v>
          </cell>
        </row>
        <row r="453">
          <cell r="C453" t="str">
            <v>TR0001</v>
          </cell>
          <cell r="D453" t="str">
            <v>Trấu</v>
          </cell>
          <cell r="E453">
            <v>42205</v>
          </cell>
          <cell r="F453">
            <v>0</v>
          </cell>
        </row>
        <row r="454">
          <cell r="C454" t="str">
            <v>TR0002</v>
          </cell>
          <cell r="D454" t="str">
            <v>Tro Trấu</v>
          </cell>
          <cell r="E454">
            <v>42223</v>
          </cell>
          <cell r="F454">
            <v>28000</v>
          </cell>
        </row>
        <row r="455">
          <cell r="C455" t="str">
            <v>TROH01</v>
          </cell>
          <cell r="D455" t="str">
            <v>Tro loại 1 (bao xá)</v>
          </cell>
          <cell r="E455">
            <v>42880</v>
          </cell>
          <cell r="F455">
            <v>6500</v>
          </cell>
        </row>
        <row r="456">
          <cell r="C456" t="str">
            <v>TROH02</v>
          </cell>
          <cell r="D456" t="str">
            <v>Tro Trộn (bao xá)</v>
          </cell>
          <cell r="E456">
            <v>42880</v>
          </cell>
          <cell r="F456">
            <v>11000</v>
          </cell>
        </row>
        <row r="457">
          <cell r="C457" t="str">
            <v>TUOI0001</v>
          </cell>
          <cell r="D457" t="str">
            <v>Đầu nhỏ giọt thứ cấp T 3mm</v>
          </cell>
          <cell r="E457">
            <v>42509</v>
          </cell>
          <cell r="F457">
            <v>3000</v>
          </cell>
        </row>
        <row r="458">
          <cell r="C458" t="str">
            <v>TUOI0003</v>
          </cell>
          <cell r="D458" t="str">
            <v>Đầu nhỏ giọt thứ cấp T 6mm</v>
          </cell>
          <cell r="E458">
            <v>42509</v>
          </cell>
          <cell r="F458">
            <v>3000</v>
          </cell>
        </row>
        <row r="459">
          <cell r="C459" t="str">
            <v>TUOI0003</v>
          </cell>
          <cell r="D459" t="str">
            <v>Đầu nhỏ giọt thứ cấp T 6mm</v>
          </cell>
          <cell r="E459">
            <v>42509</v>
          </cell>
          <cell r="F459">
            <v>3000</v>
          </cell>
        </row>
        <row r="460">
          <cell r="C460" t="str">
            <v>TUOI0003</v>
          </cell>
          <cell r="D460" t="str">
            <v>Đầu nhỏ giọt thứ cấp T 6mm</v>
          </cell>
          <cell r="E460">
            <v>42509</v>
          </cell>
          <cell r="F460">
            <v>3000</v>
          </cell>
        </row>
        <row r="461">
          <cell r="C461" t="str">
            <v>TUOI0003</v>
          </cell>
          <cell r="D461" t="str">
            <v>Đầu nhỏ giọt thứ cấp T 6mm</v>
          </cell>
          <cell r="E461">
            <v>42509</v>
          </cell>
          <cell r="F461">
            <v>3000</v>
          </cell>
        </row>
        <row r="462">
          <cell r="C462" t="str">
            <v>TUOI0003</v>
          </cell>
          <cell r="D462" t="str">
            <v>Đầu nhỏ giọt thứ cấp T 6mm</v>
          </cell>
          <cell r="E462">
            <v>42509</v>
          </cell>
          <cell r="F462">
            <v>3000</v>
          </cell>
        </row>
        <row r="463">
          <cell r="C463" t="str">
            <v>TUOI0003</v>
          </cell>
          <cell r="D463" t="str">
            <v>Đầu nhỏ giọt thứ cấp T 6mm</v>
          </cell>
          <cell r="E463">
            <v>42509</v>
          </cell>
          <cell r="F463">
            <v>3000</v>
          </cell>
        </row>
        <row r="464">
          <cell r="C464" t="str">
            <v>TUOI0003</v>
          </cell>
          <cell r="D464" t="str">
            <v>Đầu nhỏ giọt thứ cấp T 6mm</v>
          </cell>
          <cell r="E464">
            <v>42509</v>
          </cell>
          <cell r="F464">
            <v>3000</v>
          </cell>
        </row>
        <row r="465">
          <cell r="C465" t="str">
            <v>TUOI0003</v>
          </cell>
          <cell r="D465" t="str">
            <v>Đầu nhỏ giọt thứ cấp T 6mm</v>
          </cell>
          <cell r="E465">
            <v>42509</v>
          </cell>
          <cell r="F465">
            <v>3000</v>
          </cell>
        </row>
        <row r="466">
          <cell r="C466" t="str">
            <v>TUOI0003</v>
          </cell>
          <cell r="D466" t="str">
            <v>Đầu nhỏ giọt thứ cấp T 6mm</v>
          </cell>
          <cell r="E466">
            <v>42509</v>
          </cell>
          <cell r="F466">
            <v>3000</v>
          </cell>
        </row>
        <row r="467">
          <cell r="C467" t="str">
            <v>TUOI0003</v>
          </cell>
          <cell r="D467" t="str">
            <v>Đầu nhỏ giọt thứ cấp T 6mm</v>
          </cell>
          <cell r="E467">
            <v>42509</v>
          </cell>
          <cell r="F467">
            <v>3000</v>
          </cell>
        </row>
        <row r="468">
          <cell r="C468" t="str">
            <v>TUOI0003</v>
          </cell>
          <cell r="D468" t="str">
            <v>Đầu nhỏ giọt thứ cấp T 6mm</v>
          </cell>
          <cell r="E468">
            <v>42509</v>
          </cell>
          <cell r="F468">
            <v>3000</v>
          </cell>
        </row>
        <row r="469">
          <cell r="C469" t="str">
            <v>TUOI0003</v>
          </cell>
          <cell r="D469" t="str">
            <v>Đầu nhỏ giọt thứ cấp T 6mm</v>
          </cell>
          <cell r="E469">
            <v>42509</v>
          </cell>
          <cell r="F469">
            <v>3000</v>
          </cell>
        </row>
        <row r="470">
          <cell r="C470" t="str">
            <v>TUOI0003</v>
          </cell>
          <cell r="D470" t="str">
            <v>Đầu nhỏ giọt thứ cấp T 6mm</v>
          </cell>
          <cell r="E470">
            <v>42509</v>
          </cell>
          <cell r="F470">
            <v>3000</v>
          </cell>
        </row>
        <row r="471">
          <cell r="C471" t="str">
            <v>TUOI0003</v>
          </cell>
          <cell r="D471" t="str">
            <v>Đầu nhỏ giọt thứ cấp T 6mm</v>
          </cell>
          <cell r="E471">
            <v>42509</v>
          </cell>
          <cell r="F471">
            <v>3000</v>
          </cell>
        </row>
        <row r="472">
          <cell r="C472" t="str">
            <v>TUOI0003</v>
          </cell>
          <cell r="D472" t="str">
            <v>Đầu nhỏ giọt thứ cấp T 6mm</v>
          </cell>
          <cell r="E472">
            <v>42509</v>
          </cell>
          <cell r="F472">
            <v>3000</v>
          </cell>
        </row>
        <row r="473">
          <cell r="C473" t="str">
            <v>TUOI0003</v>
          </cell>
          <cell r="D473" t="str">
            <v>Đầu nhỏ giọt thứ cấp T 6mm</v>
          </cell>
          <cell r="E473">
            <v>42509</v>
          </cell>
          <cell r="F473">
            <v>3000</v>
          </cell>
        </row>
        <row r="474">
          <cell r="C474" t="str">
            <v>TUOI0004</v>
          </cell>
          <cell r="D474" t="str">
            <v>Đầu nhỏ giọt thứ cấp L 6mm</v>
          </cell>
          <cell r="E474">
            <v>42278</v>
          </cell>
          <cell r="F474">
            <v>3000</v>
          </cell>
        </row>
        <row r="475">
          <cell r="C475" t="str">
            <v>TUOI0004</v>
          </cell>
          <cell r="D475" t="str">
            <v>Đầu nhỏ giọt thứ cấp L 6mm</v>
          </cell>
          <cell r="E475">
            <v>42278</v>
          </cell>
          <cell r="F475">
            <v>3000</v>
          </cell>
        </row>
        <row r="476">
          <cell r="C476" t="str">
            <v>TUOI0004</v>
          </cell>
          <cell r="D476" t="str">
            <v>Đầu nhỏ giọt thứ cấp L 6mm</v>
          </cell>
          <cell r="E476">
            <v>42278</v>
          </cell>
          <cell r="F476">
            <v>3000</v>
          </cell>
        </row>
        <row r="477">
          <cell r="C477" t="str">
            <v>TUOI0004</v>
          </cell>
          <cell r="D477" t="str">
            <v>Đầu nhỏ giọt thứ cấp L 6mm</v>
          </cell>
          <cell r="E477">
            <v>42278</v>
          </cell>
          <cell r="F477">
            <v>3000</v>
          </cell>
        </row>
        <row r="478">
          <cell r="C478" t="str">
            <v>TUOI0004</v>
          </cell>
          <cell r="D478" t="str">
            <v>Đầu nhỏ giọt thứ cấp L 6mm</v>
          </cell>
          <cell r="E478">
            <v>42278</v>
          </cell>
          <cell r="F478">
            <v>3000</v>
          </cell>
        </row>
        <row r="479">
          <cell r="C479" t="str">
            <v>TUOI0004</v>
          </cell>
          <cell r="D479" t="str">
            <v>Đầu nhỏ giọt thứ cấp L 6mm</v>
          </cell>
          <cell r="E479">
            <v>42278</v>
          </cell>
          <cell r="F479">
            <v>3000</v>
          </cell>
        </row>
        <row r="480">
          <cell r="C480" t="str">
            <v>TUOI0004</v>
          </cell>
          <cell r="D480" t="str">
            <v>Đầu nhỏ giọt thứ cấp L 6mm</v>
          </cell>
          <cell r="E480">
            <v>42278</v>
          </cell>
          <cell r="F480">
            <v>3000</v>
          </cell>
        </row>
        <row r="481">
          <cell r="C481" t="str">
            <v>TUOI0004</v>
          </cell>
          <cell r="D481" t="str">
            <v>Đầu nhỏ giọt thứ cấp L 6mm</v>
          </cell>
          <cell r="E481">
            <v>42278</v>
          </cell>
          <cell r="F481">
            <v>3000</v>
          </cell>
        </row>
        <row r="482">
          <cell r="C482" t="str">
            <v>TUOI0004</v>
          </cell>
          <cell r="D482" t="str">
            <v>Đầu nhỏ giọt thứ cấp L 6mm</v>
          </cell>
          <cell r="E482">
            <v>42278</v>
          </cell>
          <cell r="F482">
            <v>3000</v>
          </cell>
        </row>
        <row r="483">
          <cell r="C483" t="str">
            <v>TUOI0004</v>
          </cell>
          <cell r="D483" t="str">
            <v>Đầu nhỏ giọt thứ cấp L 6mm</v>
          </cell>
          <cell r="E483">
            <v>42278</v>
          </cell>
          <cell r="F483">
            <v>3000</v>
          </cell>
        </row>
        <row r="484">
          <cell r="C484" t="str">
            <v>TUOI0004</v>
          </cell>
          <cell r="D484" t="str">
            <v>Đầu nhỏ giọt thứ cấp L 6mm</v>
          </cell>
          <cell r="E484">
            <v>42278</v>
          </cell>
          <cell r="F484">
            <v>3000</v>
          </cell>
        </row>
        <row r="485">
          <cell r="C485" t="str">
            <v>TUOI0004</v>
          </cell>
          <cell r="D485" t="str">
            <v>Đầu nhỏ giọt thứ cấp L 6mm</v>
          </cell>
          <cell r="E485">
            <v>42278</v>
          </cell>
          <cell r="F485">
            <v>3000</v>
          </cell>
        </row>
        <row r="486">
          <cell r="C486" t="str">
            <v>TUOI0004</v>
          </cell>
          <cell r="D486" t="str">
            <v>Đầu nhỏ giọt thứ cấp L 6mm</v>
          </cell>
          <cell r="E486">
            <v>42278</v>
          </cell>
          <cell r="F486">
            <v>3000</v>
          </cell>
        </row>
        <row r="487">
          <cell r="C487" t="str">
            <v>TUOI0004</v>
          </cell>
          <cell r="D487" t="str">
            <v>Đầu nhỏ giọt thứ cấp L 6mm</v>
          </cell>
          <cell r="E487">
            <v>42278</v>
          </cell>
          <cell r="F487">
            <v>3000</v>
          </cell>
        </row>
        <row r="488">
          <cell r="C488" t="str">
            <v>TUOI0004</v>
          </cell>
          <cell r="D488" t="str">
            <v>Đầu nhỏ giọt thứ cấp L 6mm</v>
          </cell>
          <cell r="E488">
            <v>42278</v>
          </cell>
          <cell r="F488">
            <v>3000</v>
          </cell>
        </row>
        <row r="489">
          <cell r="C489" t="str">
            <v>TUOI0004</v>
          </cell>
          <cell r="D489" t="str">
            <v>Đầu nhỏ giọt thứ cấp L 6mm</v>
          </cell>
          <cell r="E489">
            <v>42278</v>
          </cell>
          <cell r="F489">
            <v>3000</v>
          </cell>
        </row>
        <row r="490">
          <cell r="C490" t="str">
            <v>TUOI0004</v>
          </cell>
          <cell r="D490" t="str">
            <v>Đầu nhỏ giọt thứ cấp L 6mm</v>
          </cell>
          <cell r="E490">
            <v>42278</v>
          </cell>
          <cell r="F490">
            <v>3000</v>
          </cell>
        </row>
        <row r="491">
          <cell r="C491" t="str">
            <v>TUOI0004</v>
          </cell>
          <cell r="D491" t="str">
            <v>Đầu nhỏ giọt thứ cấp L 6mm</v>
          </cell>
          <cell r="E491">
            <v>42278</v>
          </cell>
          <cell r="F491">
            <v>3000</v>
          </cell>
        </row>
        <row r="492">
          <cell r="C492" t="str">
            <v>TUOI0004</v>
          </cell>
          <cell r="D492" t="str">
            <v>Đầu nhỏ giọt thứ cấp L 6mm</v>
          </cell>
          <cell r="E492">
            <v>42278</v>
          </cell>
          <cell r="F492">
            <v>3000</v>
          </cell>
        </row>
        <row r="493">
          <cell r="C493" t="str">
            <v>TUOI0004</v>
          </cell>
          <cell r="D493" t="str">
            <v>Đầu nhỏ giọt thứ cấp L 6mm</v>
          </cell>
          <cell r="E493">
            <v>42278</v>
          </cell>
          <cell r="F493">
            <v>3000</v>
          </cell>
        </row>
        <row r="494">
          <cell r="C494" t="str">
            <v>TUOI0004</v>
          </cell>
          <cell r="D494" t="str">
            <v>Đầu nhỏ giọt thứ cấp L 6mm</v>
          </cell>
          <cell r="E494">
            <v>42278</v>
          </cell>
          <cell r="F494">
            <v>3000</v>
          </cell>
        </row>
        <row r="495">
          <cell r="C495" t="str">
            <v>TUOI0004</v>
          </cell>
          <cell r="D495" t="str">
            <v>Đầu nhỏ giọt thứ cấp L 6mm</v>
          </cell>
          <cell r="E495">
            <v>42278</v>
          </cell>
          <cell r="F495">
            <v>3000</v>
          </cell>
        </row>
        <row r="496">
          <cell r="C496" t="str">
            <v>TUOI0004</v>
          </cell>
          <cell r="D496" t="str">
            <v>Đầu nhỏ giọt thứ cấp L 6mm</v>
          </cell>
          <cell r="E496">
            <v>42278</v>
          </cell>
          <cell r="F496">
            <v>3000</v>
          </cell>
        </row>
        <row r="497">
          <cell r="C497" t="str">
            <v>TUOI0004</v>
          </cell>
          <cell r="D497" t="str">
            <v>Đầu nhỏ giọt thứ cấp L 6mm</v>
          </cell>
          <cell r="E497">
            <v>42278</v>
          </cell>
          <cell r="F497">
            <v>3000</v>
          </cell>
        </row>
        <row r="498">
          <cell r="C498" t="str">
            <v>TUOI0004</v>
          </cell>
          <cell r="D498" t="str">
            <v>Đầu nhỏ giọt thứ cấp L 6mm</v>
          </cell>
          <cell r="E498">
            <v>42278</v>
          </cell>
          <cell r="F498">
            <v>3000</v>
          </cell>
        </row>
        <row r="499">
          <cell r="C499" t="str">
            <v>TUOI0006</v>
          </cell>
          <cell r="D499" t="str">
            <v>Dây 6mm</v>
          </cell>
          <cell r="E499">
            <v>42509</v>
          </cell>
          <cell r="F499">
            <v>3000</v>
          </cell>
        </row>
        <row r="500">
          <cell r="C500" t="str">
            <v>TUOI0007</v>
          </cell>
          <cell r="D500" t="str">
            <v>Dây 8mm</v>
          </cell>
          <cell r="E500">
            <v>42509</v>
          </cell>
          <cell r="F500">
            <v>3500</v>
          </cell>
        </row>
        <row r="501">
          <cell r="C501" t="str">
            <v>TUOI0008</v>
          </cell>
          <cell r="D501" t="str">
            <v>Nối (8-8-6)</v>
          </cell>
          <cell r="E501">
            <v>42160</v>
          </cell>
          <cell r="F501">
            <v>5000</v>
          </cell>
        </row>
        <row r="502">
          <cell r="C502" t="str">
            <v>TUOI0010</v>
          </cell>
          <cell r="D502" t="str">
            <v>Nối (21-21-8)</v>
          </cell>
          <cell r="E502">
            <v>42278</v>
          </cell>
          <cell r="F502">
            <v>5000</v>
          </cell>
        </row>
        <row r="503">
          <cell r="C503" t="str">
            <v>TUOI0010</v>
          </cell>
          <cell r="D503" t="str">
            <v>Nối (21-21-8)</v>
          </cell>
          <cell r="E503">
            <v>42278</v>
          </cell>
          <cell r="F503">
            <v>5000</v>
          </cell>
        </row>
        <row r="504">
          <cell r="C504" t="str">
            <v>TUOI0010</v>
          </cell>
          <cell r="D504" t="str">
            <v>Nối (21-21-8)</v>
          </cell>
          <cell r="E504">
            <v>42278</v>
          </cell>
          <cell r="F504">
            <v>5000</v>
          </cell>
        </row>
        <row r="505">
          <cell r="C505" t="str">
            <v>TUOI0010</v>
          </cell>
          <cell r="D505" t="str">
            <v>Nối (21-21-8)</v>
          </cell>
          <cell r="E505">
            <v>42278</v>
          </cell>
          <cell r="F505">
            <v>5000</v>
          </cell>
        </row>
        <row r="506">
          <cell r="C506" t="str">
            <v>TUOI0010</v>
          </cell>
          <cell r="D506" t="str">
            <v>Nối (21-21-8)</v>
          </cell>
          <cell r="E506">
            <v>42278</v>
          </cell>
          <cell r="F506">
            <v>5000</v>
          </cell>
        </row>
        <row r="507">
          <cell r="C507" t="str">
            <v>TUOI0010</v>
          </cell>
          <cell r="D507" t="str">
            <v>Nối (21-21-8)</v>
          </cell>
          <cell r="E507">
            <v>42278</v>
          </cell>
          <cell r="F507">
            <v>5000</v>
          </cell>
        </row>
        <row r="508">
          <cell r="C508" t="str">
            <v>TUOI0010</v>
          </cell>
          <cell r="D508" t="str">
            <v>Nối (21-21-8)</v>
          </cell>
          <cell r="E508">
            <v>42278</v>
          </cell>
          <cell r="F508">
            <v>5000</v>
          </cell>
        </row>
        <row r="509">
          <cell r="C509" t="str">
            <v>TUOI0010</v>
          </cell>
          <cell r="D509" t="str">
            <v>Nối (21-21-8)</v>
          </cell>
          <cell r="E509">
            <v>42278</v>
          </cell>
          <cell r="F509">
            <v>5000</v>
          </cell>
        </row>
        <row r="510">
          <cell r="C510" t="str">
            <v>TUOI0010</v>
          </cell>
          <cell r="D510" t="str">
            <v>Nối (21-21-8)</v>
          </cell>
          <cell r="E510">
            <v>42278</v>
          </cell>
          <cell r="F510">
            <v>5000</v>
          </cell>
        </row>
        <row r="511">
          <cell r="C511" t="str">
            <v>TUOI0011</v>
          </cell>
          <cell r="D511" t="str">
            <v>Pecphun</v>
          </cell>
          <cell r="E511">
            <v>42213</v>
          </cell>
          <cell r="F511">
            <v>5000</v>
          </cell>
        </row>
        <row r="512">
          <cell r="C512" t="str">
            <v>TUOI0012</v>
          </cell>
          <cell r="D512" t="str">
            <v>Đuôi răng trong 8mm</v>
          </cell>
          <cell r="E512">
            <v>42213</v>
          </cell>
          <cell r="F512">
            <v>3000</v>
          </cell>
        </row>
        <row r="513">
          <cell r="C513" t="str">
            <v>TUOI0014</v>
          </cell>
          <cell r="D513" t="str">
            <v>Bịt 8mm</v>
          </cell>
          <cell r="E513">
            <v>42114</v>
          </cell>
          <cell r="F513">
            <v>1000</v>
          </cell>
        </row>
        <row r="514">
          <cell r="C514" t="str">
            <v>TUOI0015</v>
          </cell>
          <cell r="D514" t="str">
            <v>Chân cắm 6mm</v>
          </cell>
          <cell r="E514">
            <v>42191</v>
          </cell>
          <cell r="F514">
            <v>0</v>
          </cell>
        </row>
        <row r="515">
          <cell r="C515" t="str">
            <v>TUOI0026</v>
          </cell>
          <cell r="D515" t="str">
            <v>Đầu cảm ứng</v>
          </cell>
          <cell r="E515">
            <v>42213</v>
          </cell>
          <cell r="F515">
            <v>150000</v>
          </cell>
        </row>
        <row r="516">
          <cell r="C516" t="str">
            <v>TUOI0027</v>
          </cell>
          <cell r="D516" t="str">
            <v>Bộ dụng cụ làm vườn</v>
          </cell>
          <cell r="E516">
            <v>42013</v>
          </cell>
          <cell r="F516">
            <v>150000</v>
          </cell>
        </row>
        <row r="517">
          <cell r="C517" t="str">
            <v>VTSC1</v>
          </cell>
          <cell r="D517" t="str">
            <v>Đá scoria 2-5mm</v>
          </cell>
          <cell r="E517">
            <v>42137</v>
          </cell>
          <cell r="F517">
            <v>4400</v>
          </cell>
        </row>
      </sheetData>
      <sheetData sheetId="17" refreshError="1"/>
      <sheetData sheetId="18" refreshError="1"/>
      <sheetData sheetId="19" refreshError="1"/>
      <sheetData sheetId="20" refreshError="1">
        <row r="6">
          <cell r="B6" t="str">
            <v>BAT01</v>
          </cell>
          <cell r="C6" t="str">
            <v>Bạt xanh cam (tặng)</v>
          </cell>
          <cell r="D6" t="str">
            <v>tấm</v>
          </cell>
          <cell r="E6">
            <v>0</v>
          </cell>
          <cell r="F6">
            <v>0</v>
          </cell>
          <cell r="G6">
            <v>954</v>
          </cell>
          <cell r="H6">
            <v>0</v>
          </cell>
          <cell r="I6">
            <v>498</v>
          </cell>
          <cell r="J6">
            <v>0</v>
          </cell>
          <cell r="K6">
            <v>0</v>
          </cell>
          <cell r="L6">
            <v>456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</row>
        <row r="7">
          <cell r="B7" t="str">
            <v>BBBC01</v>
          </cell>
          <cell r="C7" t="str">
            <v>Bao Cám</v>
          </cell>
          <cell r="D7" t="str">
            <v>cái</v>
          </cell>
          <cell r="E7">
            <v>7565</v>
          </cell>
          <cell r="F7">
            <v>7046797</v>
          </cell>
          <cell r="G7">
            <v>221817</v>
          </cell>
          <cell r="H7">
            <v>222000000</v>
          </cell>
          <cell r="I7">
            <v>95870</v>
          </cell>
          <cell r="J7">
            <v>88742728</v>
          </cell>
          <cell r="K7">
            <v>925.65691039949934</v>
          </cell>
          <cell r="L7">
            <v>133512</v>
          </cell>
          <cell r="M7">
            <v>140304069</v>
          </cell>
          <cell r="N7" t="str">
            <v>BB</v>
          </cell>
          <cell r="O7">
            <v>0</v>
          </cell>
          <cell r="P7">
            <v>0</v>
          </cell>
        </row>
        <row r="8">
          <cell r="B8" t="str">
            <v>BBBLAK</v>
          </cell>
          <cell r="C8" t="str">
            <v>Bao black concentrale</v>
          </cell>
          <cell r="D8" t="str">
            <v>Cái</v>
          </cell>
          <cell r="E8">
            <v>648</v>
          </cell>
          <cell r="F8">
            <v>47080000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 t="e">
            <v>#DIV/0!</v>
          </cell>
          <cell r="L8">
            <v>648</v>
          </cell>
          <cell r="M8">
            <v>47080000</v>
          </cell>
          <cell r="N8" t="str">
            <v>BB</v>
          </cell>
          <cell r="O8">
            <v>0</v>
          </cell>
          <cell r="P8">
            <v>0</v>
          </cell>
        </row>
        <row r="9">
          <cell r="B9" t="str">
            <v>BBBX</v>
          </cell>
          <cell r="C9" t="str">
            <v>Bao Xanh</v>
          </cell>
          <cell r="D9" t="str">
            <v>Cái</v>
          </cell>
          <cell r="E9">
            <v>6908</v>
          </cell>
          <cell r="F9">
            <v>12223236</v>
          </cell>
          <cell r="G9">
            <v>50543</v>
          </cell>
          <cell r="H9">
            <v>60500000</v>
          </cell>
          <cell r="I9">
            <v>52504</v>
          </cell>
          <cell r="J9">
            <v>62443599</v>
          </cell>
          <cell r="K9">
            <v>1189.3112715221698</v>
          </cell>
          <cell r="L9">
            <v>4947</v>
          </cell>
          <cell r="M9">
            <v>10279637</v>
          </cell>
          <cell r="N9" t="str">
            <v>BB</v>
          </cell>
          <cell r="O9">
            <v>0</v>
          </cell>
          <cell r="P9">
            <v>0</v>
          </cell>
        </row>
        <row r="10">
          <cell r="B10" t="str">
            <v>BBCP</v>
          </cell>
          <cell r="C10" t="str">
            <v>Bao compost vegetal</v>
          </cell>
          <cell r="D10" t="str">
            <v>Cái</v>
          </cell>
          <cell r="E10">
            <v>1683</v>
          </cell>
          <cell r="F10">
            <v>14613500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 t="e">
            <v>#DIV/0!</v>
          </cell>
          <cell r="L10">
            <v>1683</v>
          </cell>
          <cell r="M10">
            <v>14613500</v>
          </cell>
          <cell r="N10" t="str">
            <v>BB</v>
          </cell>
          <cell r="O10">
            <v>0</v>
          </cell>
          <cell r="P10">
            <v>0</v>
          </cell>
        </row>
        <row r="11">
          <cell r="B11" t="str">
            <v>BBDHC100</v>
          </cell>
          <cell r="C11" t="str">
            <v>Bao đất hữu cơ 100 dm3</v>
          </cell>
          <cell r="D11" t="str">
            <v>Cái</v>
          </cell>
          <cell r="E11">
            <v>5000</v>
          </cell>
          <cell r="F11">
            <v>35000000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 t="e">
            <v>#DIV/0!</v>
          </cell>
          <cell r="L11">
            <v>5000</v>
          </cell>
          <cell r="M11">
            <v>35000000</v>
          </cell>
          <cell r="N11" t="str">
            <v>BB</v>
          </cell>
          <cell r="O11">
            <v>0</v>
          </cell>
          <cell r="P11">
            <v>0</v>
          </cell>
        </row>
        <row r="12">
          <cell r="B12" t="str">
            <v>BBDHC5DM</v>
          </cell>
          <cell r="C12" t="str">
            <v>Bao Bì hổn hợp hữu cơ vi sinh 5dm3</v>
          </cell>
          <cell r="D12" t="str">
            <v>Cái</v>
          </cell>
          <cell r="E12">
            <v>15940</v>
          </cell>
          <cell r="F12">
            <v>14346000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 t="e">
            <v>#DIV/0!</v>
          </cell>
          <cell r="L12">
            <v>15940</v>
          </cell>
          <cell r="M12">
            <v>14346000</v>
          </cell>
          <cell r="N12" t="str">
            <v>BB</v>
          </cell>
          <cell r="O12">
            <v>0</v>
          </cell>
          <cell r="P12">
            <v>0</v>
          </cell>
        </row>
        <row r="13">
          <cell r="B13" t="str">
            <v>BBDM20</v>
          </cell>
          <cell r="C13" t="str">
            <v>bao đất mai 20dm3</v>
          </cell>
          <cell r="D13" t="str">
            <v>cái</v>
          </cell>
          <cell r="E13">
            <v>36635</v>
          </cell>
          <cell r="F13">
            <v>101274524</v>
          </cell>
          <cell r="G13">
            <v>32292</v>
          </cell>
          <cell r="H13">
            <v>32787050</v>
          </cell>
          <cell r="I13">
            <v>62165</v>
          </cell>
          <cell r="J13">
            <v>125877866</v>
          </cell>
          <cell r="K13">
            <v>2024.8993163355585</v>
          </cell>
          <cell r="L13">
            <v>6762</v>
          </cell>
          <cell r="M13">
            <v>8183708</v>
          </cell>
          <cell r="N13" t="str">
            <v>BB</v>
          </cell>
          <cell r="O13">
            <v>0</v>
          </cell>
          <cell r="P13">
            <v>0</v>
          </cell>
        </row>
        <row r="14">
          <cell r="B14" t="str">
            <v>BBDR10</v>
          </cell>
          <cell r="C14" t="str">
            <v>bao đất rau 10dm3</v>
          </cell>
          <cell r="D14" t="str">
            <v>cái</v>
          </cell>
          <cell r="E14">
            <v>4666</v>
          </cell>
          <cell r="F14">
            <v>6808240</v>
          </cell>
          <cell r="G14">
            <v>23102</v>
          </cell>
          <cell r="H14">
            <v>25576423</v>
          </cell>
          <cell r="I14">
            <v>14130</v>
          </cell>
          <cell r="J14">
            <v>17199753</v>
          </cell>
          <cell r="K14">
            <v>1217.2507430997878</v>
          </cell>
          <cell r="L14">
            <v>13638</v>
          </cell>
          <cell r="M14">
            <v>15184910</v>
          </cell>
          <cell r="N14" t="str">
            <v>BB</v>
          </cell>
          <cell r="O14">
            <v>0</v>
          </cell>
          <cell r="P14">
            <v>0</v>
          </cell>
        </row>
        <row r="15">
          <cell r="B15" t="str">
            <v>BBDR20</v>
          </cell>
          <cell r="C15" t="str">
            <v>bao đất rau 20dm3</v>
          </cell>
          <cell r="D15" t="str">
            <v>cái</v>
          </cell>
          <cell r="E15">
            <v>42525</v>
          </cell>
          <cell r="F15">
            <v>114861687</v>
          </cell>
          <cell r="G15">
            <v>183818</v>
          </cell>
          <cell r="H15">
            <v>292825000</v>
          </cell>
          <cell r="I15">
            <v>188570</v>
          </cell>
          <cell r="J15">
            <v>325441606</v>
          </cell>
          <cell r="K15">
            <v>1725.8397730285835</v>
          </cell>
          <cell r="L15">
            <v>37773</v>
          </cell>
          <cell r="M15">
            <v>82245081</v>
          </cell>
          <cell r="N15" t="str">
            <v>BB</v>
          </cell>
          <cell r="O15">
            <v>0</v>
          </cell>
          <cell r="P15">
            <v>0</v>
          </cell>
        </row>
        <row r="16">
          <cell r="B16" t="str">
            <v>BBDR5</v>
          </cell>
          <cell r="C16" t="str">
            <v>bao đất rau 5dm3</v>
          </cell>
          <cell r="D16" t="str">
            <v>cái</v>
          </cell>
          <cell r="E16">
            <v>23450</v>
          </cell>
          <cell r="F16">
            <v>25408038</v>
          </cell>
          <cell r="G16">
            <v>11995</v>
          </cell>
          <cell r="H16">
            <v>10633500</v>
          </cell>
          <cell r="I16">
            <v>4850</v>
          </cell>
          <cell r="J16">
            <v>4966343</v>
          </cell>
          <cell r="K16">
            <v>1023.9882474226804</v>
          </cell>
          <cell r="L16">
            <v>30595</v>
          </cell>
          <cell r="M16">
            <v>31075195</v>
          </cell>
          <cell r="N16" t="str">
            <v>BB</v>
          </cell>
          <cell r="O16">
            <v>0</v>
          </cell>
          <cell r="P16">
            <v>0</v>
          </cell>
        </row>
        <row r="17">
          <cell r="B17" t="str">
            <v>BBDS20</v>
          </cell>
          <cell r="C17" t="str">
            <v>bao đất sạch 20dm3</v>
          </cell>
          <cell r="D17" t="str">
            <v>cái</v>
          </cell>
          <cell r="E17">
            <v>26394</v>
          </cell>
          <cell r="F17">
            <v>51428577</v>
          </cell>
          <cell r="G17">
            <v>683906</v>
          </cell>
          <cell r="H17">
            <v>1237958800</v>
          </cell>
          <cell r="I17">
            <v>661000</v>
          </cell>
          <cell r="J17">
            <v>1183684979</v>
          </cell>
          <cell r="K17">
            <v>1790.7488335854766</v>
          </cell>
          <cell r="L17">
            <v>49300</v>
          </cell>
          <cell r="M17">
            <v>105702398</v>
          </cell>
          <cell r="N17" t="str">
            <v>BB</v>
          </cell>
          <cell r="O17">
            <v>0</v>
          </cell>
          <cell r="P17">
            <v>0</v>
          </cell>
        </row>
        <row r="18">
          <cell r="B18" t="str">
            <v>BBDS40</v>
          </cell>
          <cell r="C18" t="str">
            <v>Bao đất sạch 40 dm3 (XK)</v>
          </cell>
          <cell r="D18" t="str">
            <v>Cái</v>
          </cell>
          <cell r="E18">
            <v>40</v>
          </cell>
          <cell r="F18">
            <v>0</v>
          </cell>
          <cell r="G18">
            <v>3965</v>
          </cell>
          <cell r="H18">
            <v>0</v>
          </cell>
          <cell r="I18">
            <v>7435</v>
          </cell>
          <cell r="J18">
            <v>0</v>
          </cell>
          <cell r="K18">
            <v>0</v>
          </cell>
          <cell r="L18">
            <v>-3430</v>
          </cell>
          <cell r="M18">
            <v>0</v>
          </cell>
          <cell r="N18" t="str">
            <v>BB</v>
          </cell>
          <cell r="O18">
            <v>0</v>
          </cell>
          <cell r="P18">
            <v>0</v>
          </cell>
        </row>
        <row r="19">
          <cell r="B19" t="str">
            <v>BBDS5</v>
          </cell>
          <cell r="C19" t="str">
            <v>bao đất sạch 5dm3</v>
          </cell>
          <cell r="D19" t="str">
            <v>cái</v>
          </cell>
          <cell r="E19">
            <v>67981</v>
          </cell>
          <cell r="F19">
            <v>50771234</v>
          </cell>
          <cell r="G19">
            <v>288259</v>
          </cell>
          <cell r="H19">
            <v>144100068</v>
          </cell>
          <cell r="I19">
            <v>321650</v>
          </cell>
          <cell r="J19">
            <v>164795455</v>
          </cell>
          <cell r="K19">
            <v>512.34402300637339</v>
          </cell>
          <cell r="L19">
            <v>34590</v>
          </cell>
          <cell r="M19">
            <v>30075847</v>
          </cell>
          <cell r="N19" t="str">
            <v>BB</v>
          </cell>
          <cell r="O19">
            <v>0</v>
          </cell>
          <cell r="P19">
            <v>0</v>
          </cell>
        </row>
        <row r="20">
          <cell r="B20" t="str">
            <v>BBDS50</v>
          </cell>
          <cell r="C20" t="str">
            <v>bao đất sạch 50dm3</v>
          </cell>
          <cell r="D20" t="str">
            <v>cái</v>
          </cell>
          <cell r="E20">
            <v>30705</v>
          </cell>
          <cell r="F20">
            <v>80370938</v>
          </cell>
          <cell r="G20">
            <v>619420</v>
          </cell>
          <cell r="H20">
            <v>1641256500</v>
          </cell>
          <cell r="I20">
            <v>607851</v>
          </cell>
          <cell r="J20">
            <v>1589566031</v>
          </cell>
          <cell r="K20">
            <v>2615.0586755635836</v>
          </cell>
          <cell r="L20">
            <v>42274</v>
          </cell>
          <cell r="M20">
            <v>132061407</v>
          </cell>
          <cell r="N20" t="str">
            <v>BB</v>
          </cell>
          <cell r="O20">
            <v>0</v>
          </cell>
          <cell r="P20">
            <v>0</v>
          </cell>
        </row>
        <row r="21">
          <cell r="B21" t="str">
            <v>BBDTC40</v>
          </cell>
          <cell r="C21" t="str">
            <v>bao đất trồng cây 40dm3</v>
          </cell>
          <cell r="D21" t="str">
            <v>cái</v>
          </cell>
          <cell r="E21">
            <v>413</v>
          </cell>
          <cell r="F21">
            <v>1614960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 t="e">
            <v>#DIV/0!</v>
          </cell>
          <cell r="L21">
            <v>413</v>
          </cell>
          <cell r="M21">
            <v>1614960</v>
          </cell>
          <cell r="N21" t="str">
            <v>BB</v>
          </cell>
          <cell r="O21">
            <v>0</v>
          </cell>
          <cell r="P21">
            <v>0</v>
          </cell>
        </row>
        <row r="22">
          <cell r="B22" t="str">
            <v>BBDV01</v>
          </cell>
          <cell r="C22" t="str">
            <v>bao đất việt 20dm3</v>
          </cell>
          <cell r="D22" t="str">
            <v>cái</v>
          </cell>
          <cell r="E22">
            <v>28980</v>
          </cell>
          <cell r="F22">
            <v>64590924</v>
          </cell>
          <cell r="G22">
            <v>118284</v>
          </cell>
          <cell r="H22">
            <v>195750000</v>
          </cell>
          <cell r="I22">
            <v>95810</v>
          </cell>
          <cell r="J22">
            <v>153107235</v>
          </cell>
          <cell r="K22">
            <v>1598.0297985596494</v>
          </cell>
          <cell r="L22">
            <v>51454</v>
          </cell>
          <cell r="M22">
            <v>107233689</v>
          </cell>
          <cell r="N22" t="str">
            <v>BB</v>
          </cell>
          <cell r="O22">
            <v>0</v>
          </cell>
          <cell r="P22">
            <v>0</v>
          </cell>
        </row>
        <row r="23">
          <cell r="B23" t="str">
            <v>BBDV02</v>
          </cell>
          <cell r="C23" t="str">
            <v>bao đất việt 20dm3 ( không in)</v>
          </cell>
          <cell r="D23" t="str">
            <v>cái</v>
          </cell>
          <cell r="E23">
            <v>174</v>
          </cell>
          <cell r="F23">
            <v>564630</v>
          </cell>
          <cell r="G23">
            <v>0</v>
          </cell>
          <cell r="H23">
            <v>0</v>
          </cell>
          <cell r="I23">
            <v>20</v>
          </cell>
          <cell r="J23">
            <v>64900</v>
          </cell>
          <cell r="K23">
            <v>3245</v>
          </cell>
          <cell r="L23">
            <v>154</v>
          </cell>
          <cell r="M23">
            <v>499730</v>
          </cell>
          <cell r="N23" t="str">
            <v>BB</v>
          </cell>
          <cell r="O23">
            <v>0</v>
          </cell>
          <cell r="P23">
            <v>0</v>
          </cell>
        </row>
        <row r="24">
          <cell r="B24" t="str">
            <v>BBDV03</v>
          </cell>
          <cell r="C24" t="str">
            <v>bao đất việt 50dm3 ( không in)</v>
          </cell>
          <cell r="D24" t="str">
            <v>cái</v>
          </cell>
          <cell r="E24">
            <v>838</v>
          </cell>
          <cell r="F24">
            <v>2829395</v>
          </cell>
          <cell r="G24">
            <v>2000</v>
          </cell>
          <cell r="H24">
            <v>4060000</v>
          </cell>
          <cell r="I24">
            <v>0</v>
          </cell>
          <cell r="J24">
            <v>0</v>
          </cell>
          <cell r="K24" t="e">
            <v>#DIV/0!</v>
          </cell>
          <cell r="L24">
            <v>2838</v>
          </cell>
          <cell r="M24">
            <v>6889395</v>
          </cell>
          <cell r="N24" t="str">
            <v>BB</v>
          </cell>
          <cell r="O24">
            <v>0</v>
          </cell>
          <cell r="P24">
            <v>0</v>
          </cell>
        </row>
        <row r="25">
          <cell r="B25" t="str">
            <v>BBDV04</v>
          </cell>
          <cell r="C25" t="str">
            <v>bao đất việt 50dm3</v>
          </cell>
          <cell r="D25" t="str">
            <v>cái</v>
          </cell>
          <cell r="E25">
            <v>17769</v>
          </cell>
          <cell r="F25">
            <v>48925812</v>
          </cell>
          <cell r="G25">
            <v>120410</v>
          </cell>
          <cell r="H25">
            <v>284935000</v>
          </cell>
          <cell r="I25">
            <v>118420</v>
          </cell>
          <cell r="J25">
            <v>275810894</v>
          </cell>
          <cell r="K25">
            <v>2329.0904745819962</v>
          </cell>
          <cell r="L25">
            <v>19759</v>
          </cell>
          <cell r="M25">
            <v>58049918</v>
          </cell>
          <cell r="N25" t="str">
            <v>BB</v>
          </cell>
          <cell r="O25">
            <v>0</v>
          </cell>
          <cell r="P25">
            <v>0</v>
          </cell>
        </row>
        <row r="26">
          <cell r="B26" t="str">
            <v>BBHCVS</v>
          </cell>
          <cell r="C26" t="str">
            <v>Bao HCVS 100 dm3</v>
          </cell>
          <cell r="D26" t="str">
            <v>Cái</v>
          </cell>
          <cell r="E26">
            <v>3474</v>
          </cell>
          <cell r="F26">
            <v>18795000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 t="e">
            <v>#DIV/0!</v>
          </cell>
          <cell r="L26">
            <v>3474</v>
          </cell>
          <cell r="M26">
            <v>18795000</v>
          </cell>
          <cell r="N26" t="str">
            <v>BB</v>
          </cell>
          <cell r="O26">
            <v>0</v>
          </cell>
          <cell r="P26">
            <v>0</v>
          </cell>
        </row>
        <row r="27">
          <cell r="B27" t="str">
            <v>BBHN</v>
          </cell>
          <cell r="C27" t="str">
            <v>Bao Đất Sạch 20 dm3 HN</v>
          </cell>
          <cell r="D27" t="str">
            <v>Cái</v>
          </cell>
          <cell r="E27">
            <v>25034</v>
          </cell>
          <cell r="F27">
            <v>50948307</v>
          </cell>
          <cell r="G27">
            <v>112583</v>
          </cell>
          <cell r="H27">
            <v>196425800</v>
          </cell>
          <cell r="I27">
            <v>100500</v>
          </cell>
          <cell r="J27">
            <v>172969217</v>
          </cell>
          <cell r="K27">
            <v>1721.0867363184079</v>
          </cell>
          <cell r="L27">
            <v>37117</v>
          </cell>
          <cell r="M27">
            <v>74404890</v>
          </cell>
          <cell r="N27" t="str">
            <v>BB</v>
          </cell>
          <cell r="O27">
            <v>0</v>
          </cell>
          <cell r="P27">
            <v>0</v>
          </cell>
        </row>
        <row r="28">
          <cell r="B28" t="str">
            <v>BBLAN</v>
          </cell>
          <cell r="C28" t="str">
            <v>bao đựng giá thể lan</v>
          </cell>
          <cell r="D28" t="str">
            <v>cái</v>
          </cell>
          <cell r="E28">
            <v>14265</v>
          </cell>
          <cell r="F28">
            <v>4080598</v>
          </cell>
          <cell r="G28">
            <v>69816</v>
          </cell>
          <cell r="H28">
            <v>10569862</v>
          </cell>
          <cell r="I28">
            <v>63670</v>
          </cell>
          <cell r="J28">
            <v>10092252</v>
          </cell>
          <cell r="K28">
            <v>158.5087482330768</v>
          </cell>
          <cell r="L28">
            <v>20411</v>
          </cell>
          <cell r="M28">
            <v>4558208</v>
          </cell>
          <cell r="N28" t="str">
            <v>BB</v>
          </cell>
          <cell r="O28">
            <v>0</v>
          </cell>
          <cell r="P28">
            <v>0</v>
          </cell>
        </row>
        <row r="29">
          <cell r="B29" t="str">
            <v>BBNGTL</v>
          </cell>
          <cell r="C29" t="str">
            <v>Nhãn giá thể lan</v>
          </cell>
          <cell r="D29" t="str">
            <v>Cái</v>
          </cell>
          <cell r="E29">
            <v>12790</v>
          </cell>
          <cell r="F29">
            <v>4143736</v>
          </cell>
          <cell r="G29">
            <v>69870</v>
          </cell>
          <cell r="H29">
            <v>12120000</v>
          </cell>
          <cell r="I29">
            <v>61240</v>
          </cell>
          <cell r="J29">
            <v>11068035</v>
          </cell>
          <cell r="K29">
            <v>180.73211952971914</v>
          </cell>
          <cell r="L29">
            <v>21420</v>
          </cell>
          <cell r="M29">
            <v>5195701</v>
          </cell>
          <cell r="N29" t="str">
            <v>BB</v>
          </cell>
          <cell r="O29">
            <v>0</v>
          </cell>
          <cell r="P29">
            <v>0</v>
          </cell>
        </row>
        <row r="30">
          <cell r="B30" t="str">
            <v>BBNPK16</v>
          </cell>
          <cell r="C30" t="str">
            <v>bao bì NPK16</v>
          </cell>
          <cell r="D30" t="str">
            <v>Cái</v>
          </cell>
          <cell r="E30">
            <v>11266</v>
          </cell>
          <cell r="F30">
            <v>3224701</v>
          </cell>
          <cell r="G30">
            <v>31740</v>
          </cell>
          <cell r="H30">
            <v>0</v>
          </cell>
          <cell r="I30">
            <v>39100</v>
          </cell>
          <cell r="J30">
            <v>3247925</v>
          </cell>
          <cell r="K30">
            <v>83.06713554987212</v>
          </cell>
          <cell r="L30">
            <v>3906</v>
          </cell>
          <cell r="M30">
            <v>-23224</v>
          </cell>
          <cell r="N30" t="str">
            <v>BB</v>
          </cell>
          <cell r="O30">
            <v>0</v>
          </cell>
          <cell r="P30">
            <v>0</v>
          </cell>
        </row>
        <row r="31">
          <cell r="B31" t="str">
            <v>BBNPK20</v>
          </cell>
          <cell r="C31" t="str">
            <v>Bao Bì NPK 20</v>
          </cell>
          <cell r="D31" t="str">
            <v>Cái</v>
          </cell>
          <cell r="E31">
            <v>44653</v>
          </cell>
          <cell r="F31">
            <v>46791920</v>
          </cell>
          <cell r="G31">
            <v>14800</v>
          </cell>
          <cell r="H31">
            <v>0</v>
          </cell>
          <cell r="I31">
            <v>18490</v>
          </cell>
          <cell r="J31">
            <v>16067334</v>
          </cell>
          <cell r="K31">
            <v>868.97425635478635</v>
          </cell>
          <cell r="L31">
            <v>40963</v>
          </cell>
          <cell r="M31">
            <v>30724586</v>
          </cell>
          <cell r="N31" t="str">
            <v>BB</v>
          </cell>
          <cell r="O31">
            <v>0</v>
          </cell>
          <cell r="P31">
            <v>0</v>
          </cell>
        </row>
        <row r="32">
          <cell r="B32" t="str">
            <v>BBNUTRISOLD</v>
          </cell>
          <cell r="C32" t="str">
            <v>Bao Nutrisol - bao đỏ</v>
          </cell>
          <cell r="D32" t="str">
            <v>Cái</v>
          </cell>
          <cell r="E32">
            <v>7526</v>
          </cell>
          <cell r="F32">
            <v>0</v>
          </cell>
          <cell r="G32">
            <v>300</v>
          </cell>
          <cell r="H32">
            <v>0</v>
          </cell>
          <cell r="I32">
            <v>3745</v>
          </cell>
          <cell r="J32">
            <v>0</v>
          </cell>
          <cell r="K32">
            <v>0</v>
          </cell>
          <cell r="L32">
            <v>4081</v>
          </cell>
          <cell r="M32">
            <v>0</v>
          </cell>
          <cell r="N32" t="str">
            <v>BB</v>
          </cell>
          <cell r="O32">
            <v>0</v>
          </cell>
          <cell r="P32">
            <v>0</v>
          </cell>
        </row>
        <row r="33">
          <cell r="B33" t="str">
            <v>BBNUTRISOLV</v>
          </cell>
          <cell r="C33" t="str">
            <v>Bao Nutrisol - bao vàng</v>
          </cell>
          <cell r="D33" t="str">
            <v>Cái</v>
          </cell>
          <cell r="E33">
            <v>6231</v>
          </cell>
          <cell r="F33">
            <v>0</v>
          </cell>
          <cell r="G33">
            <v>650</v>
          </cell>
          <cell r="H33">
            <v>0</v>
          </cell>
          <cell r="I33">
            <v>5045</v>
          </cell>
          <cell r="J33">
            <v>0</v>
          </cell>
          <cell r="K33">
            <v>0</v>
          </cell>
          <cell r="L33">
            <v>1836</v>
          </cell>
          <cell r="M33">
            <v>0</v>
          </cell>
          <cell r="N33" t="str">
            <v>BB</v>
          </cell>
          <cell r="O33">
            <v>0</v>
          </cell>
          <cell r="P33">
            <v>0</v>
          </cell>
        </row>
        <row r="34">
          <cell r="B34" t="str">
            <v>BBPB10</v>
          </cell>
          <cell r="C34" t="str">
            <v>bao phân bò 10dm3</v>
          </cell>
          <cell r="D34" t="str">
            <v>cái</v>
          </cell>
          <cell r="E34">
            <v>29212</v>
          </cell>
          <cell r="F34">
            <v>32422842</v>
          </cell>
          <cell r="G34">
            <v>281195</v>
          </cell>
          <cell r="H34">
            <v>206433980</v>
          </cell>
          <cell r="I34">
            <v>270220</v>
          </cell>
          <cell r="J34">
            <v>189307751</v>
          </cell>
          <cell r="K34">
            <v>700.56898453112274</v>
          </cell>
          <cell r="L34">
            <v>40187</v>
          </cell>
          <cell r="M34">
            <v>49549071</v>
          </cell>
          <cell r="N34" t="str">
            <v>BB</v>
          </cell>
          <cell r="O34">
            <v>0</v>
          </cell>
          <cell r="P34">
            <v>0</v>
          </cell>
        </row>
        <row r="35">
          <cell r="B35" t="str">
            <v>BBPB3</v>
          </cell>
          <cell r="C35" t="str">
            <v>bao phân bò 3dm3</v>
          </cell>
          <cell r="D35" t="str">
            <v>cái</v>
          </cell>
          <cell r="E35">
            <v>41668</v>
          </cell>
          <cell r="F35">
            <v>22561861</v>
          </cell>
          <cell r="G35">
            <v>147964</v>
          </cell>
          <cell r="H35">
            <v>42449572</v>
          </cell>
          <cell r="I35">
            <v>159560</v>
          </cell>
          <cell r="J35">
            <v>54013451</v>
          </cell>
          <cell r="K35">
            <v>338.51498495863626</v>
          </cell>
          <cell r="L35">
            <v>30072</v>
          </cell>
          <cell r="M35">
            <v>10997982</v>
          </cell>
          <cell r="N35" t="str">
            <v>BB</v>
          </cell>
          <cell r="O35">
            <v>0</v>
          </cell>
          <cell r="P35">
            <v>0</v>
          </cell>
        </row>
        <row r="36">
          <cell r="B36" t="str">
            <v>BBPRM10</v>
          </cell>
          <cell r="C36" t="str">
            <v>bao đất Promix 10dm3</v>
          </cell>
          <cell r="D36" t="str">
            <v>cái</v>
          </cell>
          <cell r="E36">
            <v>52</v>
          </cell>
          <cell r="F36">
            <v>4680000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 t="e">
            <v>#DIV/0!</v>
          </cell>
          <cell r="L36">
            <v>52</v>
          </cell>
          <cell r="M36">
            <v>4680000</v>
          </cell>
          <cell r="N36" t="str">
            <v>BB</v>
          </cell>
          <cell r="O36">
            <v>0</v>
          </cell>
          <cell r="P36">
            <v>0</v>
          </cell>
        </row>
        <row r="37">
          <cell r="B37" t="str">
            <v>BBPRM20</v>
          </cell>
          <cell r="C37" t="str">
            <v>bao đất Promix 20dm3</v>
          </cell>
          <cell r="D37" t="str">
            <v>cái</v>
          </cell>
          <cell r="E37">
            <v>12237</v>
          </cell>
          <cell r="F37">
            <v>41881974</v>
          </cell>
          <cell r="G37">
            <v>61940</v>
          </cell>
          <cell r="H37">
            <v>177104800</v>
          </cell>
          <cell r="I37">
            <v>48300</v>
          </cell>
          <cell r="J37">
            <v>148052400</v>
          </cell>
          <cell r="K37">
            <v>3065.2670807453414</v>
          </cell>
          <cell r="L37">
            <v>25877</v>
          </cell>
          <cell r="M37">
            <v>70934374</v>
          </cell>
          <cell r="N37" t="str">
            <v>BB</v>
          </cell>
          <cell r="O37">
            <v>0</v>
          </cell>
          <cell r="P37">
            <v>0</v>
          </cell>
        </row>
        <row r="38">
          <cell r="B38" t="str">
            <v>BBSCORIA10KG</v>
          </cell>
          <cell r="C38" t="str">
            <v>Bao scoria 10 kg</v>
          </cell>
          <cell r="D38" t="str">
            <v>Cái</v>
          </cell>
          <cell r="E38">
            <v>2030.8</v>
          </cell>
          <cell r="F38">
            <v>4584162</v>
          </cell>
          <cell r="G38">
            <v>15657.9</v>
          </cell>
          <cell r="H38">
            <v>20706785</v>
          </cell>
          <cell r="I38">
            <v>9463.9</v>
          </cell>
          <cell r="J38">
            <v>13299451</v>
          </cell>
          <cell r="K38">
            <v>1405.2822832024854</v>
          </cell>
          <cell r="L38">
            <v>8224.8000000000011</v>
          </cell>
          <cell r="M38">
            <v>11991496</v>
          </cell>
          <cell r="N38" t="str">
            <v>BB</v>
          </cell>
          <cell r="O38">
            <v>0</v>
          </cell>
          <cell r="P38">
            <v>0</v>
          </cell>
        </row>
        <row r="39">
          <cell r="B39" t="str">
            <v>BBTMB</v>
          </cell>
          <cell r="C39" t="str">
            <v>bao phân vi sinh T-MB</v>
          </cell>
          <cell r="D39" t="str">
            <v>cái</v>
          </cell>
          <cell r="E39">
            <v>24963</v>
          </cell>
          <cell r="F39">
            <v>281831266</v>
          </cell>
          <cell r="G39">
            <v>4578</v>
          </cell>
          <cell r="H39">
            <v>0</v>
          </cell>
          <cell r="I39">
            <v>13100</v>
          </cell>
          <cell r="J39">
            <v>131693299</v>
          </cell>
          <cell r="K39">
            <v>10052.923587786259</v>
          </cell>
          <cell r="L39">
            <v>16441</v>
          </cell>
          <cell r="M39">
            <v>150137967</v>
          </cell>
          <cell r="N39" t="str">
            <v>BB</v>
          </cell>
          <cell r="O39">
            <v>0</v>
          </cell>
          <cell r="P39">
            <v>0</v>
          </cell>
        </row>
        <row r="40">
          <cell r="B40" t="str">
            <v>BBTNPK</v>
          </cell>
          <cell r="C40" t="str">
            <v>Thùng NPK 20-20-15</v>
          </cell>
          <cell r="D40" t="str">
            <v>Cái</v>
          </cell>
          <cell r="E40">
            <v>164</v>
          </cell>
          <cell r="F40">
            <v>2320003</v>
          </cell>
          <cell r="G40">
            <v>210</v>
          </cell>
          <cell r="H40">
            <v>0</v>
          </cell>
          <cell r="I40">
            <v>333</v>
          </cell>
          <cell r="J40">
            <v>2209447</v>
          </cell>
          <cell r="K40">
            <v>6634.9759759759763</v>
          </cell>
          <cell r="L40">
            <v>41</v>
          </cell>
          <cell r="M40">
            <v>110556</v>
          </cell>
          <cell r="N40" t="str">
            <v>BB</v>
          </cell>
          <cell r="O40">
            <v>0</v>
          </cell>
          <cell r="P40">
            <v>0</v>
          </cell>
        </row>
        <row r="41">
          <cell r="B41" t="str">
            <v>BBTO1</v>
          </cell>
          <cell r="C41" t="str">
            <v>bao phân hữu cơ T-O 1kg</v>
          </cell>
          <cell r="D41" t="str">
            <v>cái</v>
          </cell>
          <cell r="E41">
            <v>52209</v>
          </cell>
          <cell r="F41">
            <v>45938490</v>
          </cell>
          <cell r="G41">
            <v>59275</v>
          </cell>
          <cell r="H41">
            <v>40492000</v>
          </cell>
          <cell r="I41">
            <v>44075</v>
          </cell>
          <cell r="J41">
            <v>34965054</v>
          </cell>
          <cell r="K41">
            <v>793.30808848553602</v>
          </cell>
          <cell r="L41">
            <v>67409</v>
          </cell>
          <cell r="M41">
            <v>51465436</v>
          </cell>
          <cell r="N41" t="str">
            <v>BB</v>
          </cell>
          <cell r="O41">
            <v>0</v>
          </cell>
          <cell r="P41">
            <v>0</v>
          </cell>
        </row>
        <row r="42">
          <cell r="B42" t="str">
            <v>BBTO200G</v>
          </cell>
          <cell r="C42" t="str">
            <v>bao phân hữu cơ T-O 0.2kg</v>
          </cell>
          <cell r="D42" t="str">
            <v>kg</v>
          </cell>
          <cell r="E42">
            <v>209</v>
          </cell>
          <cell r="F42">
            <v>12540000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 t="e">
            <v>#DIV/0!</v>
          </cell>
          <cell r="L42">
            <v>209</v>
          </cell>
          <cell r="M42">
            <v>12540000</v>
          </cell>
          <cell r="N42" t="str">
            <v>BB</v>
          </cell>
          <cell r="O42">
            <v>0</v>
          </cell>
          <cell r="P42">
            <v>0</v>
          </cell>
        </row>
        <row r="43">
          <cell r="B43" t="str">
            <v>BBTO25</v>
          </cell>
          <cell r="C43" t="str">
            <v>bao phân hữu cơ T-O 25kg</v>
          </cell>
          <cell r="D43" t="str">
            <v>cái</v>
          </cell>
          <cell r="E43">
            <v>3512</v>
          </cell>
          <cell r="F43">
            <v>12872462</v>
          </cell>
          <cell r="G43">
            <v>2695</v>
          </cell>
          <cell r="H43">
            <v>0</v>
          </cell>
          <cell r="I43">
            <v>5039</v>
          </cell>
          <cell r="J43">
            <v>11115407</v>
          </cell>
          <cell r="K43">
            <v>2205.8755705497124</v>
          </cell>
          <cell r="L43">
            <v>1168</v>
          </cell>
          <cell r="M43">
            <v>1757055</v>
          </cell>
          <cell r="N43" t="str">
            <v>BB</v>
          </cell>
          <cell r="O43">
            <v>0</v>
          </cell>
          <cell r="P43">
            <v>0</v>
          </cell>
        </row>
        <row r="44">
          <cell r="B44" t="str">
            <v>BBTO5</v>
          </cell>
          <cell r="C44" t="str">
            <v>bao phân hữu cơ T-O 0.5kg</v>
          </cell>
          <cell r="D44" t="str">
            <v>cái</v>
          </cell>
          <cell r="E44">
            <v>34402</v>
          </cell>
          <cell r="F44">
            <v>20180119</v>
          </cell>
          <cell r="G44">
            <v>87050</v>
          </cell>
          <cell r="H44">
            <v>43040000</v>
          </cell>
          <cell r="I44">
            <v>104900</v>
          </cell>
          <cell r="J44">
            <v>54251017</v>
          </cell>
          <cell r="K44">
            <v>517.16889418493804</v>
          </cell>
          <cell r="L44">
            <v>16552</v>
          </cell>
          <cell r="M44">
            <v>8969102</v>
          </cell>
          <cell r="N44" t="str">
            <v>BB</v>
          </cell>
          <cell r="O44">
            <v>0</v>
          </cell>
          <cell r="P44">
            <v>0</v>
          </cell>
        </row>
        <row r="45">
          <cell r="B45" t="str">
            <v>BBXK</v>
          </cell>
          <cell r="C45" t="str">
            <v>Bao potting soil</v>
          </cell>
          <cell r="D45" t="str">
            <v>Cái</v>
          </cell>
          <cell r="E45">
            <v>10</v>
          </cell>
          <cell r="F45">
            <v>165000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 t="e">
            <v>#DIV/0!</v>
          </cell>
          <cell r="L45">
            <v>10</v>
          </cell>
          <cell r="M45">
            <v>165000</v>
          </cell>
          <cell r="N45" t="str">
            <v>BB</v>
          </cell>
          <cell r="O45">
            <v>0</v>
          </cell>
          <cell r="P45">
            <v>0</v>
          </cell>
        </row>
        <row r="46">
          <cell r="B46" t="str">
            <v>BTPDAT</v>
          </cell>
          <cell r="C46" t="str">
            <v>Bán thành phẩm đất sạch</v>
          </cell>
          <cell r="D46" t="str">
            <v>dm3</v>
          </cell>
          <cell r="E46">
            <v>6092544</v>
          </cell>
          <cell r="F46">
            <v>0</v>
          </cell>
          <cell r="G46">
            <v>73330952</v>
          </cell>
          <cell r="H46">
            <v>0</v>
          </cell>
          <cell r="I46">
            <v>73253910</v>
          </cell>
          <cell r="J46">
            <v>0</v>
          </cell>
          <cell r="K46">
            <v>0</v>
          </cell>
          <cell r="L46">
            <v>6169586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</row>
        <row r="47">
          <cell r="B47" t="str">
            <v>BTPPB</v>
          </cell>
          <cell r="C47" t="str">
            <v>Bán thành phẩm phân bò</v>
          </cell>
          <cell r="D47" t="str">
            <v>dm3</v>
          </cell>
          <cell r="E47">
            <v>0</v>
          </cell>
          <cell r="F47">
            <v>0</v>
          </cell>
          <cell r="G47">
            <v>1127420</v>
          </cell>
          <cell r="H47">
            <v>0</v>
          </cell>
          <cell r="I47">
            <v>761800</v>
          </cell>
          <cell r="J47">
            <v>0</v>
          </cell>
          <cell r="K47">
            <v>0</v>
          </cell>
          <cell r="L47">
            <v>365620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</row>
        <row r="48">
          <cell r="B48" t="str">
            <v>BUNBH</v>
          </cell>
          <cell r="C48" t="str">
            <v>Bùn Bình Hưng</v>
          </cell>
          <cell r="D48" t="str">
            <v>kg</v>
          </cell>
          <cell r="E48">
            <v>938010</v>
          </cell>
          <cell r="F48">
            <v>0</v>
          </cell>
          <cell r="G48">
            <v>12790660</v>
          </cell>
          <cell r="H48">
            <v>0</v>
          </cell>
          <cell r="I48">
            <v>0</v>
          </cell>
          <cell r="J48">
            <v>0</v>
          </cell>
          <cell r="K48" t="e">
            <v>#DIV/0!</v>
          </cell>
          <cell r="L48">
            <v>13728670</v>
          </cell>
          <cell r="M48">
            <v>0</v>
          </cell>
          <cell r="N48" t="str">
            <v>NVL</v>
          </cell>
          <cell r="O48">
            <v>0</v>
          </cell>
          <cell r="P48">
            <v>0</v>
          </cell>
        </row>
        <row r="49">
          <cell r="B49" t="str">
            <v>BUNRR</v>
          </cell>
          <cell r="C49" t="str">
            <v>BÙN RỈ RÁC</v>
          </cell>
          <cell r="D49" t="str">
            <v>kg</v>
          </cell>
          <cell r="E49">
            <v>19270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 t="e">
            <v>#DIV/0!</v>
          </cell>
          <cell r="L49">
            <v>19270</v>
          </cell>
          <cell r="M49">
            <v>0</v>
          </cell>
          <cell r="N49" t="str">
            <v>NVL</v>
          </cell>
          <cell r="O49">
            <v>0</v>
          </cell>
          <cell r="P49">
            <v>0</v>
          </cell>
        </row>
        <row r="50">
          <cell r="B50" t="str">
            <v>COMPOST</v>
          </cell>
          <cell r="C50" t="str">
            <v>Compost</v>
          </cell>
          <cell r="D50" t="str">
            <v>dm3</v>
          </cell>
          <cell r="E50">
            <v>4213490</v>
          </cell>
          <cell r="F50">
            <v>421349000</v>
          </cell>
          <cell r="G50">
            <v>16849760</v>
          </cell>
          <cell r="H50">
            <v>1682750000</v>
          </cell>
          <cell r="I50">
            <v>17318500</v>
          </cell>
          <cell r="J50">
            <v>1730691475</v>
          </cell>
          <cell r="K50">
            <v>99.933104772353261</v>
          </cell>
          <cell r="L50">
            <v>3744750</v>
          </cell>
          <cell r="M50">
            <v>373407525</v>
          </cell>
          <cell r="N50" t="str">
            <v>BH</v>
          </cell>
          <cell r="O50">
            <v>0</v>
          </cell>
          <cell r="P50">
            <v>0</v>
          </cell>
        </row>
        <row r="51">
          <cell r="B51" t="str">
            <v>DA0001</v>
          </cell>
          <cell r="C51" t="str">
            <v>Đá scoria 2-5mm</v>
          </cell>
          <cell r="D51" t="str">
            <v>kg</v>
          </cell>
          <cell r="E51">
            <v>4828</v>
          </cell>
          <cell r="F51">
            <v>25946877</v>
          </cell>
          <cell r="G51">
            <v>4750</v>
          </cell>
          <cell r="H51">
            <v>440000</v>
          </cell>
          <cell r="I51">
            <v>4311</v>
          </cell>
          <cell r="J51">
            <v>13146471</v>
          </cell>
          <cell r="K51">
            <v>3049.517745302714</v>
          </cell>
          <cell r="L51">
            <v>5267</v>
          </cell>
          <cell r="M51">
            <v>13240406</v>
          </cell>
          <cell r="N51" t="str">
            <v>BH</v>
          </cell>
          <cell r="O51" t="str">
            <v>DA</v>
          </cell>
          <cell r="P51">
            <v>0</v>
          </cell>
        </row>
        <row r="52">
          <cell r="B52" t="str">
            <v>DA0002</v>
          </cell>
          <cell r="C52" t="str">
            <v>Đá scoria 4-8mm</v>
          </cell>
          <cell r="D52" t="str">
            <v>kg</v>
          </cell>
          <cell r="E52">
            <v>-400</v>
          </cell>
          <cell r="F52">
            <v>0</v>
          </cell>
          <cell r="G52">
            <v>400</v>
          </cell>
          <cell r="H52">
            <v>0</v>
          </cell>
          <cell r="I52">
            <v>0</v>
          </cell>
          <cell r="J52">
            <v>0</v>
          </cell>
          <cell r="K52" t="e">
            <v>#DIV/0!</v>
          </cell>
          <cell r="L52">
            <v>0</v>
          </cell>
          <cell r="M52">
            <v>0</v>
          </cell>
          <cell r="N52" t="str">
            <v>BH</v>
          </cell>
          <cell r="O52">
            <v>0</v>
          </cell>
          <cell r="P52">
            <v>0</v>
          </cell>
        </row>
        <row r="53">
          <cell r="B53" t="str">
            <v>DA0003</v>
          </cell>
          <cell r="C53" t="str">
            <v>Đá scoria 5-10mm</v>
          </cell>
          <cell r="D53" t="str">
            <v>kg</v>
          </cell>
          <cell r="E53">
            <v>5172</v>
          </cell>
          <cell r="F53">
            <v>-71116</v>
          </cell>
          <cell r="G53">
            <v>14480</v>
          </cell>
          <cell r="H53">
            <v>1000000</v>
          </cell>
          <cell r="I53">
            <v>17031</v>
          </cell>
          <cell r="J53">
            <v>932750</v>
          </cell>
          <cell r="K53">
            <v>54.767776407727084</v>
          </cell>
          <cell r="L53">
            <v>2621</v>
          </cell>
          <cell r="M53">
            <v>-3866</v>
          </cell>
          <cell r="N53" t="str">
            <v>BH</v>
          </cell>
          <cell r="O53">
            <v>0</v>
          </cell>
          <cell r="P53">
            <v>0</v>
          </cell>
        </row>
        <row r="54">
          <cell r="B54" t="str">
            <v>DA0004</v>
          </cell>
          <cell r="C54" t="str">
            <v>Đá scoria 10-20mm</v>
          </cell>
          <cell r="D54" t="str">
            <v>kg</v>
          </cell>
          <cell r="E54">
            <v>5005</v>
          </cell>
          <cell r="F54">
            <v>24333984</v>
          </cell>
          <cell r="G54">
            <v>47330</v>
          </cell>
          <cell r="H54">
            <v>6650000</v>
          </cell>
          <cell r="I54">
            <v>46941</v>
          </cell>
          <cell r="J54">
            <v>30662206</v>
          </cell>
          <cell r="K54">
            <v>653.20734539102273</v>
          </cell>
          <cell r="L54">
            <v>5394</v>
          </cell>
          <cell r="M54">
            <v>321778</v>
          </cell>
          <cell r="N54" t="str">
            <v>BH</v>
          </cell>
          <cell r="O54">
            <v>0</v>
          </cell>
          <cell r="P54">
            <v>0</v>
          </cell>
        </row>
        <row r="55">
          <cell r="B55" t="str">
            <v>DA0005</v>
          </cell>
          <cell r="C55" t="str">
            <v>Đá scoria 20-50mm</v>
          </cell>
          <cell r="D55" t="str">
            <v>kg</v>
          </cell>
          <cell r="E55">
            <v>380</v>
          </cell>
          <cell r="F55">
            <v>0</v>
          </cell>
          <cell r="G55">
            <v>1795</v>
          </cell>
          <cell r="H55">
            <v>0</v>
          </cell>
          <cell r="I55">
            <v>2760</v>
          </cell>
          <cell r="J55">
            <v>0</v>
          </cell>
          <cell r="K55">
            <v>0</v>
          </cell>
          <cell r="L55">
            <v>-585</v>
          </cell>
          <cell r="M55">
            <v>0</v>
          </cell>
          <cell r="N55" t="str">
            <v>BH</v>
          </cell>
          <cell r="O55">
            <v>0</v>
          </cell>
          <cell r="P55">
            <v>0</v>
          </cell>
        </row>
        <row r="56">
          <cell r="B56" t="str">
            <v>DA0006</v>
          </cell>
          <cell r="C56" t="str">
            <v>Đá scoria 50-70mm</v>
          </cell>
          <cell r="D56" t="str">
            <v>kg</v>
          </cell>
          <cell r="E56">
            <v>2650</v>
          </cell>
          <cell r="F56">
            <v>482600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 t="e">
            <v>#DIV/0!</v>
          </cell>
          <cell r="L56">
            <v>2650</v>
          </cell>
          <cell r="M56">
            <v>482600</v>
          </cell>
          <cell r="N56" t="str">
            <v>BH</v>
          </cell>
          <cell r="O56">
            <v>0</v>
          </cell>
          <cell r="P56">
            <v>0</v>
          </cell>
        </row>
        <row r="57">
          <cell r="B57" t="str">
            <v>DA0007</v>
          </cell>
          <cell r="C57" t="str">
            <v>Đá scoria khác</v>
          </cell>
          <cell r="D57" t="str">
            <v>kg</v>
          </cell>
          <cell r="E57">
            <v>0</v>
          </cell>
          <cell r="F57">
            <v>0</v>
          </cell>
          <cell r="G57">
            <v>30</v>
          </cell>
          <cell r="H57">
            <v>0</v>
          </cell>
          <cell r="I57">
            <v>120</v>
          </cell>
          <cell r="J57">
            <v>0</v>
          </cell>
          <cell r="K57">
            <v>0</v>
          </cell>
          <cell r="L57">
            <v>-90</v>
          </cell>
          <cell r="M57">
            <v>0</v>
          </cell>
          <cell r="N57" t="str">
            <v>BH</v>
          </cell>
          <cell r="O57">
            <v>0</v>
          </cell>
          <cell r="P57">
            <v>0</v>
          </cell>
        </row>
        <row r="58">
          <cell r="B58" t="str">
            <v>DS0001</v>
          </cell>
          <cell r="C58" t="str">
            <v>Đất sạch 5dm3</v>
          </cell>
          <cell r="D58" t="str">
            <v>gói</v>
          </cell>
          <cell r="E58">
            <v>6049</v>
          </cell>
          <cell r="F58">
            <v>23655153</v>
          </cell>
          <cell r="G58">
            <v>160882</v>
          </cell>
          <cell r="H58">
            <v>19800000</v>
          </cell>
          <cell r="I58">
            <v>165125</v>
          </cell>
          <cell r="J58">
            <v>43455128</v>
          </cell>
          <cell r="K58">
            <v>263.16504466313398</v>
          </cell>
          <cell r="L58">
            <v>1806</v>
          </cell>
          <cell r="M58">
            <v>25</v>
          </cell>
          <cell r="N58" t="str">
            <v>BH</v>
          </cell>
          <cell r="O58">
            <v>0</v>
          </cell>
          <cell r="P58">
            <v>0</v>
          </cell>
        </row>
        <row r="59">
          <cell r="B59" t="str">
            <v>DS0002</v>
          </cell>
          <cell r="C59" t="str">
            <v>Đất sạch 20dm3</v>
          </cell>
          <cell r="D59" t="str">
            <v>bao</v>
          </cell>
          <cell r="E59">
            <v>5815</v>
          </cell>
          <cell r="F59">
            <v>974650</v>
          </cell>
          <cell r="G59">
            <v>486378</v>
          </cell>
          <cell r="H59">
            <v>309320010</v>
          </cell>
          <cell r="I59">
            <v>469542</v>
          </cell>
          <cell r="J59">
            <v>310294616</v>
          </cell>
          <cell r="K59">
            <v>660.84528327604346</v>
          </cell>
          <cell r="L59">
            <v>22651</v>
          </cell>
          <cell r="M59">
            <v>44</v>
          </cell>
          <cell r="N59" t="str">
            <v>BH</v>
          </cell>
          <cell r="O59">
            <v>0</v>
          </cell>
          <cell r="P59">
            <v>0</v>
          </cell>
        </row>
        <row r="60">
          <cell r="B60" t="str">
            <v>DS0003</v>
          </cell>
          <cell r="C60" t="str">
            <v>Đất sạch 50dm3</v>
          </cell>
          <cell r="D60" t="str">
            <v>bao</v>
          </cell>
          <cell r="E60">
            <v>1078</v>
          </cell>
          <cell r="F60">
            <v>-1696864</v>
          </cell>
          <cell r="G60">
            <v>505364</v>
          </cell>
          <cell r="H60">
            <v>1187666492</v>
          </cell>
          <cell r="I60">
            <v>494193</v>
          </cell>
          <cell r="J60">
            <v>1185969446</v>
          </cell>
          <cell r="K60">
            <v>2399.8102886928791</v>
          </cell>
          <cell r="L60">
            <v>12249</v>
          </cell>
          <cell r="M60">
            <v>182</v>
          </cell>
          <cell r="N60" t="str">
            <v>BH</v>
          </cell>
          <cell r="O60">
            <v>0</v>
          </cell>
          <cell r="P60">
            <v>0</v>
          </cell>
        </row>
        <row r="61">
          <cell r="B61" t="str">
            <v>DS0004</v>
          </cell>
          <cell r="C61" t="str">
            <v>Đất sạch 1m3</v>
          </cell>
          <cell r="D61" t="str">
            <v>m3</v>
          </cell>
          <cell r="E61">
            <v>21.7</v>
          </cell>
          <cell r="F61">
            <v>10850000</v>
          </cell>
          <cell r="G61">
            <v>236.5</v>
          </cell>
          <cell r="H61">
            <v>0</v>
          </cell>
          <cell r="I61">
            <v>206</v>
          </cell>
          <cell r="J61">
            <v>9497211</v>
          </cell>
          <cell r="K61">
            <v>46102.966019417472</v>
          </cell>
          <cell r="L61">
            <v>52.199999999999989</v>
          </cell>
          <cell r="M61">
            <v>1352789</v>
          </cell>
          <cell r="N61" t="str">
            <v>BH</v>
          </cell>
          <cell r="O61">
            <v>0</v>
          </cell>
          <cell r="P61">
            <v>0</v>
          </cell>
        </row>
        <row r="62">
          <cell r="B62" t="str">
            <v>DS0006</v>
          </cell>
          <cell r="C62" t="str">
            <v>Promix 20dm3</v>
          </cell>
          <cell r="D62" t="str">
            <v>bao</v>
          </cell>
          <cell r="E62">
            <v>1840</v>
          </cell>
          <cell r="F62">
            <v>-3816285</v>
          </cell>
          <cell r="G62">
            <v>36312</v>
          </cell>
          <cell r="H62">
            <v>220549963</v>
          </cell>
          <cell r="I62">
            <v>37647</v>
          </cell>
          <cell r="J62">
            <v>216733697</v>
          </cell>
          <cell r="K62">
            <v>5756.9978218715969</v>
          </cell>
          <cell r="L62">
            <v>505</v>
          </cell>
          <cell r="M62">
            <v>-19</v>
          </cell>
          <cell r="N62" t="str">
            <v>BH</v>
          </cell>
          <cell r="O62">
            <v>0</v>
          </cell>
          <cell r="P62">
            <v>0</v>
          </cell>
        </row>
        <row r="63">
          <cell r="B63" t="str">
            <v>DS0008</v>
          </cell>
          <cell r="C63" t="str">
            <v>Đất trộn 40dm3</v>
          </cell>
          <cell r="D63" t="str">
            <v>bao</v>
          </cell>
          <cell r="E63">
            <v>4</v>
          </cell>
          <cell r="F63">
            <v>-826640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4</v>
          </cell>
          <cell r="M63">
            <v>-826640</v>
          </cell>
          <cell r="N63" t="str">
            <v>BH</v>
          </cell>
          <cell r="O63">
            <v>0</v>
          </cell>
          <cell r="P63">
            <v>0</v>
          </cell>
        </row>
        <row r="64">
          <cell r="B64" t="str">
            <v>DS0009</v>
          </cell>
          <cell r="C64" t="str">
            <v>Đất trộn 1m3</v>
          </cell>
          <cell r="D64" t="str">
            <v>m3</v>
          </cell>
          <cell r="E64">
            <v>6.5</v>
          </cell>
          <cell r="F64">
            <v>-26566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6.5</v>
          </cell>
          <cell r="M64">
            <v>-26566</v>
          </cell>
          <cell r="N64" t="str">
            <v>BH</v>
          </cell>
          <cell r="O64">
            <v>0</v>
          </cell>
          <cell r="P64">
            <v>0</v>
          </cell>
        </row>
        <row r="65">
          <cell r="B65" t="str">
            <v>DS0010</v>
          </cell>
          <cell r="C65" t="str">
            <v>Đất mai 20dm3</v>
          </cell>
          <cell r="D65" t="str">
            <v>bao</v>
          </cell>
          <cell r="E65">
            <v>968</v>
          </cell>
          <cell r="F65">
            <v>-2035940</v>
          </cell>
          <cell r="G65">
            <v>46984</v>
          </cell>
          <cell r="H65">
            <v>89099997</v>
          </cell>
          <cell r="I65">
            <v>43943</v>
          </cell>
          <cell r="J65">
            <v>87064263</v>
          </cell>
          <cell r="K65">
            <v>1981.2999340054162</v>
          </cell>
          <cell r="L65">
            <v>4009</v>
          </cell>
          <cell r="M65">
            <v>-206</v>
          </cell>
          <cell r="N65" t="str">
            <v>BH</v>
          </cell>
          <cell r="O65">
            <v>0</v>
          </cell>
          <cell r="P65">
            <v>0</v>
          </cell>
        </row>
        <row r="66">
          <cell r="B66" t="str">
            <v>DS0011</v>
          </cell>
          <cell r="C66" t="str">
            <v>Đất mai 1m3</v>
          </cell>
          <cell r="D66" t="str">
            <v>M3</v>
          </cell>
          <cell r="E66">
            <v>0</v>
          </cell>
          <cell r="F66">
            <v>0</v>
          </cell>
          <cell r="G66">
            <v>9.5</v>
          </cell>
          <cell r="H66">
            <v>0</v>
          </cell>
          <cell r="I66">
            <v>10</v>
          </cell>
          <cell r="J66">
            <v>0</v>
          </cell>
          <cell r="K66">
            <v>0</v>
          </cell>
          <cell r="L66">
            <v>-0.5</v>
          </cell>
          <cell r="M66">
            <v>0</v>
          </cell>
          <cell r="N66" t="str">
            <v>BH</v>
          </cell>
          <cell r="O66">
            <v>0</v>
          </cell>
          <cell r="P66">
            <v>0</v>
          </cell>
        </row>
        <row r="67">
          <cell r="B67" t="str">
            <v>DS0012</v>
          </cell>
          <cell r="C67" t="str">
            <v>Đất rau 5dm3</v>
          </cell>
          <cell r="D67" t="str">
            <v>gói</v>
          </cell>
          <cell r="E67">
            <v>2820</v>
          </cell>
          <cell r="F67">
            <v>-376869</v>
          </cell>
          <cell r="G67">
            <v>3280</v>
          </cell>
          <cell r="H67">
            <v>0</v>
          </cell>
          <cell r="I67">
            <v>3532</v>
          </cell>
          <cell r="J67">
            <v>-300091</v>
          </cell>
          <cell r="K67">
            <v>-84.963476783691959</v>
          </cell>
          <cell r="L67">
            <v>2568</v>
          </cell>
          <cell r="M67">
            <v>-76778</v>
          </cell>
          <cell r="N67" t="str">
            <v>BH</v>
          </cell>
          <cell r="O67">
            <v>0</v>
          </cell>
          <cell r="P67">
            <v>0</v>
          </cell>
        </row>
        <row r="68">
          <cell r="B68" t="str">
            <v>DS0013</v>
          </cell>
          <cell r="C68" t="str">
            <v>Đất rau 10dm3</v>
          </cell>
          <cell r="D68" t="str">
            <v>gói</v>
          </cell>
          <cell r="E68">
            <v>1544</v>
          </cell>
          <cell r="F68">
            <v>-923471</v>
          </cell>
          <cell r="G68">
            <v>9112</v>
          </cell>
          <cell r="H68">
            <v>5000000</v>
          </cell>
          <cell r="I68">
            <v>8360</v>
          </cell>
          <cell r="J68">
            <v>4088009</v>
          </cell>
          <cell r="K68">
            <v>488.99629186602868</v>
          </cell>
          <cell r="L68">
            <v>2296</v>
          </cell>
          <cell r="M68">
            <v>-11480</v>
          </cell>
          <cell r="N68" t="str">
            <v>BH</v>
          </cell>
          <cell r="O68">
            <v>0</v>
          </cell>
          <cell r="P68">
            <v>0</v>
          </cell>
        </row>
        <row r="69">
          <cell r="B69" t="str">
            <v>DS0014</v>
          </cell>
          <cell r="C69" t="str">
            <v>Đất rau 20dm3</v>
          </cell>
          <cell r="D69" t="str">
            <v>bao</v>
          </cell>
          <cell r="E69">
            <v>2854</v>
          </cell>
          <cell r="F69">
            <v>-16729263</v>
          </cell>
          <cell r="G69">
            <v>113431</v>
          </cell>
          <cell r="H69">
            <v>139809998</v>
          </cell>
          <cell r="I69">
            <v>111566</v>
          </cell>
          <cell r="J69">
            <v>123080810</v>
          </cell>
          <cell r="K69">
            <v>1103.2107452091138</v>
          </cell>
          <cell r="L69">
            <v>4719</v>
          </cell>
          <cell r="M69">
            <v>-75</v>
          </cell>
          <cell r="N69" t="str">
            <v>BH</v>
          </cell>
          <cell r="O69">
            <v>0</v>
          </cell>
          <cell r="P69">
            <v>0</v>
          </cell>
        </row>
        <row r="70">
          <cell r="B70" t="str">
            <v>DS0015</v>
          </cell>
          <cell r="C70" t="str">
            <v>Đất rau 1m3</v>
          </cell>
          <cell r="D70" t="str">
            <v>m3</v>
          </cell>
          <cell r="E70">
            <v>128</v>
          </cell>
          <cell r="F70">
            <v>-1107709</v>
          </cell>
          <cell r="G70">
            <v>184.3</v>
          </cell>
          <cell r="H70">
            <v>0</v>
          </cell>
          <cell r="I70">
            <v>212</v>
          </cell>
          <cell r="J70">
            <v>-871602</v>
          </cell>
          <cell r="K70">
            <v>-4111.3301886792451</v>
          </cell>
          <cell r="L70">
            <v>100.30000000000001</v>
          </cell>
          <cell r="M70">
            <v>-236107</v>
          </cell>
          <cell r="N70" t="str">
            <v>BH</v>
          </cell>
          <cell r="O70">
            <v>0</v>
          </cell>
          <cell r="P70">
            <v>0</v>
          </cell>
        </row>
        <row r="71">
          <cell r="B71" t="str">
            <v>DS0016</v>
          </cell>
          <cell r="C71" t="str">
            <v>Giá thể trồng lan</v>
          </cell>
          <cell r="D71" t="str">
            <v>gói</v>
          </cell>
          <cell r="E71">
            <v>1385</v>
          </cell>
          <cell r="F71">
            <v>-3249307</v>
          </cell>
          <cell r="G71">
            <v>36360</v>
          </cell>
          <cell r="H71">
            <v>35050000</v>
          </cell>
          <cell r="I71">
            <v>34993</v>
          </cell>
          <cell r="J71">
            <v>31752578</v>
          </cell>
          <cell r="K71">
            <v>907.39799388449114</v>
          </cell>
          <cell r="L71">
            <v>2752</v>
          </cell>
          <cell r="M71">
            <v>48115</v>
          </cell>
          <cell r="N71" t="str">
            <v>BH</v>
          </cell>
          <cell r="O71">
            <v>0</v>
          </cell>
          <cell r="P71">
            <v>0</v>
          </cell>
        </row>
        <row r="72">
          <cell r="B72" t="str">
            <v>DS0017</v>
          </cell>
          <cell r="C72" t="str">
            <v>Đất sạch 40lit</v>
          </cell>
          <cell r="D72" t="str">
            <v>bao</v>
          </cell>
          <cell r="E72">
            <v>3</v>
          </cell>
          <cell r="F72">
            <v>0</v>
          </cell>
          <cell r="G72">
            <v>7685</v>
          </cell>
          <cell r="H72">
            <v>0</v>
          </cell>
          <cell r="I72">
            <v>7666</v>
          </cell>
          <cell r="J72">
            <v>0</v>
          </cell>
          <cell r="K72">
            <v>0</v>
          </cell>
          <cell r="L72">
            <v>22</v>
          </cell>
          <cell r="M72">
            <v>0</v>
          </cell>
          <cell r="N72" t="str">
            <v>BH</v>
          </cell>
          <cell r="O72">
            <v>0</v>
          </cell>
          <cell r="P72">
            <v>0</v>
          </cell>
        </row>
        <row r="73">
          <cell r="B73" t="str">
            <v>DS0019</v>
          </cell>
          <cell r="C73" t="str">
            <v>Đất sạch 20dm3 Hà Nội</v>
          </cell>
          <cell r="D73" t="str">
            <v>bao</v>
          </cell>
          <cell r="E73">
            <v>3590</v>
          </cell>
          <cell r="F73">
            <v>1270454</v>
          </cell>
          <cell r="G73">
            <v>66350</v>
          </cell>
          <cell r="H73">
            <v>0</v>
          </cell>
          <cell r="I73">
            <v>65470</v>
          </cell>
          <cell r="J73">
            <v>1270374</v>
          </cell>
          <cell r="K73">
            <v>19.403910187872309</v>
          </cell>
          <cell r="L73">
            <v>4470</v>
          </cell>
          <cell r="M73">
            <v>80</v>
          </cell>
          <cell r="N73" t="str">
            <v>BH</v>
          </cell>
          <cell r="O73">
            <v>0</v>
          </cell>
          <cell r="P73">
            <v>0</v>
          </cell>
        </row>
        <row r="74">
          <cell r="B74" t="str">
            <v>DS0020</v>
          </cell>
          <cell r="C74" t="str">
            <v>Đất Việt 20dm3</v>
          </cell>
          <cell r="D74" t="str">
            <v>bao</v>
          </cell>
          <cell r="E74">
            <v>1167</v>
          </cell>
          <cell r="F74">
            <v>-181358</v>
          </cell>
          <cell r="G74">
            <v>57076</v>
          </cell>
          <cell r="H74">
            <v>13124997</v>
          </cell>
          <cell r="I74">
            <v>55293</v>
          </cell>
          <cell r="J74">
            <v>12943669</v>
          </cell>
          <cell r="K74">
            <v>234.09236250519956</v>
          </cell>
          <cell r="L74">
            <v>2950</v>
          </cell>
          <cell r="M74">
            <v>-30</v>
          </cell>
          <cell r="N74" t="str">
            <v>BH</v>
          </cell>
          <cell r="O74">
            <v>0</v>
          </cell>
          <cell r="P74">
            <v>0</v>
          </cell>
        </row>
        <row r="75">
          <cell r="B75" t="str">
            <v>DS0021</v>
          </cell>
          <cell r="C75" t="str">
            <v>Đất Việt 50dm3</v>
          </cell>
          <cell r="D75" t="str">
            <v>bao</v>
          </cell>
          <cell r="E75">
            <v>647</v>
          </cell>
          <cell r="F75">
            <v>-229147</v>
          </cell>
          <cell r="G75">
            <v>73758</v>
          </cell>
          <cell r="H75">
            <v>94719997</v>
          </cell>
          <cell r="I75">
            <v>72925</v>
          </cell>
          <cell r="J75">
            <v>94490866</v>
          </cell>
          <cell r="K75">
            <v>1295.726650668495</v>
          </cell>
          <cell r="L75">
            <v>1480</v>
          </cell>
          <cell r="M75">
            <v>-16</v>
          </cell>
          <cell r="N75" t="str">
            <v>BH</v>
          </cell>
          <cell r="O75">
            <v>0</v>
          </cell>
          <cell r="P75">
            <v>0</v>
          </cell>
        </row>
        <row r="76">
          <cell r="B76" t="str">
            <v>DS0022</v>
          </cell>
          <cell r="C76" t="str">
            <v>Posting Soil - Bao vàng xuất khẩu</v>
          </cell>
          <cell r="D76" t="str">
            <v>bao</v>
          </cell>
          <cell r="E76">
            <v>0</v>
          </cell>
          <cell r="F76">
            <v>0</v>
          </cell>
          <cell r="G76">
            <v>4395</v>
          </cell>
          <cell r="H76">
            <v>0</v>
          </cell>
          <cell r="I76">
            <v>3891</v>
          </cell>
          <cell r="J76">
            <v>0</v>
          </cell>
          <cell r="K76">
            <v>0</v>
          </cell>
          <cell r="L76">
            <v>504</v>
          </cell>
          <cell r="M76">
            <v>0</v>
          </cell>
          <cell r="N76" t="str">
            <v>BH</v>
          </cell>
          <cell r="O76">
            <v>0</v>
          </cell>
          <cell r="P76">
            <v>0</v>
          </cell>
        </row>
        <row r="77">
          <cell r="B77" t="str">
            <v>DS0024</v>
          </cell>
          <cell r="C77" t="str">
            <v>Compost Vegetal - Bao đỏ xuất khẩu</v>
          </cell>
          <cell r="D77" t="str">
            <v>bao</v>
          </cell>
          <cell r="E77">
            <v>0</v>
          </cell>
          <cell r="F77">
            <v>0</v>
          </cell>
          <cell r="G77">
            <v>3445</v>
          </cell>
          <cell r="H77">
            <v>0</v>
          </cell>
          <cell r="I77">
            <v>3441</v>
          </cell>
          <cell r="J77">
            <v>0</v>
          </cell>
          <cell r="K77">
            <v>0</v>
          </cell>
          <cell r="L77">
            <v>4</v>
          </cell>
          <cell r="M77">
            <v>0</v>
          </cell>
          <cell r="N77" t="str">
            <v>BH</v>
          </cell>
          <cell r="O77">
            <v>0</v>
          </cell>
          <cell r="P77">
            <v>0</v>
          </cell>
        </row>
        <row r="78">
          <cell r="B78" t="str">
            <v>DS0025</v>
          </cell>
          <cell r="C78" t="str">
            <v>Đất Việt bao cám ( 50 dm3 )</v>
          </cell>
          <cell r="D78" t="str">
            <v>m3</v>
          </cell>
          <cell r="E78">
            <v>32</v>
          </cell>
          <cell r="F78">
            <v>0</v>
          </cell>
          <cell r="G78">
            <v>0</v>
          </cell>
          <cell r="H78">
            <v>0</v>
          </cell>
          <cell r="I78">
            <v>10</v>
          </cell>
          <cell r="J78">
            <v>0</v>
          </cell>
          <cell r="K78">
            <v>0</v>
          </cell>
          <cell r="L78">
            <v>22</v>
          </cell>
          <cell r="M78">
            <v>0</v>
          </cell>
          <cell r="N78" t="str">
            <v>BH</v>
          </cell>
          <cell r="O78">
            <v>0</v>
          </cell>
          <cell r="P78">
            <v>0</v>
          </cell>
        </row>
        <row r="79">
          <cell r="B79" t="str">
            <v>DS0027</v>
          </cell>
          <cell r="C79" t="str">
            <v>Đất Việt bao cám (m3)</v>
          </cell>
          <cell r="D79" t="str">
            <v>m3</v>
          </cell>
          <cell r="E79">
            <v>10</v>
          </cell>
          <cell r="F79">
            <v>0</v>
          </cell>
          <cell r="G79">
            <v>12</v>
          </cell>
          <cell r="H79">
            <v>0</v>
          </cell>
          <cell r="I79">
            <v>0</v>
          </cell>
          <cell r="J79">
            <v>0</v>
          </cell>
          <cell r="K79" t="e">
            <v>#DIV/0!</v>
          </cell>
          <cell r="L79">
            <v>22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</row>
        <row r="80">
          <cell r="B80" t="str">
            <v>DS0028</v>
          </cell>
          <cell r="C80" t="str">
            <v>Đât Công Trình (m3)</v>
          </cell>
          <cell r="D80" t="str">
            <v>m3</v>
          </cell>
          <cell r="E80">
            <v>40</v>
          </cell>
          <cell r="F80">
            <v>0</v>
          </cell>
          <cell r="G80">
            <v>3980</v>
          </cell>
          <cell r="H80">
            <v>0</v>
          </cell>
          <cell r="I80">
            <v>3585</v>
          </cell>
          <cell r="J80">
            <v>0</v>
          </cell>
          <cell r="K80">
            <v>0</v>
          </cell>
          <cell r="L80">
            <v>435</v>
          </cell>
          <cell r="M80">
            <v>0</v>
          </cell>
          <cell r="N80" t="str">
            <v>BH</v>
          </cell>
          <cell r="O80">
            <v>0</v>
          </cell>
          <cell r="P80">
            <v>0</v>
          </cell>
        </row>
        <row r="81">
          <cell r="B81" t="str">
            <v>DS0029</v>
          </cell>
          <cell r="C81" t="str">
            <v>Đất Công Trình (50dm3)</v>
          </cell>
          <cell r="D81" t="str">
            <v>bao</v>
          </cell>
          <cell r="E81">
            <v>-512</v>
          </cell>
          <cell r="F81">
            <v>0</v>
          </cell>
          <cell r="G81">
            <v>24306</v>
          </cell>
          <cell r="H81">
            <v>0</v>
          </cell>
          <cell r="I81">
            <v>22249</v>
          </cell>
          <cell r="J81">
            <v>0</v>
          </cell>
          <cell r="K81">
            <v>0</v>
          </cell>
          <cell r="L81">
            <v>1545</v>
          </cell>
          <cell r="M81">
            <v>0</v>
          </cell>
          <cell r="N81" t="str">
            <v>BH</v>
          </cell>
          <cell r="O81">
            <v>0</v>
          </cell>
          <cell r="P81">
            <v>0</v>
          </cell>
        </row>
        <row r="82">
          <cell r="B82" t="str">
            <v>DS0030</v>
          </cell>
          <cell r="C82" t="str">
            <v>Đất Công Trình (40dm3)</v>
          </cell>
          <cell r="D82" t="str">
            <v>bao</v>
          </cell>
          <cell r="E82">
            <v>0</v>
          </cell>
          <cell r="F82">
            <v>0</v>
          </cell>
          <cell r="G82">
            <v>125</v>
          </cell>
          <cell r="H82">
            <v>0</v>
          </cell>
          <cell r="I82">
            <v>0</v>
          </cell>
          <cell r="J82">
            <v>0</v>
          </cell>
          <cell r="K82" t="e">
            <v>#DIV/0!</v>
          </cell>
          <cell r="L82">
            <v>125</v>
          </cell>
          <cell r="M82">
            <v>0</v>
          </cell>
          <cell r="N82" t="str">
            <v>BH</v>
          </cell>
          <cell r="O82">
            <v>0</v>
          </cell>
          <cell r="P82">
            <v>0</v>
          </cell>
        </row>
        <row r="83">
          <cell r="B83" t="str">
            <v>DS0032</v>
          </cell>
          <cell r="C83" t="str">
            <v>Đất công trình 50 dm3 (1)</v>
          </cell>
          <cell r="D83" t="str">
            <v>bao</v>
          </cell>
          <cell r="E83">
            <v>0</v>
          </cell>
          <cell r="F83">
            <v>0</v>
          </cell>
          <cell r="G83">
            <v>5090</v>
          </cell>
          <cell r="H83">
            <v>0</v>
          </cell>
          <cell r="I83">
            <v>5005</v>
          </cell>
          <cell r="J83">
            <v>0</v>
          </cell>
          <cell r="K83">
            <v>0</v>
          </cell>
          <cell r="L83">
            <v>85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</row>
        <row r="84">
          <cell r="B84" t="str">
            <v>DS0033</v>
          </cell>
          <cell r="C84" t="str">
            <v>Compost (50dm3)</v>
          </cell>
          <cell r="D84" t="str">
            <v>bao</v>
          </cell>
          <cell r="E84">
            <v>0</v>
          </cell>
          <cell r="F84">
            <v>0</v>
          </cell>
          <cell r="G84">
            <v>1650</v>
          </cell>
          <cell r="H84">
            <v>0</v>
          </cell>
          <cell r="I84">
            <v>1550</v>
          </cell>
          <cell r="J84">
            <v>0</v>
          </cell>
          <cell r="K84">
            <v>0</v>
          </cell>
          <cell r="L84">
            <v>100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</row>
        <row r="85">
          <cell r="B85" t="str">
            <v>DS0034</v>
          </cell>
          <cell r="C85" t="str">
            <v>Đất Việt 20dm3 bao trắng</v>
          </cell>
          <cell r="D85" t="str">
            <v>bao</v>
          </cell>
          <cell r="E85">
            <v>0</v>
          </cell>
          <cell r="F85">
            <v>0</v>
          </cell>
          <cell r="G85">
            <v>20</v>
          </cell>
          <cell r="H85">
            <v>0</v>
          </cell>
          <cell r="I85">
            <v>0</v>
          </cell>
          <cell r="J85">
            <v>0</v>
          </cell>
          <cell r="K85" t="e">
            <v>#DIV/0!</v>
          </cell>
          <cell r="L85">
            <v>20</v>
          </cell>
          <cell r="M85">
            <v>0</v>
          </cell>
          <cell r="N85" t="str">
            <v>BH</v>
          </cell>
          <cell r="O85">
            <v>0</v>
          </cell>
          <cell r="P85">
            <v>0</v>
          </cell>
        </row>
        <row r="86">
          <cell r="B86" t="str">
            <v>HG0001</v>
          </cell>
          <cell r="C86" t="str">
            <v>Bầu cao sản trái vuông (5g)</v>
          </cell>
          <cell r="D86" t="str">
            <v>gói</v>
          </cell>
          <cell r="E86">
            <v>36</v>
          </cell>
          <cell r="F86">
            <v>288000</v>
          </cell>
          <cell r="G86">
            <v>0</v>
          </cell>
          <cell r="H86">
            <v>0</v>
          </cell>
          <cell r="I86">
            <v>2</v>
          </cell>
          <cell r="J86">
            <v>16000</v>
          </cell>
          <cell r="K86">
            <v>8000</v>
          </cell>
          <cell r="L86">
            <v>34</v>
          </cell>
          <cell r="M86">
            <v>272000</v>
          </cell>
          <cell r="N86" t="str">
            <v>BH</v>
          </cell>
          <cell r="O86">
            <v>0</v>
          </cell>
          <cell r="P86">
            <v>0</v>
          </cell>
        </row>
        <row r="87">
          <cell r="B87" t="str">
            <v>HG0002</v>
          </cell>
          <cell r="C87" t="str">
            <v>Bầu 0217 bầu sao (10 hạt)</v>
          </cell>
          <cell r="D87" t="str">
            <v>gói</v>
          </cell>
          <cell r="E87">
            <v>2</v>
          </cell>
          <cell r="F87">
            <v>14210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 t="e">
            <v>#DIV/0!</v>
          </cell>
          <cell r="L87">
            <v>2</v>
          </cell>
          <cell r="M87">
            <v>14210</v>
          </cell>
          <cell r="N87" t="str">
            <v>BH</v>
          </cell>
          <cell r="O87">
            <v>0</v>
          </cell>
          <cell r="P87">
            <v>0</v>
          </cell>
        </row>
        <row r="88">
          <cell r="B88" t="str">
            <v>HG0004</v>
          </cell>
          <cell r="C88" t="str">
            <v>Bí ăn đọt (50gr)</v>
          </cell>
          <cell r="D88" t="str">
            <v>gói</v>
          </cell>
          <cell r="E88">
            <v>15</v>
          </cell>
          <cell r="F88">
            <v>165000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 t="e">
            <v>#DIV/0!</v>
          </cell>
          <cell r="L88">
            <v>15</v>
          </cell>
          <cell r="M88">
            <v>165000</v>
          </cell>
          <cell r="N88" t="str">
            <v>BH</v>
          </cell>
          <cell r="O88">
            <v>0</v>
          </cell>
          <cell r="P88">
            <v>0</v>
          </cell>
        </row>
        <row r="89">
          <cell r="B89" t="str">
            <v>HG0005</v>
          </cell>
          <cell r="C89" t="str">
            <v>Bí đao chanh (10gr)</v>
          </cell>
          <cell r="D89" t="str">
            <v>gói</v>
          </cell>
          <cell r="E89">
            <v>71</v>
          </cell>
          <cell r="F89">
            <v>499180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 t="e">
            <v>#DIV/0!</v>
          </cell>
          <cell r="L89">
            <v>71</v>
          </cell>
          <cell r="M89">
            <v>499180</v>
          </cell>
          <cell r="N89" t="str">
            <v>BH</v>
          </cell>
          <cell r="O89">
            <v>0</v>
          </cell>
          <cell r="P89">
            <v>0</v>
          </cell>
        </row>
        <row r="90">
          <cell r="B90" t="str">
            <v>HG0006</v>
          </cell>
          <cell r="C90" t="str">
            <v>Bí đỏ F1 301 (5gr)</v>
          </cell>
          <cell r="D90" t="str">
            <v>gói</v>
          </cell>
          <cell r="E90">
            <v>27</v>
          </cell>
          <cell r="F90">
            <v>289523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 t="e">
            <v>#DIV/0!</v>
          </cell>
          <cell r="L90">
            <v>27</v>
          </cell>
          <cell r="M90">
            <v>289523</v>
          </cell>
          <cell r="N90" t="str">
            <v>BH</v>
          </cell>
          <cell r="O90">
            <v>0</v>
          </cell>
          <cell r="P90">
            <v>0</v>
          </cell>
        </row>
        <row r="91">
          <cell r="B91" t="str">
            <v>HG0008</v>
          </cell>
          <cell r="C91" t="str">
            <v>Cà dĩa sọc xanh cao sản (1gr)</v>
          </cell>
          <cell r="D91" t="str">
            <v>gói</v>
          </cell>
          <cell r="E91">
            <v>50</v>
          </cell>
          <cell r="F91">
            <v>250000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 t="e">
            <v>#DIV/0!</v>
          </cell>
          <cell r="L91">
            <v>50</v>
          </cell>
          <cell r="M91">
            <v>250000</v>
          </cell>
          <cell r="N91" t="str">
            <v>BH</v>
          </cell>
          <cell r="O91">
            <v>0</v>
          </cell>
          <cell r="P91">
            <v>0</v>
          </cell>
        </row>
        <row r="92">
          <cell r="B92" t="str">
            <v>HG0010</v>
          </cell>
          <cell r="C92" t="str">
            <v>Cà pháo tím (1gr)</v>
          </cell>
          <cell r="D92" t="str">
            <v>gói</v>
          </cell>
          <cell r="E92">
            <v>35</v>
          </cell>
          <cell r="F92">
            <v>196875</v>
          </cell>
          <cell r="G92">
            <v>0</v>
          </cell>
          <cell r="H92">
            <v>0</v>
          </cell>
          <cell r="I92">
            <v>2</v>
          </cell>
          <cell r="J92">
            <v>11250</v>
          </cell>
          <cell r="K92">
            <v>5625</v>
          </cell>
          <cell r="L92">
            <v>33</v>
          </cell>
          <cell r="M92">
            <v>185625</v>
          </cell>
          <cell r="N92" t="str">
            <v>BH</v>
          </cell>
          <cell r="O92">
            <v>0</v>
          </cell>
          <cell r="P92">
            <v>0</v>
          </cell>
        </row>
        <row r="93">
          <cell r="B93" t="str">
            <v>HG0011</v>
          </cell>
          <cell r="C93" t="str">
            <v>Cà pháo trắng(1gr)</v>
          </cell>
          <cell r="D93" t="str">
            <v>gói</v>
          </cell>
          <cell r="E93">
            <v>15</v>
          </cell>
          <cell r="F93">
            <v>75000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 t="e">
            <v>#DIV/0!</v>
          </cell>
          <cell r="L93">
            <v>15</v>
          </cell>
          <cell r="M93">
            <v>75000</v>
          </cell>
          <cell r="N93" t="str">
            <v>BH</v>
          </cell>
          <cell r="O93">
            <v>0</v>
          </cell>
          <cell r="P93">
            <v>0</v>
          </cell>
        </row>
        <row r="94">
          <cell r="B94" t="str">
            <v>HG0012</v>
          </cell>
          <cell r="C94" t="str">
            <v>Cà phổi đuôi trắng (1gr)</v>
          </cell>
          <cell r="D94" t="str">
            <v>gói</v>
          </cell>
          <cell r="E94">
            <v>5</v>
          </cell>
          <cell r="F94">
            <v>31250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 t="e">
            <v>#DIV/0!</v>
          </cell>
          <cell r="L94">
            <v>5</v>
          </cell>
          <cell r="M94">
            <v>31250</v>
          </cell>
          <cell r="N94" t="str">
            <v>BH</v>
          </cell>
          <cell r="O94">
            <v>0</v>
          </cell>
          <cell r="P94">
            <v>0</v>
          </cell>
        </row>
        <row r="95">
          <cell r="B95" t="str">
            <v>HG0015</v>
          </cell>
          <cell r="C95" t="str">
            <v>Cải dún OP (20gr)</v>
          </cell>
          <cell r="D95" t="str">
            <v>gói</v>
          </cell>
          <cell r="E95">
            <v>35</v>
          </cell>
          <cell r="F95">
            <v>156873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 t="e">
            <v>#DIV/0!</v>
          </cell>
          <cell r="L95">
            <v>35</v>
          </cell>
          <cell r="M95">
            <v>156873</v>
          </cell>
          <cell r="N95" t="str">
            <v>BH</v>
          </cell>
          <cell r="O95">
            <v>0</v>
          </cell>
          <cell r="P95">
            <v>0</v>
          </cell>
        </row>
        <row r="96">
          <cell r="B96" t="str">
            <v>HG0017</v>
          </cell>
          <cell r="C96" t="str">
            <v>Cải ngọt CN (20gr)</v>
          </cell>
          <cell r="D96" t="str">
            <v>gói</v>
          </cell>
          <cell r="E96">
            <v>1</v>
          </cell>
          <cell r="F96">
            <v>7875</v>
          </cell>
          <cell r="G96">
            <v>60</v>
          </cell>
          <cell r="H96">
            <v>210000</v>
          </cell>
          <cell r="I96">
            <v>7</v>
          </cell>
          <cell r="J96">
            <v>25488</v>
          </cell>
          <cell r="K96">
            <v>3641.1428571428573</v>
          </cell>
          <cell r="L96">
            <v>54</v>
          </cell>
          <cell r="M96">
            <v>192387</v>
          </cell>
          <cell r="N96" t="str">
            <v>BH</v>
          </cell>
          <cell r="O96">
            <v>0</v>
          </cell>
          <cell r="P96">
            <v>0</v>
          </cell>
        </row>
        <row r="97">
          <cell r="B97" t="str">
            <v>HG0018</v>
          </cell>
          <cell r="C97" t="str">
            <v>Cải ngọt CN cọng xanh (50gr)</v>
          </cell>
          <cell r="D97" t="str">
            <v>gói</v>
          </cell>
          <cell r="E97">
            <v>17</v>
          </cell>
          <cell r="F97">
            <v>159608</v>
          </cell>
          <cell r="G97">
            <v>30</v>
          </cell>
          <cell r="H97">
            <v>195000</v>
          </cell>
          <cell r="I97">
            <v>2</v>
          </cell>
          <cell r="J97">
            <v>15090</v>
          </cell>
          <cell r="K97">
            <v>7545</v>
          </cell>
          <cell r="L97">
            <v>45</v>
          </cell>
          <cell r="M97">
            <v>339518</v>
          </cell>
          <cell r="N97" t="str">
            <v>BH</v>
          </cell>
          <cell r="O97">
            <v>0</v>
          </cell>
          <cell r="P97">
            <v>0</v>
          </cell>
        </row>
        <row r="98">
          <cell r="B98" t="str">
            <v>HG0020</v>
          </cell>
          <cell r="C98" t="str">
            <v>Cải tàu xậy (10gr)</v>
          </cell>
          <cell r="D98" t="str">
            <v>gói</v>
          </cell>
          <cell r="E98">
            <v>5</v>
          </cell>
          <cell r="F98">
            <v>37500</v>
          </cell>
          <cell r="G98">
            <v>10</v>
          </cell>
          <cell r="H98">
            <v>25000</v>
          </cell>
          <cell r="I98">
            <v>1</v>
          </cell>
          <cell r="J98">
            <v>7500</v>
          </cell>
          <cell r="K98">
            <v>7500</v>
          </cell>
          <cell r="L98">
            <v>14</v>
          </cell>
          <cell r="M98">
            <v>55000</v>
          </cell>
          <cell r="N98" t="str">
            <v>BH</v>
          </cell>
          <cell r="O98">
            <v>0</v>
          </cell>
          <cell r="P98">
            <v>0</v>
          </cell>
        </row>
        <row r="99">
          <cell r="B99" t="str">
            <v>HG0021</v>
          </cell>
          <cell r="C99" t="str">
            <v>Cải thìa (20gr)</v>
          </cell>
          <cell r="D99" t="str">
            <v>gói</v>
          </cell>
          <cell r="E99">
            <v>11</v>
          </cell>
          <cell r="F99">
            <v>108500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 t="e">
            <v>#DIV/0!</v>
          </cell>
          <cell r="L99">
            <v>11</v>
          </cell>
          <cell r="M99">
            <v>108500</v>
          </cell>
          <cell r="N99" t="str">
            <v>BH</v>
          </cell>
          <cell r="O99">
            <v>0</v>
          </cell>
          <cell r="P99">
            <v>0</v>
          </cell>
        </row>
        <row r="100">
          <cell r="B100" t="str">
            <v>HG0022</v>
          </cell>
          <cell r="C100" t="str">
            <v>Cải xanh mỡ CN (20gr)</v>
          </cell>
          <cell r="D100" t="str">
            <v>gói</v>
          </cell>
          <cell r="E100">
            <v>90</v>
          </cell>
          <cell r="F100">
            <v>425516</v>
          </cell>
          <cell r="G100">
            <v>30</v>
          </cell>
          <cell r="H100">
            <v>120000</v>
          </cell>
          <cell r="I100">
            <v>2</v>
          </cell>
          <cell r="J100">
            <v>9092</v>
          </cell>
          <cell r="K100">
            <v>4546</v>
          </cell>
          <cell r="L100">
            <v>118</v>
          </cell>
          <cell r="M100">
            <v>536424</v>
          </cell>
          <cell r="N100" t="str">
            <v>BH</v>
          </cell>
          <cell r="O100">
            <v>0</v>
          </cell>
          <cell r="P100">
            <v>0</v>
          </cell>
        </row>
        <row r="101">
          <cell r="B101" t="str">
            <v>HG0023</v>
          </cell>
          <cell r="C101" t="str">
            <v>Cải xanh mỡ CN (50gr)</v>
          </cell>
          <cell r="D101" t="str">
            <v>gói</v>
          </cell>
          <cell r="E101">
            <v>56</v>
          </cell>
          <cell r="F101">
            <v>536949</v>
          </cell>
          <cell r="G101">
            <v>50</v>
          </cell>
          <cell r="H101">
            <v>375000</v>
          </cell>
          <cell r="I101">
            <v>20</v>
          </cell>
          <cell r="J101">
            <v>172066</v>
          </cell>
          <cell r="K101">
            <v>8603.2999999999993</v>
          </cell>
          <cell r="L101">
            <v>86</v>
          </cell>
          <cell r="M101">
            <v>739883</v>
          </cell>
          <cell r="N101" t="str">
            <v>BH</v>
          </cell>
          <cell r="O101">
            <v>0</v>
          </cell>
          <cell r="P101">
            <v>0</v>
          </cell>
        </row>
        <row r="102">
          <cell r="B102" t="str">
            <v>HG0024</v>
          </cell>
          <cell r="C102" t="str">
            <v>Củ cải trắng 45 ngày (100gr)</v>
          </cell>
          <cell r="D102" t="str">
            <v>gói</v>
          </cell>
          <cell r="E102">
            <v>2</v>
          </cell>
          <cell r="F102">
            <v>25579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 t="e">
            <v>#DIV/0!</v>
          </cell>
          <cell r="L102">
            <v>2</v>
          </cell>
          <cell r="M102">
            <v>25579</v>
          </cell>
          <cell r="N102" t="str">
            <v>BH</v>
          </cell>
          <cell r="O102">
            <v>0</v>
          </cell>
          <cell r="P102">
            <v>0</v>
          </cell>
        </row>
        <row r="103">
          <cell r="B103" t="str">
            <v>HG0025</v>
          </cell>
          <cell r="C103" t="str">
            <v>Rau mầm củ cải (100gr)</v>
          </cell>
          <cell r="D103" t="str">
            <v>gói</v>
          </cell>
          <cell r="E103">
            <v>20</v>
          </cell>
          <cell r="F103">
            <v>260000</v>
          </cell>
          <cell r="G103">
            <v>100</v>
          </cell>
          <cell r="H103">
            <v>1300000</v>
          </cell>
          <cell r="I103">
            <v>3</v>
          </cell>
          <cell r="J103">
            <v>39000</v>
          </cell>
          <cell r="K103">
            <v>13000</v>
          </cell>
          <cell r="L103">
            <v>117</v>
          </cell>
          <cell r="M103">
            <v>1521000</v>
          </cell>
          <cell r="N103" t="str">
            <v>BH</v>
          </cell>
          <cell r="O103">
            <v>0</v>
          </cell>
          <cell r="P103">
            <v>0</v>
          </cell>
        </row>
        <row r="104">
          <cell r="B104" t="str">
            <v>HG0027</v>
          </cell>
          <cell r="C104" t="str">
            <v>Đậu rồng (50gr)</v>
          </cell>
          <cell r="D104" t="str">
            <v>gói</v>
          </cell>
          <cell r="E104">
            <v>6</v>
          </cell>
          <cell r="F104">
            <v>60000</v>
          </cell>
          <cell r="G104">
            <v>0</v>
          </cell>
          <cell r="H104">
            <v>0</v>
          </cell>
          <cell r="I104">
            <v>5</v>
          </cell>
          <cell r="J104">
            <v>50000</v>
          </cell>
          <cell r="K104">
            <v>10000</v>
          </cell>
          <cell r="L104">
            <v>1</v>
          </cell>
          <cell r="M104">
            <v>10000</v>
          </cell>
          <cell r="N104" t="str">
            <v>BH</v>
          </cell>
          <cell r="O104">
            <v>0</v>
          </cell>
          <cell r="P104">
            <v>0</v>
          </cell>
        </row>
        <row r="105">
          <cell r="B105" t="str">
            <v>HG0028</v>
          </cell>
          <cell r="C105" t="str">
            <v>Đậu bắp OP (50gr)</v>
          </cell>
          <cell r="D105" t="str">
            <v>gói</v>
          </cell>
          <cell r="E105">
            <v>20</v>
          </cell>
          <cell r="F105">
            <v>119273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 t="e">
            <v>#DIV/0!</v>
          </cell>
          <cell r="L105">
            <v>20</v>
          </cell>
          <cell r="M105">
            <v>119273</v>
          </cell>
          <cell r="N105" t="str">
            <v>BH</v>
          </cell>
          <cell r="O105">
            <v>0</v>
          </cell>
          <cell r="P105">
            <v>0</v>
          </cell>
        </row>
        <row r="106">
          <cell r="B106" t="str">
            <v>HG0029</v>
          </cell>
          <cell r="C106" t="str">
            <v>Đu đủ ruột đỏ F1 (10 hạt)</v>
          </cell>
          <cell r="D106" t="str">
            <v>gói</v>
          </cell>
          <cell r="E106">
            <v>10</v>
          </cell>
          <cell r="F106">
            <v>150000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 t="e">
            <v>#DIV/0!</v>
          </cell>
          <cell r="L106">
            <v>10</v>
          </cell>
          <cell r="M106">
            <v>150000</v>
          </cell>
          <cell r="N106" t="str">
            <v>BH</v>
          </cell>
          <cell r="O106">
            <v>0</v>
          </cell>
          <cell r="P106">
            <v>0</v>
          </cell>
        </row>
        <row r="107">
          <cell r="B107" t="str">
            <v>HG0030</v>
          </cell>
          <cell r="C107" t="str">
            <v>Dền 3 màu (50gr)</v>
          </cell>
          <cell r="D107" t="str">
            <v>gói</v>
          </cell>
          <cell r="E107">
            <v>32</v>
          </cell>
          <cell r="F107">
            <v>221681</v>
          </cell>
          <cell r="G107">
            <v>40</v>
          </cell>
          <cell r="H107">
            <v>300000</v>
          </cell>
          <cell r="I107">
            <v>6</v>
          </cell>
          <cell r="J107">
            <v>43474</v>
          </cell>
          <cell r="K107">
            <v>7245.666666666667</v>
          </cell>
          <cell r="L107">
            <v>66</v>
          </cell>
          <cell r="M107">
            <v>478207</v>
          </cell>
          <cell r="N107" t="str">
            <v>BH</v>
          </cell>
          <cell r="O107">
            <v>0</v>
          </cell>
          <cell r="P107">
            <v>0</v>
          </cell>
        </row>
        <row r="108">
          <cell r="B108" t="str">
            <v>HG0031</v>
          </cell>
          <cell r="C108" t="str">
            <v>Dền đỏ (50gr)</v>
          </cell>
          <cell r="D108" t="str">
            <v>gói</v>
          </cell>
          <cell r="E108">
            <v>10</v>
          </cell>
          <cell r="F108">
            <v>58465</v>
          </cell>
          <cell r="G108">
            <v>40</v>
          </cell>
          <cell r="H108">
            <v>360000</v>
          </cell>
          <cell r="I108">
            <v>5</v>
          </cell>
          <cell r="J108">
            <v>41847</v>
          </cell>
          <cell r="K108">
            <v>8369.4</v>
          </cell>
          <cell r="L108">
            <v>45</v>
          </cell>
          <cell r="M108">
            <v>376618</v>
          </cell>
          <cell r="N108" t="str">
            <v>BH</v>
          </cell>
          <cell r="O108">
            <v>0</v>
          </cell>
          <cell r="P108">
            <v>0</v>
          </cell>
        </row>
        <row r="109">
          <cell r="B109" t="str">
            <v>HG0032</v>
          </cell>
          <cell r="C109" t="str">
            <v>Dền xanh (50gr)</v>
          </cell>
          <cell r="D109" t="str">
            <v>gói</v>
          </cell>
          <cell r="E109">
            <v>46</v>
          </cell>
          <cell r="F109">
            <v>265437</v>
          </cell>
          <cell r="G109">
            <v>0</v>
          </cell>
          <cell r="H109">
            <v>0</v>
          </cell>
          <cell r="I109">
            <v>5</v>
          </cell>
          <cell r="J109">
            <v>28852</v>
          </cell>
          <cell r="K109">
            <v>5770.4</v>
          </cell>
          <cell r="L109">
            <v>41</v>
          </cell>
          <cell r="M109">
            <v>236585</v>
          </cell>
          <cell r="N109" t="str">
            <v>BH</v>
          </cell>
          <cell r="O109">
            <v>0</v>
          </cell>
          <cell r="P109">
            <v>0</v>
          </cell>
        </row>
        <row r="110">
          <cell r="B110" t="str">
            <v>HG0033</v>
          </cell>
          <cell r="C110" t="str">
            <v>Dưa leo cao sản (10gr)</v>
          </cell>
          <cell r="D110" t="str">
            <v>gói</v>
          </cell>
          <cell r="E110">
            <v>21</v>
          </cell>
          <cell r="F110">
            <v>185823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 t="e">
            <v>#DIV/0!</v>
          </cell>
          <cell r="L110">
            <v>21</v>
          </cell>
          <cell r="M110">
            <v>185823</v>
          </cell>
          <cell r="N110" t="str">
            <v>BH</v>
          </cell>
          <cell r="O110">
            <v>0</v>
          </cell>
          <cell r="P110">
            <v>0</v>
          </cell>
        </row>
        <row r="111">
          <cell r="B111" t="str">
            <v>HG0034</v>
          </cell>
          <cell r="C111" t="str">
            <v>Hẹ (1gr)</v>
          </cell>
          <cell r="D111" t="str">
            <v>gói</v>
          </cell>
          <cell r="E111">
            <v>40</v>
          </cell>
          <cell r="F111">
            <v>250000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 t="e">
            <v>#DIV/0!</v>
          </cell>
          <cell r="L111">
            <v>40</v>
          </cell>
          <cell r="M111">
            <v>250000</v>
          </cell>
          <cell r="N111" t="str">
            <v>BH</v>
          </cell>
          <cell r="O111">
            <v>0</v>
          </cell>
          <cell r="P111">
            <v>0</v>
          </cell>
        </row>
        <row r="112">
          <cell r="B112" t="str">
            <v>HG0035</v>
          </cell>
          <cell r="C112" t="str">
            <v>Khổ qua CN (10gr)</v>
          </cell>
          <cell r="D112" t="str">
            <v>gói</v>
          </cell>
          <cell r="E112">
            <v>15</v>
          </cell>
          <cell r="F112">
            <v>90000</v>
          </cell>
          <cell r="G112">
            <v>0</v>
          </cell>
          <cell r="H112">
            <v>0</v>
          </cell>
          <cell r="I112">
            <v>2</v>
          </cell>
          <cell r="J112">
            <v>12000</v>
          </cell>
          <cell r="K112">
            <v>6000</v>
          </cell>
          <cell r="L112">
            <v>13</v>
          </cell>
          <cell r="M112">
            <v>78000</v>
          </cell>
          <cell r="N112" t="str">
            <v>BH</v>
          </cell>
          <cell r="O112">
            <v>0</v>
          </cell>
          <cell r="P112">
            <v>0</v>
          </cell>
        </row>
        <row r="113">
          <cell r="B113" t="str">
            <v>HG0036</v>
          </cell>
          <cell r="C113" t="str">
            <v>Khổ qua tây (20gr)</v>
          </cell>
          <cell r="D113" t="str">
            <v>gói</v>
          </cell>
          <cell r="E113">
            <v>19</v>
          </cell>
          <cell r="F113">
            <v>190000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19</v>
          </cell>
          <cell r="M113">
            <v>190000</v>
          </cell>
          <cell r="N113" t="str">
            <v>BH</v>
          </cell>
          <cell r="O113">
            <v>0</v>
          </cell>
          <cell r="P113">
            <v>0</v>
          </cell>
        </row>
        <row r="114">
          <cell r="B114" t="str">
            <v>HG0037</v>
          </cell>
          <cell r="C114" t="str">
            <v>Mồng tơi (50gr)</v>
          </cell>
          <cell r="D114" t="str">
            <v>gói</v>
          </cell>
          <cell r="E114">
            <v>52</v>
          </cell>
          <cell r="F114">
            <v>484081</v>
          </cell>
          <cell r="G114">
            <v>30</v>
          </cell>
          <cell r="H114">
            <v>390000</v>
          </cell>
          <cell r="I114">
            <v>0</v>
          </cell>
          <cell r="J114">
            <v>0</v>
          </cell>
          <cell r="K114" t="e">
            <v>#DIV/0!</v>
          </cell>
          <cell r="L114">
            <v>82</v>
          </cell>
          <cell r="M114">
            <v>874081</v>
          </cell>
          <cell r="N114" t="str">
            <v>BH</v>
          </cell>
          <cell r="O114">
            <v>0</v>
          </cell>
          <cell r="P114">
            <v>0</v>
          </cell>
        </row>
        <row r="115">
          <cell r="B115" t="str">
            <v>HG0038</v>
          </cell>
          <cell r="C115" t="str">
            <v>Mướp hương cao sản trái dài (10gr)</v>
          </cell>
          <cell r="D115" t="str">
            <v>gói</v>
          </cell>
          <cell r="E115">
            <v>28</v>
          </cell>
          <cell r="F115">
            <v>280000</v>
          </cell>
          <cell r="G115">
            <v>20</v>
          </cell>
          <cell r="H115">
            <v>200000</v>
          </cell>
          <cell r="I115">
            <v>2</v>
          </cell>
          <cell r="J115">
            <v>20000</v>
          </cell>
          <cell r="K115">
            <v>10000</v>
          </cell>
          <cell r="L115">
            <v>46</v>
          </cell>
          <cell r="M115">
            <v>460000</v>
          </cell>
          <cell r="N115" t="str">
            <v>BH</v>
          </cell>
          <cell r="O115">
            <v>0</v>
          </cell>
          <cell r="P115">
            <v>0</v>
          </cell>
        </row>
        <row r="116">
          <cell r="B116" t="str">
            <v>HG0039</v>
          </cell>
          <cell r="C116" t="str">
            <v>Mướp khía cao sản  (10gr)</v>
          </cell>
          <cell r="D116" t="str">
            <v>gói</v>
          </cell>
          <cell r="E116">
            <v>29</v>
          </cell>
          <cell r="F116">
            <v>199448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29</v>
          </cell>
          <cell r="M116">
            <v>199448</v>
          </cell>
          <cell r="N116" t="str">
            <v>BH</v>
          </cell>
          <cell r="O116">
            <v>0</v>
          </cell>
          <cell r="P116">
            <v>0</v>
          </cell>
        </row>
        <row r="117">
          <cell r="B117" t="str">
            <v>HG0040</v>
          </cell>
          <cell r="C117" t="str">
            <v>Ngò lớn (20gr)</v>
          </cell>
          <cell r="D117" t="str">
            <v>gói</v>
          </cell>
          <cell r="E117">
            <v>11</v>
          </cell>
          <cell r="F117">
            <v>46180</v>
          </cell>
          <cell r="G117">
            <v>0</v>
          </cell>
          <cell r="H117">
            <v>0</v>
          </cell>
          <cell r="I117">
            <v>1</v>
          </cell>
          <cell r="J117">
            <v>4198</v>
          </cell>
          <cell r="K117">
            <v>4198</v>
          </cell>
          <cell r="L117">
            <v>10</v>
          </cell>
          <cell r="M117">
            <v>41982</v>
          </cell>
          <cell r="N117" t="str">
            <v>BH</v>
          </cell>
          <cell r="O117">
            <v>0</v>
          </cell>
          <cell r="P117">
            <v>0</v>
          </cell>
        </row>
        <row r="118">
          <cell r="B118" t="str">
            <v>HG0042</v>
          </cell>
          <cell r="C118" t="str">
            <v>Ớt hiểm F1 016  (1gr)</v>
          </cell>
          <cell r="D118" t="str">
            <v>gói</v>
          </cell>
          <cell r="E118">
            <v>20</v>
          </cell>
          <cell r="F118">
            <v>224000</v>
          </cell>
          <cell r="G118">
            <v>0</v>
          </cell>
          <cell r="H118">
            <v>0</v>
          </cell>
          <cell r="I118">
            <v>5</v>
          </cell>
          <cell r="J118">
            <v>56000</v>
          </cell>
          <cell r="K118">
            <v>11200</v>
          </cell>
          <cell r="L118">
            <v>15</v>
          </cell>
          <cell r="M118">
            <v>168000</v>
          </cell>
          <cell r="N118" t="str">
            <v>BH</v>
          </cell>
          <cell r="O118">
            <v>0</v>
          </cell>
          <cell r="P118">
            <v>0</v>
          </cell>
        </row>
        <row r="119">
          <cell r="B119" t="str">
            <v>HG0043</v>
          </cell>
          <cell r="C119" t="str">
            <v>Quế (20gr)</v>
          </cell>
          <cell r="D119" t="str">
            <v>gói</v>
          </cell>
          <cell r="E119">
            <v>16</v>
          </cell>
          <cell r="F119">
            <v>119363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16</v>
          </cell>
          <cell r="M119">
            <v>119363</v>
          </cell>
          <cell r="N119" t="str">
            <v>BH</v>
          </cell>
          <cell r="O119">
            <v>0</v>
          </cell>
          <cell r="P119">
            <v>0</v>
          </cell>
        </row>
        <row r="120">
          <cell r="B120" t="str">
            <v>HG0044</v>
          </cell>
          <cell r="C120" t="str">
            <v>Rau Cần (10gr)</v>
          </cell>
          <cell r="D120" t="str">
            <v>gói</v>
          </cell>
          <cell r="E120">
            <v>12</v>
          </cell>
          <cell r="F120">
            <v>129125</v>
          </cell>
          <cell r="G120">
            <v>10</v>
          </cell>
          <cell r="H120">
            <v>60000</v>
          </cell>
          <cell r="I120">
            <v>0</v>
          </cell>
          <cell r="J120">
            <v>0</v>
          </cell>
          <cell r="K120" t="e">
            <v>#DIV/0!</v>
          </cell>
          <cell r="L120">
            <v>22</v>
          </cell>
          <cell r="M120">
            <v>189125</v>
          </cell>
          <cell r="N120" t="str">
            <v>BH</v>
          </cell>
          <cell r="O120">
            <v>0</v>
          </cell>
          <cell r="P120">
            <v>0</v>
          </cell>
        </row>
        <row r="121">
          <cell r="B121" t="str">
            <v>HG0045</v>
          </cell>
          <cell r="C121" t="str">
            <v>Rau muống (100gr)</v>
          </cell>
          <cell r="D121" t="str">
            <v>gói</v>
          </cell>
          <cell r="E121">
            <v>156</v>
          </cell>
          <cell r="F121">
            <v>954863</v>
          </cell>
          <cell r="G121">
            <v>100</v>
          </cell>
          <cell r="H121">
            <v>705000</v>
          </cell>
          <cell r="I121">
            <v>15</v>
          </cell>
          <cell r="J121">
            <v>93941</v>
          </cell>
          <cell r="K121">
            <v>6262.7333333333336</v>
          </cell>
          <cell r="L121">
            <v>241</v>
          </cell>
          <cell r="M121">
            <v>1565922</v>
          </cell>
          <cell r="N121" t="str">
            <v>BH</v>
          </cell>
          <cell r="O121">
            <v>0</v>
          </cell>
          <cell r="P121">
            <v>0</v>
          </cell>
        </row>
        <row r="122">
          <cell r="B122" t="str">
            <v>HG0046</v>
          </cell>
          <cell r="C122" t="str">
            <v>Rau muống TN (1kg)</v>
          </cell>
          <cell r="D122" t="str">
            <v>gói</v>
          </cell>
          <cell r="E122">
            <v>4</v>
          </cell>
          <cell r="F122">
            <v>152000</v>
          </cell>
          <cell r="G122">
            <v>15</v>
          </cell>
          <cell r="H122">
            <v>660000</v>
          </cell>
          <cell r="I122">
            <v>11</v>
          </cell>
          <cell r="J122">
            <v>470105</v>
          </cell>
          <cell r="K122">
            <v>42736.818181818184</v>
          </cell>
          <cell r="L122">
            <v>8</v>
          </cell>
          <cell r="M122">
            <v>341895</v>
          </cell>
          <cell r="N122" t="str">
            <v>BH</v>
          </cell>
          <cell r="O122">
            <v>0</v>
          </cell>
          <cell r="P122">
            <v>0</v>
          </cell>
        </row>
        <row r="123">
          <cell r="B123" t="str">
            <v>HG0047</v>
          </cell>
          <cell r="C123" t="str">
            <v>Tần ô (20gr)</v>
          </cell>
          <cell r="D123" t="str">
            <v>gói</v>
          </cell>
          <cell r="E123">
            <v>1</v>
          </cell>
          <cell r="F123">
            <v>79933</v>
          </cell>
          <cell r="G123">
            <v>30</v>
          </cell>
          <cell r="H123">
            <v>120000</v>
          </cell>
          <cell r="I123">
            <v>17</v>
          </cell>
          <cell r="J123">
            <v>109641</v>
          </cell>
          <cell r="K123">
            <v>6449.4705882352937</v>
          </cell>
          <cell r="L123">
            <v>14</v>
          </cell>
          <cell r="M123">
            <v>90292</v>
          </cell>
          <cell r="N123" t="str">
            <v>BH</v>
          </cell>
          <cell r="O123">
            <v>0</v>
          </cell>
          <cell r="P123">
            <v>0</v>
          </cell>
        </row>
        <row r="124">
          <cell r="B124" t="str">
            <v>HG0048</v>
          </cell>
          <cell r="C124" t="str">
            <v>Xà lách búp (5gr)</v>
          </cell>
          <cell r="D124" t="str">
            <v>gói</v>
          </cell>
          <cell r="E124">
            <v>21</v>
          </cell>
          <cell r="F124">
            <v>180780</v>
          </cell>
          <cell r="G124">
            <v>20</v>
          </cell>
          <cell r="H124">
            <v>170000</v>
          </cell>
          <cell r="I124">
            <v>8</v>
          </cell>
          <cell r="J124">
            <v>68445</v>
          </cell>
          <cell r="K124">
            <v>8555.625</v>
          </cell>
          <cell r="L124">
            <v>33</v>
          </cell>
          <cell r="M124">
            <v>282335</v>
          </cell>
          <cell r="N124" t="str">
            <v>BH</v>
          </cell>
          <cell r="O124">
            <v>0</v>
          </cell>
          <cell r="P124">
            <v>0</v>
          </cell>
        </row>
        <row r="125">
          <cell r="B125" t="str">
            <v>HG0049</v>
          </cell>
          <cell r="C125" t="str">
            <v>Xà lách cao sản (20gr)</v>
          </cell>
          <cell r="D125" t="str">
            <v>gói</v>
          </cell>
          <cell r="E125">
            <v>43</v>
          </cell>
          <cell r="F125">
            <v>412523</v>
          </cell>
          <cell r="G125">
            <v>0</v>
          </cell>
          <cell r="H125">
            <v>0</v>
          </cell>
          <cell r="I125">
            <v>5</v>
          </cell>
          <cell r="J125">
            <v>47968</v>
          </cell>
          <cell r="K125">
            <v>9593.6</v>
          </cell>
          <cell r="L125">
            <v>38</v>
          </cell>
          <cell r="M125">
            <v>364555</v>
          </cell>
          <cell r="N125" t="str">
            <v>BH</v>
          </cell>
          <cell r="O125">
            <v>0</v>
          </cell>
          <cell r="P125">
            <v>0</v>
          </cell>
        </row>
        <row r="126">
          <cell r="B126" t="str">
            <v>HG0050</v>
          </cell>
          <cell r="C126" t="str">
            <v>Rau mầm rau muống (50gr)</v>
          </cell>
          <cell r="D126" t="str">
            <v>gói</v>
          </cell>
          <cell r="E126">
            <v>23</v>
          </cell>
          <cell r="F126">
            <v>105010</v>
          </cell>
          <cell r="G126">
            <v>0</v>
          </cell>
          <cell r="H126">
            <v>0</v>
          </cell>
          <cell r="I126">
            <v>2</v>
          </cell>
          <cell r="J126">
            <v>9131</v>
          </cell>
          <cell r="K126">
            <v>4565.5</v>
          </cell>
          <cell r="L126">
            <v>21</v>
          </cell>
          <cell r="M126">
            <v>95879</v>
          </cell>
          <cell r="N126" t="str">
            <v>BH</v>
          </cell>
          <cell r="O126">
            <v>0</v>
          </cell>
          <cell r="P126">
            <v>0</v>
          </cell>
        </row>
        <row r="127">
          <cell r="B127" t="str">
            <v>HG0051</v>
          </cell>
          <cell r="C127" t="str">
            <v>Rau mầm hướng dương TN 8 (35gr)</v>
          </cell>
          <cell r="D127" t="str">
            <v>gói</v>
          </cell>
          <cell r="E127">
            <v>1</v>
          </cell>
          <cell r="F127">
            <v>10000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 t="e">
            <v>#DIV/0!</v>
          </cell>
          <cell r="L127">
            <v>1</v>
          </cell>
          <cell r="M127">
            <v>10000</v>
          </cell>
          <cell r="N127" t="str">
            <v>BH</v>
          </cell>
          <cell r="O127">
            <v>0</v>
          </cell>
          <cell r="P127">
            <v>0</v>
          </cell>
        </row>
        <row r="128">
          <cell r="B128" t="str">
            <v>HG0053</v>
          </cell>
          <cell r="C128" t="str">
            <v>Rau mầm đậu xanh TN 27 (50g)</v>
          </cell>
          <cell r="D128" t="str">
            <v>gói</v>
          </cell>
          <cell r="E128">
            <v>11</v>
          </cell>
          <cell r="F128">
            <v>111000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 t="e">
            <v>#DIV/0!</v>
          </cell>
          <cell r="L128">
            <v>11</v>
          </cell>
          <cell r="M128">
            <v>111000</v>
          </cell>
          <cell r="N128" t="str">
            <v>BH</v>
          </cell>
          <cell r="O128">
            <v>0</v>
          </cell>
          <cell r="P128">
            <v>0</v>
          </cell>
        </row>
        <row r="129">
          <cell r="B129" t="str">
            <v>HG0056</v>
          </cell>
          <cell r="C129" t="str">
            <v>Cà chua 366 (1gr)</v>
          </cell>
          <cell r="D129" t="str">
            <v>gói</v>
          </cell>
          <cell r="E129">
            <v>80</v>
          </cell>
          <cell r="F129">
            <v>952463</v>
          </cell>
          <cell r="G129">
            <v>0</v>
          </cell>
          <cell r="H129">
            <v>0</v>
          </cell>
          <cell r="I129">
            <v>2</v>
          </cell>
          <cell r="J129">
            <v>23812</v>
          </cell>
          <cell r="K129">
            <v>11906</v>
          </cell>
          <cell r="L129">
            <v>78</v>
          </cell>
          <cell r="M129">
            <v>928651</v>
          </cell>
          <cell r="N129" t="str">
            <v>BH</v>
          </cell>
          <cell r="O129">
            <v>0</v>
          </cell>
          <cell r="P129">
            <v>0</v>
          </cell>
        </row>
        <row r="130">
          <cell r="B130" t="str">
            <v>HG0057</v>
          </cell>
          <cell r="C130" t="str">
            <v>Đậu cove (100gr)</v>
          </cell>
          <cell r="D130" t="str">
            <v>gói</v>
          </cell>
          <cell r="E130">
            <v>29</v>
          </cell>
          <cell r="F130">
            <v>281715</v>
          </cell>
          <cell r="G130">
            <v>0</v>
          </cell>
          <cell r="H130">
            <v>0</v>
          </cell>
          <cell r="I130">
            <v>1</v>
          </cell>
          <cell r="J130">
            <v>9714</v>
          </cell>
          <cell r="K130">
            <v>9714</v>
          </cell>
          <cell r="L130">
            <v>28</v>
          </cell>
          <cell r="M130">
            <v>272001</v>
          </cell>
          <cell r="N130" t="str">
            <v>BH</v>
          </cell>
          <cell r="O130">
            <v>0</v>
          </cell>
          <cell r="P130">
            <v>0</v>
          </cell>
        </row>
        <row r="131">
          <cell r="B131" t="str">
            <v>HG0059</v>
          </cell>
          <cell r="C131" t="str">
            <v>Tía tô TN 54 (10gr)</v>
          </cell>
          <cell r="D131" t="str">
            <v>gói</v>
          </cell>
          <cell r="E131">
            <v>1</v>
          </cell>
          <cell r="F131">
            <v>9000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 t="e">
            <v>#DIV/0!</v>
          </cell>
          <cell r="L131">
            <v>1</v>
          </cell>
          <cell r="M131">
            <v>9000</v>
          </cell>
          <cell r="N131" t="str">
            <v>BH</v>
          </cell>
          <cell r="O131">
            <v>0</v>
          </cell>
          <cell r="P131">
            <v>0</v>
          </cell>
        </row>
        <row r="132">
          <cell r="B132" t="str">
            <v>HG0060</v>
          </cell>
          <cell r="C132" t="str">
            <v>Bầu sao F1 CN 0216 (5gr)</v>
          </cell>
          <cell r="D132" t="str">
            <v>gói</v>
          </cell>
          <cell r="E132">
            <v>14</v>
          </cell>
          <cell r="F132">
            <v>219789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 t="e">
            <v>#DIV/0!</v>
          </cell>
          <cell r="L132">
            <v>14</v>
          </cell>
          <cell r="M132">
            <v>219789</v>
          </cell>
          <cell r="N132" t="str">
            <v>BH</v>
          </cell>
          <cell r="O132">
            <v>0</v>
          </cell>
          <cell r="P132">
            <v>0</v>
          </cell>
        </row>
        <row r="133">
          <cell r="B133" t="str">
            <v>HG0062</v>
          </cell>
          <cell r="C133" t="str">
            <v>Cải Rổ lá quăn (10g)</v>
          </cell>
          <cell r="D133" t="str">
            <v>gói</v>
          </cell>
          <cell r="E133">
            <v>11</v>
          </cell>
          <cell r="F133">
            <v>95820</v>
          </cell>
          <cell r="G133">
            <v>30</v>
          </cell>
          <cell r="H133">
            <v>180000</v>
          </cell>
          <cell r="I133">
            <v>0</v>
          </cell>
          <cell r="J133">
            <v>0</v>
          </cell>
          <cell r="K133" t="e">
            <v>#DIV/0!</v>
          </cell>
          <cell r="L133">
            <v>41</v>
          </cell>
          <cell r="M133">
            <v>275820</v>
          </cell>
          <cell r="N133" t="str">
            <v>BH</v>
          </cell>
          <cell r="O133">
            <v>0</v>
          </cell>
          <cell r="P133">
            <v>0</v>
          </cell>
        </row>
        <row r="134">
          <cell r="B134" t="str">
            <v>HG0063</v>
          </cell>
          <cell r="C134" t="str">
            <v>Đậu Rồng cao sản (20g)</v>
          </cell>
          <cell r="D134" t="str">
            <v>gói</v>
          </cell>
          <cell r="E134">
            <v>27</v>
          </cell>
          <cell r="F134">
            <v>227066</v>
          </cell>
          <cell r="G134">
            <v>30</v>
          </cell>
          <cell r="H134">
            <v>240000</v>
          </cell>
          <cell r="I134">
            <v>3</v>
          </cell>
          <cell r="J134">
            <v>24582</v>
          </cell>
          <cell r="K134">
            <v>8194</v>
          </cell>
          <cell r="L134">
            <v>54</v>
          </cell>
          <cell r="M134">
            <v>442484</v>
          </cell>
          <cell r="N134" t="str">
            <v>BH</v>
          </cell>
          <cell r="O134">
            <v>0</v>
          </cell>
          <cell r="P134">
            <v>0</v>
          </cell>
        </row>
        <row r="135">
          <cell r="B135" t="str">
            <v>HG0064</v>
          </cell>
          <cell r="C135" t="str">
            <v>Đậu Cove leo (20g)</v>
          </cell>
          <cell r="D135" t="str">
            <v>gói</v>
          </cell>
          <cell r="E135">
            <v>6</v>
          </cell>
          <cell r="F135">
            <v>24000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 t="e">
            <v>#DIV/0!</v>
          </cell>
          <cell r="L135">
            <v>6</v>
          </cell>
          <cell r="M135">
            <v>24000</v>
          </cell>
          <cell r="N135" t="str">
            <v>BH</v>
          </cell>
          <cell r="O135">
            <v>0</v>
          </cell>
          <cell r="P135">
            <v>0</v>
          </cell>
        </row>
        <row r="136">
          <cell r="B136" t="str">
            <v>HG0065</v>
          </cell>
          <cell r="C136" t="str">
            <v>Ngò Rí Bạc Liêu</v>
          </cell>
          <cell r="D136" t="str">
            <v>gói</v>
          </cell>
          <cell r="E136">
            <v>35</v>
          </cell>
          <cell r="F136">
            <v>177838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 t="e">
            <v>#DIV/0!</v>
          </cell>
          <cell r="L136">
            <v>35</v>
          </cell>
          <cell r="M136">
            <v>177838</v>
          </cell>
          <cell r="N136" t="str">
            <v>BH</v>
          </cell>
          <cell r="O136">
            <v>0</v>
          </cell>
          <cell r="P136">
            <v>0</v>
          </cell>
        </row>
        <row r="137">
          <cell r="B137" t="str">
            <v>HG0066</v>
          </cell>
          <cell r="C137" t="str">
            <v>Mồng tơi (20gr)</v>
          </cell>
          <cell r="D137" t="str">
            <v>gói</v>
          </cell>
          <cell r="E137">
            <v>30</v>
          </cell>
          <cell r="F137">
            <v>139286</v>
          </cell>
          <cell r="G137">
            <v>20</v>
          </cell>
          <cell r="H137">
            <v>140000</v>
          </cell>
          <cell r="I137">
            <v>0</v>
          </cell>
          <cell r="J137">
            <v>0</v>
          </cell>
          <cell r="K137" t="e">
            <v>#DIV/0!</v>
          </cell>
          <cell r="L137">
            <v>50</v>
          </cell>
          <cell r="M137">
            <v>279286</v>
          </cell>
          <cell r="N137" t="str">
            <v>BH</v>
          </cell>
          <cell r="O137">
            <v>0</v>
          </cell>
          <cell r="P137">
            <v>0</v>
          </cell>
        </row>
        <row r="138">
          <cell r="B138" t="str">
            <v>HG0067</v>
          </cell>
          <cell r="C138" t="str">
            <v>Củ Cải (20gr)</v>
          </cell>
          <cell r="D138" t="str">
            <v>gói</v>
          </cell>
          <cell r="E138">
            <v>40</v>
          </cell>
          <cell r="F138">
            <v>160000</v>
          </cell>
          <cell r="G138">
            <v>0</v>
          </cell>
          <cell r="H138">
            <v>0</v>
          </cell>
          <cell r="I138">
            <v>1</v>
          </cell>
          <cell r="J138">
            <v>4000</v>
          </cell>
          <cell r="K138">
            <v>4000</v>
          </cell>
          <cell r="L138">
            <v>39</v>
          </cell>
          <cell r="M138">
            <v>156000</v>
          </cell>
          <cell r="N138" t="str">
            <v>BH</v>
          </cell>
          <cell r="O138">
            <v>0</v>
          </cell>
          <cell r="P138">
            <v>0</v>
          </cell>
        </row>
        <row r="139">
          <cell r="B139" t="str">
            <v>HG0068</v>
          </cell>
          <cell r="C139" t="str">
            <v>Mầm củ cải (50gr)</v>
          </cell>
          <cell r="D139" t="str">
            <v>gói</v>
          </cell>
          <cell r="E139">
            <v>39</v>
          </cell>
          <cell r="F139">
            <v>292500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 t="e">
            <v>#DIV/0!</v>
          </cell>
          <cell r="L139">
            <v>39</v>
          </cell>
          <cell r="M139">
            <v>292500</v>
          </cell>
          <cell r="N139" t="str">
            <v>BH</v>
          </cell>
          <cell r="O139">
            <v>0</v>
          </cell>
          <cell r="P139">
            <v>0</v>
          </cell>
        </row>
        <row r="140">
          <cell r="B140" t="str">
            <v>HG0073</v>
          </cell>
          <cell r="C140" t="str">
            <v>Dưa Leo OP 20gr</v>
          </cell>
          <cell r="D140" t="str">
            <v>gói</v>
          </cell>
          <cell r="E140">
            <v>15</v>
          </cell>
          <cell r="F140">
            <v>78000</v>
          </cell>
          <cell r="G140">
            <v>0</v>
          </cell>
          <cell r="H140">
            <v>0</v>
          </cell>
          <cell r="I140">
            <v>3</v>
          </cell>
          <cell r="J140">
            <v>15600</v>
          </cell>
          <cell r="K140">
            <v>5200</v>
          </cell>
          <cell r="L140">
            <v>12</v>
          </cell>
          <cell r="M140">
            <v>62400</v>
          </cell>
          <cell r="N140" t="str">
            <v>BH</v>
          </cell>
          <cell r="O140">
            <v>0</v>
          </cell>
          <cell r="P140">
            <v>0</v>
          </cell>
        </row>
        <row r="141">
          <cell r="B141" t="str">
            <v>HG0074</v>
          </cell>
          <cell r="C141" t="str">
            <v>Khổ Qua Tây 10gr</v>
          </cell>
          <cell r="D141" t="str">
            <v>gói</v>
          </cell>
          <cell r="E141">
            <v>27</v>
          </cell>
          <cell r="F141">
            <v>270000</v>
          </cell>
          <cell r="G141">
            <v>10</v>
          </cell>
          <cell r="H141">
            <v>60000</v>
          </cell>
          <cell r="I141">
            <v>0</v>
          </cell>
          <cell r="J141">
            <v>0</v>
          </cell>
          <cell r="K141" t="e">
            <v>#DIV/0!</v>
          </cell>
          <cell r="L141">
            <v>37</v>
          </cell>
          <cell r="M141">
            <v>330000</v>
          </cell>
          <cell r="N141" t="str">
            <v>BH</v>
          </cell>
          <cell r="O141">
            <v>0</v>
          </cell>
          <cell r="P141">
            <v>0</v>
          </cell>
        </row>
        <row r="142">
          <cell r="B142" t="str">
            <v>HG0079</v>
          </cell>
          <cell r="C142" t="str">
            <v>ngò gai (10gr)</v>
          </cell>
          <cell r="D142" t="str">
            <v>gói</v>
          </cell>
          <cell r="E142">
            <v>5</v>
          </cell>
          <cell r="F142">
            <v>105000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 t="e">
            <v>#DIV/0!</v>
          </cell>
          <cell r="L142">
            <v>5</v>
          </cell>
          <cell r="M142">
            <v>105000</v>
          </cell>
          <cell r="N142" t="str">
            <v>BH</v>
          </cell>
          <cell r="O142">
            <v>0</v>
          </cell>
          <cell r="P142">
            <v>0</v>
          </cell>
        </row>
        <row r="143">
          <cell r="B143" t="str">
            <v>HG0080</v>
          </cell>
          <cell r="C143" t="str">
            <v>Hành Lá (20gr)</v>
          </cell>
          <cell r="D143" t="str">
            <v>gói</v>
          </cell>
          <cell r="E143">
            <v>5</v>
          </cell>
          <cell r="F143">
            <v>32500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 t="e">
            <v>#DIV/0!</v>
          </cell>
          <cell r="L143">
            <v>5</v>
          </cell>
          <cell r="M143">
            <v>32500</v>
          </cell>
          <cell r="N143" t="str">
            <v>BH</v>
          </cell>
          <cell r="O143">
            <v>0</v>
          </cell>
          <cell r="P143">
            <v>0</v>
          </cell>
        </row>
        <row r="144">
          <cell r="B144" t="str">
            <v>HG0081</v>
          </cell>
          <cell r="C144" t="str">
            <v>cà tím (1gr)</v>
          </cell>
          <cell r="D144" t="str">
            <v>gói</v>
          </cell>
          <cell r="E144">
            <v>15</v>
          </cell>
          <cell r="F144">
            <v>105000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 t="e">
            <v>#DIV/0!</v>
          </cell>
          <cell r="L144">
            <v>15</v>
          </cell>
          <cell r="M144">
            <v>105000</v>
          </cell>
          <cell r="N144">
            <v>0</v>
          </cell>
          <cell r="O144">
            <v>0</v>
          </cell>
          <cell r="P144">
            <v>0</v>
          </cell>
        </row>
        <row r="145">
          <cell r="B145" t="str">
            <v>HG0084</v>
          </cell>
          <cell r="C145" t="str">
            <v>Rau Húng Lũi (0.8gr)</v>
          </cell>
          <cell r="D145" t="str">
            <v>gói</v>
          </cell>
          <cell r="E145">
            <v>10</v>
          </cell>
          <cell r="F145">
            <v>250000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 t="e">
            <v>#DIV/0!</v>
          </cell>
          <cell r="L145">
            <v>10</v>
          </cell>
          <cell r="M145">
            <v>250000</v>
          </cell>
          <cell r="N145" t="str">
            <v>BH</v>
          </cell>
          <cell r="O145">
            <v>0</v>
          </cell>
          <cell r="P145">
            <v>0</v>
          </cell>
        </row>
        <row r="146">
          <cell r="B146" t="str">
            <v>MD0001</v>
          </cell>
          <cell r="C146" t="str">
            <v>Mụn Dừa (bao cám)</v>
          </cell>
          <cell r="D146" t="str">
            <v>bao</v>
          </cell>
          <cell r="E146">
            <v>828</v>
          </cell>
          <cell r="F146">
            <v>14904000</v>
          </cell>
          <cell r="G146">
            <v>16666</v>
          </cell>
          <cell r="H146">
            <v>25966490</v>
          </cell>
          <cell r="I146">
            <v>17498</v>
          </cell>
          <cell r="J146">
            <v>40799930</v>
          </cell>
          <cell r="K146">
            <v>2331.6910504057605</v>
          </cell>
          <cell r="L146">
            <v>-4</v>
          </cell>
          <cell r="M146">
            <v>70560</v>
          </cell>
          <cell r="N146" t="str">
            <v>BH</v>
          </cell>
          <cell r="O146">
            <v>0</v>
          </cell>
          <cell r="P146">
            <v>0</v>
          </cell>
        </row>
        <row r="147">
          <cell r="B147" t="str">
            <v>MD0002</v>
          </cell>
          <cell r="C147" t="str">
            <v>Mụn Dừa ( Bao Xanh )</v>
          </cell>
          <cell r="D147" t="str">
            <v>bao</v>
          </cell>
          <cell r="E147">
            <v>0</v>
          </cell>
          <cell r="F147">
            <v>0</v>
          </cell>
          <cell r="G147">
            <v>3</v>
          </cell>
          <cell r="H147">
            <v>0</v>
          </cell>
          <cell r="I147">
            <v>3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</row>
        <row r="148">
          <cell r="B148" t="str">
            <v>MD0003</v>
          </cell>
          <cell r="C148" t="str">
            <v>Mụn Dừa (hàng hóa)</v>
          </cell>
          <cell r="D148" t="str">
            <v>bao</v>
          </cell>
          <cell r="E148">
            <v>0</v>
          </cell>
          <cell r="F148">
            <v>0</v>
          </cell>
          <cell r="G148">
            <v>74019</v>
          </cell>
          <cell r="H148">
            <v>1068912168</v>
          </cell>
          <cell r="I148">
            <v>56063</v>
          </cell>
          <cell r="J148">
            <v>813446187</v>
          </cell>
          <cell r="K148">
            <v>14509.501578581239</v>
          </cell>
          <cell r="L148">
            <v>17956</v>
          </cell>
          <cell r="M148">
            <v>255465981</v>
          </cell>
          <cell r="N148">
            <v>0</v>
          </cell>
          <cell r="O148">
            <v>0</v>
          </cell>
          <cell r="P148">
            <v>0</v>
          </cell>
        </row>
        <row r="149">
          <cell r="B149" t="str">
            <v>MD0004</v>
          </cell>
          <cell r="C149" t="str">
            <v>Mụn Dừa (hàng hóa bao cám 60dm3)</v>
          </cell>
          <cell r="D149" t="str">
            <v>bao</v>
          </cell>
          <cell r="E149">
            <v>0</v>
          </cell>
          <cell r="F149">
            <v>0</v>
          </cell>
          <cell r="G149">
            <v>22066</v>
          </cell>
          <cell r="H149">
            <v>390364032</v>
          </cell>
          <cell r="I149">
            <v>0</v>
          </cell>
          <cell r="J149">
            <v>0</v>
          </cell>
          <cell r="K149">
            <v>17690.747394181093</v>
          </cell>
          <cell r="L149">
            <v>22066</v>
          </cell>
          <cell r="M149">
            <v>390364032</v>
          </cell>
          <cell r="N149">
            <v>0</v>
          </cell>
          <cell r="O149">
            <v>0</v>
          </cell>
          <cell r="P149">
            <v>0</v>
          </cell>
        </row>
        <row r="150">
          <cell r="B150" t="str">
            <v>MD0005</v>
          </cell>
          <cell r="C150" t="str">
            <v>Mụn Dừa nhà máy (sỉ)</v>
          </cell>
          <cell r="D150" t="str">
            <v>bao</v>
          </cell>
          <cell r="E150">
            <v>0</v>
          </cell>
          <cell r="F150">
            <v>0</v>
          </cell>
          <cell r="G150">
            <v>5000</v>
          </cell>
          <cell r="H150">
            <v>0</v>
          </cell>
          <cell r="I150">
            <v>5081</v>
          </cell>
          <cell r="J150">
            <v>0</v>
          </cell>
          <cell r="K150">
            <v>14509.501578581239</v>
          </cell>
          <cell r="L150">
            <v>-81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</row>
        <row r="151">
          <cell r="B151" t="str">
            <v>MD0006</v>
          </cell>
          <cell r="C151" t="str">
            <v>Mụn Dừa nhà máy (HCM)</v>
          </cell>
          <cell r="D151" t="str">
            <v>bao</v>
          </cell>
          <cell r="E151">
            <v>0</v>
          </cell>
          <cell r="F151">
            <v>0</v>
          </cell>
          <cell r="G151">
            <v>500</v>
          </cell>
          <cell r="H151">
            <v>0</v>
          </cell>
          <cell r="I151">
            <v>20</v>
          </cell>
          <cell r="J151">
            <v>0</v>
          </cell>
          <cell r="K151">
            <v>14509.501578581239</v>
          </cell>
          <cell r="L151">
            <v>480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</row>
        <row r="152">
          <cell r="B152" t="str">
            <v>MD0007</v>
          </cell>
          <cell r="C152" t="str">
            <v>Mụn Dừa nhà máy (Tỉnh)</v>
          </cell>
          <cell r="D152" t="str">
            <v>bao</v>
          </cell>
          <cell r="E152">
            <v>0</v>
          </cell>
          <cell r="F152">
            <v>0</v>
          </cell>
          <cell r="G152">
            <v>1000</v>
          </cell>
          <cell r="H152">
            <v>0</v>
          </cell>
          <cell r="I152">
            <v>432</v>
          </cell>
          <cell r="J152">
            <v>0</v>
          </cell>
          <cell r="K152">
            <v>14509.501578581239</v>
          </cell>
          <cell r="L152">
            <v>568</v>
          </cell>
          <cell r="M152">
            <v>0</v>
          </cell>
          <cell r="N152" t="str">
            <v>BH</v>
          </cell>
          <cell r="O152">
            <v>0</v>
          </cell>
          <cell r="P152">
            <v>0</v>
          </cell>
        </row>
        <row r="153">
          <cell r="B153" t="str">
            <v>NH0001</v>
          </cell>
          <cell r="C153" t="str">
            <v>Khay trồng rau mầm</v>
          </cell>
          <cell r="D153" t="str">
            <v>cái</v>
          </cell>
          <cell r="E153">
            <v>21451</v>
          </cell>
          <cell r="F153">
            <v>93184884</v>
          </cell>
          <cell r="G153">
            <v>7092</v>
          </cell>
          <cell r="H153">
            <v>75774400</v>
          </cell>
          <cell r="I153">
            <v>6676</v>
          </cell>
          <cell r="J153">
            <v>42082122</v>
          </cell>
          <cell r="K153">
            <v>6303.4934092270823</v>
          </cell>
          <cell r="L153">
            <v>21867</v>
          </cell>
          <cell r="M153">
            <v>126877162</v>
          </cell>
          <cell r="N153" t="str">
            <v>BH</v>
          </cell>
          <cell r="O153">
            <v>0</v>
          </cell>
          <cell r="P153">
            <v>0</v>
          </cell>
        </row>
        <row r="154">
          <cell r="B154" t="str">
            <v>NH0002</v>
          </cell>
          <cell r="C154" t="str">
            <v>Khay trồng rau ăn lá màu đen</v>
          </cell>
          <cell r="D154" t="str">
            <v>cái</v>
          </cell>
          <cell r="E154">
            <v>68</v>
          </cell>
          <cell r="F154">
            <v>226236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 t="e">
            <v>#DIV/0!</v>
          </cell>
          <cell r="L154">
            <v>68</v>
          </cell>
          <cell r="M154">
            <v>226236</v>
          </cell>
          <cell r="N154" t="str">
            <v>BH</v>
          </cell>
          <cell r="O154">
            <v>0</v>
          </cell>
          <cell r="P154">
            <v>0</v>
          </cell>
        </row>
        <row r="155">
          <cell r="B155" t="str">
            <v>NH0005</v>
          </cell>
          <cell r="C155" t="str">
            <v>Hàng rào mẫu 2</v>
          </cell>
          <cell r="D155" t="str">
            <v>cái</v>
          </cell>
          <cell r="E155">
            <v>3286</v>
          </cell>
          <cell r="F155">
            <v>19780780</v>
          </cell>
          <cell r="G155">
            <v>8490</v>
          </cell>
          <cell r="H155">
            <v>53628000</v>
          </cell>
          <cell r="I155">
            <v>8106</v>
          </cell>
          <cell r="J155">
            <v>50834553</v>
          </cell>
          <cell r="K155">
            <v>6271.2253886010367</v>
          </cell>
          <cell r="L155">
            <v>3670</v>
          </cell>
          <cell r="M155">
            <v>22574227</v>
          </cell>
          <cell r="N155" t="str">
            <v>BH</v>
          </cell>
          <cell r="O155">
            <v>0</v>
          </cell>
          <cell r="P155">
            <v>0</v>
          </cell>
        </row>
        <row r="156">
          <cell r="B156" t="str">
            <v>NH0007</v>
          </cell>
          <cell r="C156" t="str">
            <v>Hàng rào mẫu 4</v>
          </cell>
          <cell r="D156" t="str">
            <v>cái</v>
          </cell>
          <cell r="E156">
            <v>3101</v>
          </cell>
          <cell r="F156">
            <v>19019275</v>
          </cell>
          <cell r="G156">
            <v>5506</v>
          </cell>
          <cell r="H156">
            <v>35891000</v>
          </cell>
          <cell r="I156">
            <v>6161</v>
          </cell>
          <cell r="J156">
            <v>39966797</v>
          </cell>
          <cell r="K156">
            <v>6487.0633014121086</v>
          </cell>
          <cell r="L156">
            <v>2446</v>
          </cell>
          <cell r="M156">
            <v>14943478</v>
          </cell>
          <cell r="N156" t="str">
            <v>BH</v>
          </cell>
          <cell r="O156">
            <v>0</v>
          </cell>
          <cell r="P156">
            <v>0</v>
          </cell>
        </row>
        <row r="157">
          <cell r="B157" t="str">
            <v>NH0010</v>
          </cell>
          <cell r="C157" t="str">
            <v>Chậu dài - màu đen</v>
          </cell>
          <cell r="D157" t="str">
            <v>cái</v>
          </cell>
          <cell r="E157">
            <v>106</v>
          </cell>
          <cell r="F157">
            <v>3174590</v>
          </cell>
          <cell r="G157">
            <v>0</v>
          </cell>
          <cell r="H157">
            <v>0</v>
          </cell>
          <cell r="I157">
            <v>34</v>
          </cell>
          <cell r="J157">
            <v>1018266</v>
          </cell>
          <cell r="K157">
            <v>29949</v>
          </cell>
          <cell r="L157">
            <v>72</v>
          </cell>
          <cell r="M157">
            <v>2156324</v>
          </cell>
          <cell r="N157" t="str">
            <v>BH</v>
          </cell>
          <cell r="O157">
            <v>0</v>
          </cell>
          <cell r="P157">
            <v>0</v>
          </cell>
        </row>
        <row r="158">
          <cell r="B158" t="str">
            <v>NH0011</v>
          </cell>
          <cell r="C158" t="str">
            <v>Chậu dài - màu xanh</v>
          </cell>
          <cell r="D158" t="str">
            <v>cái</v>
          </cell>
          <cell r="E158">
            <v>64</v>
          </cell>
          <cell r="F158">
            <v>1964800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 t="e">
            <v>#DIV/0!</v>
          </cell>
          <cell r="L158">
            <v>64</v>
          </cell>
          <cell r="M158">
            <v>1964800</v>
          </cell>
          <cell r="N158" t="str">
            <v>BH</v>
          </cell>
          <cell r="O158">
            <v>0</v>
          </cell>
          <cell r="P158">
            <v>0</v>
          </cell>
        </row>
        <row r="159">
          <cell r="B159" t="str">
            <v>NH0012</v>
          </cell>
          <cell r="C159" t="str">
            <v>Khung sắt chậu dài - màu trắng</v>
          </cell>
          <cell r="D159" t="str">
            <v>cái</v>
          </cell>
          <cell r="E159">
            <v>100</v>
          </cell>
          <cell r="F159">
            <v>2738628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 t="e">
            <v>#DIV/0!</v>
          </cell>
          <cell r="L159">
            <v>100</v>
          </cell>
          <cell r="M159">
            <v>2738628</v>
          </cell>
          <cell r="N159" t="str">
            <v>BH</v>
          </cell>
          <cell r="O159">
            <v>0</v>
          </cell>
          <cell r="P159">
            <v>0</v>
          </cell>
        </row>
        <row r="160">
          <cell r="B160" t="str">
            <v>NH0013</v>
          </cell>
          <cell r="C160" t="str">
            <v>Khung sắt chậu dài - màu đen</v>
          </cell>
          <cell r="D160" t="str">
            <v>cái</v>
          </cell>
          <cell r="E160">
            <v>24</v>
          </cell>
          <cell r="F160">
            <v>473884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 t="e">
            <v>#DIV/0!</v>
          </cell>
          <cell r="L160">
            <v>24</v>
          </cell>
          <cell r="M160">
            <v>473884</v>
          </cell>
          <cell r="N160" t="str">
            <v>BH</v>
          </cell>
          <cell r="O160">
            <v>0</v>
          </cell>
          <cell r="P160">
            <v>0</v>
          </cell>
        </row>
        <row r="161">
          <cell r="B161" t="str">
            <v>NH0014</v>
          </cell>
          <cell r="C161" t="str">
            <v>Chậu cao trơn</v>
          </cell>
          <cell r="D161" t="str">
            <v>cái</v>
          </cell>
          <cell r="E161">
            <v>10</v>
          </cell>
          <cell r="F161">
            <v>50000</v>
          </cell>
          <cell r="G161">
            <v>16</v>
          </cell>
          <cell r="H161">
            <v>0</v>
          </cell>
          <cell r="I161">
            <v>93</v>
          </cell>
          <cell r="J161">
            <v>50000</v>
          </cell>
          <cell r="K161">
            <v>537.63440860215053</v>
          </cell>
          <cell r="L161">
            <v>-67</v>
          </cell>
          <cell r="M161">
            <v>0</v>
          </cell>
          <cell r="N161" t="str">
            <v>BH</v>
          </cell>
          <cell r="O161">
            <v>0</v>
          </cell>
          <cell r="P161">
            <v>0</v>
          </cell>
        </row>
        <row r="162">
          <cell r="B162" t="str">
            <v>NH0015</v>
          </cell>
          <cell r="C162" t="str">
            <v>Chậu cao có hình vẽ</v>
          </cell>
          <cell r="D162" t="str">
            <v>cái</v>
          </cell>
          <cell r="E162">
            <v>84</v>
          </cell>
          <cell r="F162">
            <v>2520000</v>
          </cell>
          <cell r="G162">
            <v>95</v>
          </cell>
          <cell r="H162">
            <v>0</v>
          </cell>
          <cell r="I162">
            <v>164</v>
          </cell>
          <cell r="J162">
            <v>2360778</v>
          </cell>
          <cell r="K162">
            <v>14394.987804878048</v>
          </cell>
          <cell r="L162">
            <v>15</v>
          </cell>
          <cell r="M162">
            <v>159222</v>
          </cell>
          <cell r="N162" t="str">
            <v>BH</v>
          </cell>
          <cell r="O162">
            <v>0</v>
          </cell>
          <cell r="P162">
            <v>0</v>
          </cell>
        </row>
        <row r="163">
          <cell r="B163" t="str">
            <v>NH0016</v>
          </cell>
          <cell r="C163" t="str">
            <v>Chậu sơn</v>
          </cell>
          <cell r="D163" t="str">
            <v>cái</v>
          </cell>
          <cell r="E163">
            <v>0</v>
          </cell>
          <cell r="F163">
            <v>0</v>
          </cell>
          <cell r="G163">
            <v>102</v>
          </cell>
          <cell r="H163">
            <v>43000</v>
          </cell>
          <cell r="I163">
            <v>104</v>
          </cell>
          <cell r="J163">
            <v>43000</v>
          </cell>
          <cell r="K163">
            <v>413.46153846153845</v>
          </cell>
          <cell r="L163">
            <v>-2</v>
          </cell>
          <cell r="M163">
            <v>0</v>
          </cell>
          <cell r="N163" t="str">
            <v>BH</v>
          </cell>
          <cell r="O163">
            <v>0</v>
          </cell>
          <cell r="P163">
            <v>0</v>
          </cell>
        </row>
        <row r="164">
          <cell r="B164" t="str">
            <v>NH0017</v>
          </cell>
          <cell r="C164" t="str">
            <v>Chậu tròn nhỏ</v>
          </cell>
          <cell r="D164" t="str">
            <v>cái</v>
          </cell>
          <cell r="E164">
            <v>126</v>
          </cell>
          <cell r="F164">
            <v>2462435</v>
          </cell>
          <cell r="G164">
            <v>194</v>
          </cell>
          <cell r="H164">
            <v>115000</v>
          </cell>
          <cell r="I164">
            <v>312</v>
          </cell>
          <cell r="J164">
            <v>2515837</v>
          </cell>
          <cell r="K164">
            <v>8063.5801282051279</v>
          </cell>
          <cell r="L164">
            <v>8</v>
          </cell>
          <cell r="M164">
            <v>61598</v>
          </cell>
          <cell r="N164" t="str">
            <v>BH</v>
          </cell>
          <cell r="O164">
            <v>0</v>
          </cell>
          <cell r="P164">
            <v>0</v>
          </cell>
        </row>
        <row r="165">
          <cell r="B165" t="str">
            <v>NH0018</v>
          </cell>
          <cell r="C165" t="str">
            <v>Chậu thập giác</v>
          </cell>
          <cell r="D165" t="str">
            <v>cái</v>
          </cell>
          <cell r="E165">
            <v>685</v>
          </cell>
          <cell r="F165">
            <v>9948363</v>
          </cell>
          <cell r="G165">
            <v>3</v>
          </cell>
          <cell r="H165">
            <v>0</v>
          </cell>
          <cell r="I165">
            <v>128</v>
          </cell>
          <cell r="J165">
            <v>1851015</v>
          </cell>
          <cell r="K165">
            <v>14461.0546875</v>
          </cell>
          <cell r="L165">
            <v>560</v>
          </cell>
          <cell r="M165">
            <v>8097348</v>
          </cell>
          <cell r="N165" t="str">
            <v>BH</v>
          </cell>
          <cell r="O165">
            <v>0</v>
          </cell>
          <cell r="P165">
            <v>0</v>
          </cell>
        </row>
        <row r="166">
          <cell r="B166" t="str">
            <v>NH0019</v>
          </cell>
          <cell r="C166" t="str">
            <v>Đĩa nhựa d=20 màu trắng</v>
          </cell>
          <cell r="D166" t="str">
            <v>cái</v>
          </cell>
          <cell r="E166">
            <v>0</v>
          </cell>
          <cell r="F166">
            <v>0</v>
          </cell>
          <cell r="G166">
            <v>624</v>
          </cell>
          <cell r="H166">
            <v>550000</v>
          </cell>
          <cell r="I166">
            <v>650</v>
          </cell>
          <cell r="J166">
            <v>568978</v>
          </cell>
          <cell r="K166">
            <v>875.35076923076917</v>
          </cell>
          <cell r="L166">
            <v>-26</v>
          </cell>
          <cell r="M166">
            <v>-18978</v>
          </cell>
          <cell r="N166" t="str">
            <v>BH</v>
          </cell>
          <cell r="O166">
            <v>0</v>
          </cell>
          <cell r="P166">
            <v>0</v>
          </cell>
        </row>
        <row r="167">
          <cell r="B167" t="str">
            <v>NH0020</v>
          </cell>
          <cell r="C167" t="str">
            <v>Đĩa nhựa d=35 màu trắng</v>
          </cell>
          <cell r="D167" t="str">
            <v>cái</v>
          </cell>
          <cell r="E167">
            <v>0</v>
          </cell>
          <cell r="F167">
            <v>0</v>
          </cell>
          <cell r="G167">
            <v>75</v>
          </cell>
          <cell r="H167">
            <v>55000</v>
          </cell>
          <cell r="I167">
            <v>55</v>
          </cell>
          <cell r="J167">
            <v>40334</v>
          </cell>
          <cell r="K167">
            <v>733.34545454545457</v>
          </cell>
          <cell r="L167">
            <v>20</v>
          </cell>
          <cell r="M167">
            <v>14666</v>
          </cell>
          <cell r="N167" t="str">
            <v>BH</v>
          </cell>
          <cell r="O167">
            <v>0</v>
          </cell>
          <cell r="P167">
            <v>0</v>
          </cell>
        </row>
        <row r="168">
          <cell r="B168" t="str">
            <v>NH0021</v>
          </cell>
          <cell r="C168" t="str">
            <v>Đĩa nhựa d=35 màu xanh</v>
          </cell>
          <cell r="D168" t="str">
            <v>cái</v>
          </cell>
          <cell r="E168">
            <v>0</v>
          </cell>
          <cell r="F168">
            <v>0</v>
          </cell>
          <cell r="G168">
            <v>10</v>
          </cell>
          <cell r="H168">
            <v>5000</v>
          </cell>
          <cell r="I168">
            <v>5</v>
          </cell>
          <cell r="J168">
            <v>2500</v>
          </cell>
          <cell r="K168">
            <v>500</v>
          </cell>
          <cell r="L168">
            <v>5</v>
          </cell>
          <cell r="M168">
            <v>2500</v>
          </cell>
          <cell r="N168" t="str">
            <v>BH</v>
          </cell>
          <cell r="O168">
            <v>0</v>
          </cell>
          <cell r="P168">
            <v>0</v>
          </cell>
        </row>
        <row r="169">
          <cell r="B169" t="str">
            <v>NH0022</v>
          </cell>
          <cell r="C169" t="str">
            <v>Chậu treo tường</v>
          </cell>
          <cell r="D169" t="str">
            <v>cái</v>
          </cell>
          <cell r="E169">
            <v>3981</v>
          </cell>
          <cell r="F169">
            <v>47670501</v>
          </cell>
          <cell r="G169">
            <v>60</v>
          </cell>
          <cell r="H169">
            <v>1750000</v>
          </cell>
          <cell r="I169">
            <v>655</v>
          </cell>
          <cell r="J169">
            <v>8968649</v>
          </cell>
          <cell r="K169">
            <v>13692.593893129771</v>
          </cell>
          <cell r="L169">
            <v>3386</v>
          </cell>
          <cell r="M169">
            <v>40451852</v>
          </cell>
          <cell r="N169" t="str">
            <v>BH</v>
          </cell>
          <cell r="O169">
            <v>0</v>
          </cell>
          <cell r="P169">
            <v>0</v>
          </cell>
        </row>
        <row r="170">
          <cell r="B170" t="str">
            <v>NH0023</v>
          </cell>
          <cell r="C170" t="str">
            <v>Chén mũ cao su</v>
          </cell>
          <cell r="D170" t="str">
            <v>cái</v>
          </cell>
          <cell r="E170">
            <v>8500</v>
          </cell>
          <cell r="F170">
            <v>13685000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 t="e">
            <v>#DIV/0!</v>
          </cell>
          <cell r="L170">
            <v>8500</v>
          </cell>
          <cell r="M170">
            <v>13685000</v>
          </cell>
          <cell r="N170">
            <v>0</v>
          </cell>
          <cell r="O170">
            <v>0</v>
          </cell>
          <cell r="P170">
            <v>0</v>
          </cell>
        </row>
        <row r="171">
          <cell r="B171" t="str">
            <v>NH0024</v>
          </cell>
          <cell r="C171" t="str">
            <v>Thảm Xơ Dừa (50x50)</v>
          </cell>
          <cell r="D171" t="str">
            <v>cái</v>
          </cell>
          <cell r="E171">
            <v>2489</v>
          </cell>
          <cell r="F171">
            <v>15115438</v>
          </cell>
          <cell r="G171">
            <v>33110</v>
          </cell>
          <cell r="H171">
            <v>202900000</v>
          </cell>
          <cell r="I171">
            <v>32634</v>
          </cell>
          <cell r="J171">
            <v>199747756</v>
          </cell>
          <cell r="K171">
            <v>6120.8480725623585</v>
          </cell>
          <cell r="L171">
            <v>2965</v>
          </cell>
          <cell r="M171">
            <v>18267682</v>
          </cell>
          <cell r="N171">
            <v>0</v>
          </cell>
          <cell r="O171">
            <v>0</v>
          </cell>
          <cell r="P171">
            <v>0</v>
          </cell>
        </row>
        <row r="172">
          <cell r="B172" t="str">
            <v>NH0025</v>
          </cell>
          <cell r="C172" t="str">
            <v>Chỉ Xơ Dừa ( 50dm3)</v>
          </cell>
          <cell r="D172" t="str">
            <v>bao</v>
          </cell>
          <cell r="E172">
            <v>-200</v>
          </cell>
          <cell r="F172">
            <v>0</v>
          </cell>
          <cell r="G172">
            <v>2300</v>
          </cell>
          <cell r="H172">
            <v>0</v>
          </cell>
          <cell r="I172">
            <v>2400</v>
          </cell>
          <cell r="J172">
            <v>0</v>
          </cell>
          <cell r="K172">
            <v>0</v>
          </cell>
          <cell r="L172">
            <v>-300</v>
          </cell>
          <cell r="M172">
            <v>0</v>
          </cell>
          <cell r="N172" t="str">
            <v>BH</v>
          </cell>
          <cell r="O172">
            <v>0</v>
          </cell>
          <cell r="P172">
            <v>0</v>
          </cell>
        </row>
        <row r="173">
          <cell r="B173" t="str">
            <v>NH0026</v>
          </cell>
          <cell r="C173" t="str">
            <v>Đế lót Chậu treo tường</v>
          </cell>
          <cell r="D173" t="str">
            <v>cái</v>
          </cell>
          <cell r="E173">
            <v>3500</v>
          </cell>
          <cell r="F173">
            <v>4637500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 t="e">
            <v>#DIV/0!</v>
          </cell>
          <cell r="L173">
            <v>3500</v>
          </cell>
          <cell r="M173">
            <v>4637500</v>
          </cell>
          <cell r="N173" t="str">
            <v>NL</v>
          </cell>
          <cell r="O173">
            <v>0</v>
          </cell>
          <cell r="P173">
            <v>0</v>
          </cell>
        </row>
        <row r="174">
          <cell r="B174" t="str">
            <v>NL01</v>
          </cell>
          <cell r="C174" t="str">
            <v>Dầu DO (0.05%S)</v>
          </cell>
          <cell r="D174" t="str">
            <v>lít</v>
          </cell>
          <cell r="E174">
            <v>19369.077000000001</v>
          </cell>
          <cell r="F174">
            <v>204045500</v>
          </cell>
          <cell r="G174">
            <v>229793</v>
          </cell>
          <cell r="H174">
            <v>2664340606</v>
          </cell>
          <cell r="I174">
            <v>205702.5</v>
          </cell>
          <cell r="J174">
            <v>2340808195</v>
          </cell>
          <cell r="K174">
            <v>11379.580680837618</v>
          </cell>
          <cell r="L174">
            <v>43459.57699999999</v>
          </cell>
          <cell r="M174">
            <v>527577911</v>
          </cell>
          <cell r="N174" t="str">
            <v>NL</v>
          </cell>
          <cell r="O174">
            <v>0</v>
          </cell>
          <cell r="P174">
            <v>0</v>
          </cell>
        </row>
        <row r="175">
          <cell r="B175" t="str">
            <v>NL02</v>
          </cell>
          <cell r="C175" t="str">
            <v>Nhớt 10</v>
          </cell>
          <cell r="D175" t="str">
            <v>lít</v>
          </cell>
          <cell r="E175">
            <v>412</v>
          </cell>
          <cell r="F175">
            <v>17768535</v>
          </cell>
          <cell r="G175">
            <v>2508</v>
          </cell>
          <cell r="H175">
            <v>110029773</v>
          </cell>
          <cell r="I175">
            <v>1830</v>
          </cell>
          <cell r="J175">
            <v>79860364</v>
          </cell>
          <cell r="K175">
            <v>43639.543169398909</v>
          </cell>
          <cell r="L175">
            <v>1090</v>
          </cell>
          <cell r="M175">
            <v>47937944</v>
          </cell>
          <cell r="N175" t="str">
            <v>NL</v>
          </cell>
          <cell r="O175">
            <v>0</v>
          </cell>
          <cell r="P175">
            <v>0</v>
          </cell>
        </row>
        <row r="176">
          <cell r="B176" t="str">
            <v>NL03</v>
          </cell>
          <cell r="C176" t="str">
            <v>Nhớt 50</v>
          </cell>
          <cell r="D176" t="str">
            <v>lít</v>
          </cell>
          <cell r="E176">
            <v>349</v>
          </cell>
          <cell r="F176">
            <v>15750254</v>
          </cell>
          <cell r="G176">
            <v>2299</v>
          </cell>
          <cell r="H176">
            <v>108687081</v>
          </cell>
          <cell r="I176">
            <v>1732</v>
          </cell>
          <cell r="J176">
            <v>80929253</v>
          </cell>
          <cell r="K176">
            <v>46725.89665127021</v>
          </cell>
          <cell r="L176">
            <v>916</v>
          </cell>
          <cell r="M176">
            <v>43508082</v>
          </cell>
          <cell r="N176" t="str">
            <v>NL</v>
          </cell>
          <cell r="O176">
            <v>0</v>
          </cell>
          <cell r="P176">
            <v>0</v>
          </cell>
        </row>
        <row r="177">
          <cell r="B177" t="str">
            <v>NL04</v>
          </cell>
          <cell r="C177" t="str">
            <v>Nhớt 90</v>
          </cell>
          <cell r="D177" t="str">
            <v>lít</v>
          </cell>
          <cell r="E177">
            <v>313</v>
          </cell>
          <cell r="F177">
            <v>16494946</v>
          </cell>
          <cell r="G177">
            <v>209</v>
          </cell>
          <cell r="H177">
            <v>11399999</v>
          </cell>
          <cell r="I177">
            <v>65</v>
          </cell>
          <cell r="J177">
            <v>3425469</v>
          </cell>
          <cell r="K177">
            <v>52699.523076923077</v>
          </cell>
          <cell r="L177">
            <v>457</v>
          </cell>
          <cell r="M177">
            <v>24469476</v>
          </cell>
          <cell r="N177" t="str">
            <v>NL</v>
          </cell>
          <cell r="O177">
            <v>0</v>
          </cell>
          <cell r="P177">
            <v>0</v>
          </cell>
        </row>
        <row r="178">
          <cell r="B178" t="str">
            <v>NL05</v>
          </cell>
          <cell r="C178" t="str">
            <v>Nhớt 140</v>
          </cell>
          <cell r="D178" t="str">
            <v>lít</v>
          </cell>
          <cell r="E178">
            <v>278</v>
          </cell>
          <cell r="F178">
            <v>14668655</v>
          </cell>
          <cell r="G178">
            <v>209</v>
          </cell>
          <cell r="H178">
            <v>11449998</v>
          </cell>
          <cell r="I178">
            <v>35</v>
          </cell>
          <cell r="J178">
            <v>1846773</v>
          </cell>
          <cell r="K178">
            <v>52764.942857142858</v>
          </cell>
          <cell r="L178">
            <v>452</v>
          </cell>
          <cell r="M178">
            <v>24271880</v>
          </cell>
          <cell r="N178" t="str">
            <v>NL</v>
          </cell>
          <cell r="O178">
            <v>0</v>
          </cell>
          <cell r="P178">
            <v>0</v>
          </cell>
        </row>
        <row r="179">
          <cell r="B179" t="str">
            <v>NL06</v>
          </cell>
          <cell r="C179" t="str">
            <v>Nhớt OMALA320</v>
          </cell>
          <cell r="D179" t="str">
            <v>lít</v>
          </cell>
          <cell r="E179">
            <v>0</v>
          </cell>
          <cell r="F179">
            <v>0</v>
          </cell>
          <cell r="G179">
            <v>20</v>
          </cell>
          <cell r="H179">
            <v>1400000</v>
          </cell>
          <cell r="I179">
            <v>0</v>
          </cell>
          <cell r="J179">
            <v>0</v>
          </cell>
          <cell r="K179" t="e">
            <v>#DIV/0!</v>
          </cell>
          <cell r="L179">
            <v>20</v>
          </cell>
          <cell r="M179">
            <v>1400000</v>
          </cell>
          <cell r="N179" t="str">
            <v>BH</v>
          </cell>
          <cell r="O179">
            <v>0</v>
          </cell>
          <cell r="P179">
            <v>0</v>
          </cell>
        </row>
        <row r="180">
          <cell r="B180" t="str">
            <v>PB0001</v>
          </cell>
          <cell r="C180" t="str">
            <v>Phân bò 3dm3</v>
          </cell>
          <cell r="D180" t="str">
            <v>gói</v>
          </cell>
          <cell r="E180">
            <v>3380</v>
          </cell>
          <cell r="F180">
            <v>-507</v>
          </cell>
          <cell r="G180">
            <v>79769</v>
          </cell>
          <cell r="H180">
            <v>9300000</v>
          </cell>
          <cell r="I180">
            <v>77323</v>
          </cell>
          <cell r="J180">
            <v>9299496</v>
          </cell>
          <cell r="K180">
            <v>120.26817376459786</v>
          </cell>
          <cell r="L180">
            <v>5826</v>
          </cell>
          <cell r="M180">
            <v>-3</v>
          </cell>
          <cell r="N180" t="str">
            <v>BH</v>
          </cell>
          <cell r="O180">
            <v>0</v>
          </cell>
          <cell r="P180">
            <v>0</v>
          </cell>
        </row>
        <row r="181">
          <cell r="B181" t="str">
            <v>PB0002</v>
          </cell>
          <cell r="C181" t="str">
            <v>Phân bò 10dm3</v>
          </cell>
          <cell r="D181" t="str">
            <v>gói</v>
          </cell>
          <cell r="E181">
            <v>2338</v>
          </cell>
          <cell r="F181">
            <v>204942</v>
          </cell>
          <cell r="G181">
            <v>153978</v>
          </cell>
          <cell r="H181">
            <v>178715000</v>
          </cell>
          <cell r="I181">
            <v>154678</v>
          </cell>
          <cell r="J181">
            <v>178919919</v>
          </cell>
          <cell r="K181">
            <v>1156.7250610946612</v>
          </cell>
          <cell r="L181">
            <v>1638</v>
          </cell>
          <cell r="M181">
            <v>23</v>
          </cell>
          <cell r="N181" t="str">
            <v>BH</v>
          </cell>
          <cell r="O181">
            <v>0</v>
          </cell>
          <cell r="P181">
            <v>0</v>
          </cell>
        </row>
        <row r="182">
          <cell r="B182" t="str">
            <v>PB0003</v>
          </cell>
          <cell r="C182" t="str">
            <v>NPK 16-16-8 (200gr)</v>
          </cell>
          <cell r="D182" t="str">
            <v>gói</v>
          </cell>
          <cell r="E182">
            <v>670</v>
          </cell>
          <cell r="F182">
            <v>-12389</v>
          </cell>
          <cell r="G182">
            <v>8240</v>
          </cell>
          <cell r="H182">
            <v>1920000</v>
          </cell>
          <cell r="I182">
            <v>8633</v>
          </cell>
          <cell r="J182">
            <v>1907534</v>
          </cell>
          <cell r="K182">
            <v>220.95841538283332</v>
          </cell>
          <cell r="L182">
            <v>277</v>
          </cell>
          <cell r="M182">
            <v>77</v>
          </cell>
          <cell r="N182" t="str">
            <v>BH</v>
          </cell>
          <cell r="O182">
            <v>0</v>
          </cell>
          <cell r="P182">
            <v>0</v>
          </cell>
        </row>
        <row r="183">
          <cell r="B183" t="str">
            <v>PB0004</v>
          </cell>
          <cell r="C183" t="str">
            <v>NPK 20-20-15 (1kg)</v>
          </cell>
          <cell r="D183" t="str">
            <v>gói</v>
          </cell>
          <cell r="E183">
            <v>671</v>
          </cell>
          <cell r="F183">
            <v>35868</v>
          </cell>
          <cell r="G183">
            <v>3805</v>
          </cell>
          <cell r="H183">
            <v>735000</v>
          </cell>
          <cell r="I183">
            <v>3277</v>
          </cell>
          <cell r="J183">
            <v>769142</v>
          </cell>
          <cell r="K183">
            <v>234.70918523039364</v>
          </cell>
          <cell r="L183">
            <v>1199</v>
          </cell>
          <cell r="M183">
            <v>1726</v>
          </cell>
          <cell r="N183" t="str">
            <v>BH</v>
          </cell>
          <cell r="O183">
            <v>0</v>
          </cell>
          <cell r="P183">
            <v>0</v>
          </cell>
        </row>
        <row r="184">
          <cell r="B184" t="str">
            <v>PB0005</v>
          </cell>
          <cell r="C184" t="str">
            <v>Phân hữu cơ T- O (500gr)</v>
          </cell>
          <cell r="D184" t="str">
            <v>gói</v>
          </cell>
          <cell r="E184">
            <v>3830</v>
          </cell>
          <cell r="F184">
            <v>-27551</v>
          </cell>
          <cell r="G184">
            <v>79736</v>
          </cell>
          <cell r="H184">
            <v>8750000</v>
          </cell>
          <cell r="I184">
            <v>72444</v>
          </cell>
          <cell r="J184">
            <v>8722459</v>
          </cell>
          <cell r="K184">
            <v>120.40278007840539</v>
          </cell>
          <cell r="L184">
            <v>11122</v>
          </cell>
          <cell r="M184">
            <v>-10</v>
          </cell>
          <cell r="N184" t="str">
            <v>BH</v>
          </cell>
          <cell r="O184">
            <v>0</v>
          </cell>
          <cell r="P184">
            <v>0</v>
          </cell>
        </row>
        <row r="185">
          <cell r="B185" t="str">
            <v>PB0006</v>
          </cell>
          <cell r="C185" t="str">
            <v>Phân hữu cơ T- O (1kg)</v>
          </cell>
          <cell r="D185" t="str">
            <v>gói</v>
          </cell>
          <cell r="E185">
            <v>4284</v>
          </cell>
          <cell r="F185">
            <v>-395419</v>
          </cell>
          <cell r="G185">
            <v>27956</v>
          </cell>
          <cell r="H185">
            <v>10725000</v>
          </cell>
          <cell r="I185">
            <v>24512</v>
          </cell>
          <cell r="J185">
            <v>10332960</v>
          </cell>
          <cell r="K185">
            <v>421.54699738903395</v>
          </cell>
          <cell r="L185">
            <v>7728</v>
          </cell>
          <cell r="M185">
            <v>-3379</v>
          </cell>
          <cell r="N185" t="str">
            <v>BH</v>
          </cell>
          <cell r="O185">
            <v>0</v>
          </cell>
          <cell r="P185">
            <v>0</v>
          </cell>
        </row>
        <row r="186">
          <cell r="B186" t="str">
            <v>PB0012</v>
          </cell>
          <cell r="C186" t="str">
            <v>Phân hữu cơ vi sinh T-MB (40kg)</v>
          </cell>
          <cell r="D186" t="str">
            <v>bao</v>
          </cell>
          <cell r="E186">
            <v>2125</v>
          </cell>
          <cell r="F186">
            <v>23713419</v>
          </cell>
          <cell r="G186">
            <v>8719</v>
          </cell>
          <cell r="H186">
            <v>5632000</v>
          </cell>
          <cell r="I186">
            <v>9425</v>
          </cell>
          <cell r="J186">
            <v>29269397</v>
          </cell>
          <cell r="K186">
            <v>3105.5063129973473</v>
          </cell>
          <cell r="L186">
            <v>1419</v>
          </cell>
          <cell r="M186">
            <v>76022</v>
          </cell>
          <cell r="N186" t="str">
            <v>BH</v>
          </cell>
          <cell r="O186">
            <v>0</v>
          </cell>
          <cell r="P186">
            <v>0</v>
          </cell>
        </row>
        <row r="187">
          <cell r="B187" t="str">
            <v>PB0014</v>
          </cell>
          <cell r="C187" t="str">
            <v>Phân hữu cơ T- O (40kg)</v>
          </cell>
          <cell r="D187" t="str">
            <v>gói</v>
          </cell>
          <cell r="E187">
            <v>50</v>
          </cell>
          <cell r="F187">
            <v>0</v>
          </cell>
          <cell r="G187">
            <v>0</v>
          </cell>
          <cell r="H187">
            <v>0</v>
          </cell>
          <cell r="I187">
            <v>1</v>
          </cell>
          <cell r="J187">
            <v>0</v>
          </cell>
          <cell r="K187">
            <v>0</v>
          </cell>
          <cell r="L187">
            <v>49</v>
          </cell>
          <cell r="M187">
            <v>0</v>
          </cell>
          <cell r="N187" t="str">
            <v>BH</v>
          </cell>
          <cell r="O187">
            <v>0</v>
          </cell>
          <cell r="P187">
            <v>0</v>
          </cell>
        </row>
        <row r="188">
          <cell r="B188" t="str">
            <v>PB0015</v>
          </cell>
          <cell r="C188" t="str">
            <v>Phân hữu cơ T- O (xá)</v>
          </cell>
          <cell r="D188" t="str">
            <v>kg</v>
          </cell>
          <cell r="E188">
            <v>0</v>
          </cell>
          <cell r="F188">
            <v>0</v>
          </cell>
          <cell r="G188">
            <v>400</v>
          </cell>
          <cell r="H188">
            <v>0</v>
          </cell>
          <cell r="I188">
            <v>400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 t="str">
            <v>BH</v>
          </cell>
          <cell r="O188">
            <v>0</v>
          </cell>
          <cell r="P188">
            <v>0</v>
          </cell>
        </row>
        <row r="189">
          <cell r="B189" t="str">
            <v>PB0016</v>
          </cell>
          <cell r="C189" t="str">
            <v>Phân hữu cơ Vi Sinh T-MB (xá)</v>
          </cell>
          <cell r="D189" t="str">
            <v>kg</v>
          </cell>
          <cell r="E189">
            <v>0</v>
          </cell>
          <cell r="F189">
            <v>0</v>
          </cell>
          <cell r="G189">
            <v>680</v>
          </cell>
          <cell r="H189">
            <v>0</v>
          </cell>
          <cell r="I189">
            <v>740</v>
          </cell>
          <cell r="J189">
            <v>0</v>
          </cell>
          <cell r="K189">
            <v>0</v>
          </cell>
          <cell r="L189">
            <v>-60</v>
          </cell>
          <cell r="M189">
            <v>0</v>
          </cell>
          <cell r="N189" t="str">
            <v>BH</v>
          </cell>
          <cell r="O189">
            <v>0</v>
          </cell>
          <cell r="P189">
            <v>0</v>
          </cell>
        </row>
        <row r="190">
          <cell r="B190" t="str">
            <v>PB0017</v>
          </cell>
          <cell r="C190" t="str">
            <v>Phân hữu cơ T- O (25kg)</v>
          </cell>
          <cell r="D190" t="str">
            <v>bao</v>
          </cell>
          <cell r="E190">
            <v>0</v>
          </cell>
          <cell r="F190">
            <v>0</v>
          </cell>
          <cell r="G190">
            <v>4</v>
          </cell>
          <cell r="H190">
            <v>4000</v>
          </cell>
          <cell r="I190">
            <v>4</v>
          </cell>
          <cell r="J190">
            <v>4000</v>
          </cell>
          <cell r="K190">
            <v>1000</v>
          </cell>
          <cell r="L190">
            <v>0</v>
          </cell>
          <cell r="M190">
            <v>0</v>
          </cell>
          <cell r="N190" t="str">
            <v>BH</v>
          </cell>
          <cell r="O190">
            <v>0</v>
          </cell>
          <cell r="P190">
            <v>0</v>
          </cell>
        </row>
        <row r="191">
          <cell r="B191" t="str">
            <v>PB0019</v>
          </cell>
          <cell r="C191" t="str">
            <v>Phân bò lẻ</v>
          </cell>
          <cell r="D191" t="str">
            <v>m3</v>
          </cell>
          <cell r="E191">
            <v>0</v>
          </cell>
          <cell r="F191">
            <v>0</v>
          </cell>
          <cell r="G191">
            <v>228</v>
          </cell>
          <cell r="H191">
            <v>0</v>
          </cell>
          <cell r="I191">
            <v>228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 t="str">
            <v>BH</v>
          </cell>
          <cell r="O191">
            <v>0</v>
          </cell>
          <cell r="P191">
            <v>0</v>
          </cell>
        </row>
        <row r="192">
          <cell r="B192" t="str">
            <v>PB0026</v>
          </cell>
          <cell r="C192" t="str">
            <v>Phân hữu cơ vi sinh T-MB (30kg)</v>
          </cell>
          <cell r="D192" t="str">
            <v>bao</v>
          </cell>
          <cell r="E192">
            <v>0</v>
          </cell>
          <cell r="F192">
            <v>0</v>
          </cell>
          <cell r="G192">
            <v>10</v>
          </cell>
          <cell r="H192">
            <v>0</v>
          </cell>
          <cell r="I192">
            <v>0</v>
          </cell>
          <cell r="J192">
            <v>0</v>
          </cell>
          <cell r="K192" t="e">
            <v>#DIV/0!</v>
          </cell>
          <cell r="L192">
            <v>10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</row>
        <row r="193">
          <cell r="B193" t="str">
            <v>PB0029</v>
          </cell>
          <cell r="C193" t="str">
            <v>Phân T-O (35kg)</v>
          </cell>
          <cell r="D193" t="str">
            <v>bao</v>
          </cell>
          <cell r="E193">
            <v>11</v>
          </cell>
          <cell r="F193">
            <v>110000</v>
          </cell>
          <cell r="G193">
            <v>11</v>
          </cell>
          <cell r="H193">
            <v>11000</v>
          </cell>
          <cell r="I193">
            <v>3</v>
          </cell>
          <cell r="J193">
            <v>16500</v>
          </cell>
          <cell r="K193">
            <v>5500</v>
          </cell>
          <cell r="L193">
            <v>19</v>
          </cell>
          <cell r="M193">
            <v>104500</v>
          </cell>
          <cell r="N193">
            <v>0</v>
          </cell>
          <cell r="O193">
            <v>0</v>
          </cell>
          <cell r="P193">
            <v>0</v>
          </cell>
        </row>
        <row r="194">
          <cell r="B194" t="str">
            <v>PB0030</v>
          </cell>
          <cell r="C194" t="str">
            <v>Phân Hữu Cơ TMB (bao cám)</v>
          </cell>
          <cell r="D194" t="str">
            <v>kg</v>
          </cell>
          <cell r="E194">
            <v>0</v>
          </cell>
          <cell r="F194">
            <v>0</v>
          </cell>
          <cell r="G194">
            <v>390</v>
          </cell>
          <cell r="H194">
            <v>0</v>
          </cell>
          <cell r="I194">
            <v>300</v>
          </cell>
          <cell r="J194">
            <v>0</v>
          </cell>
          <cell r="K194">
            <v>0</v>
          </cell>
          <cell r="L194">
            <v>90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</row>
        <row r="195">
          <cell r="B195" t="str">
            <v>PB0031</v>
          </cell>
          <cell r="C195" t="str">
            <v>Tro Trấu (60 dm3)</v>
          </cell>
          <cell r="D195" t="str">
            <v>bao</v>
          </cell>
          <cell r="E195">
            <v>68</v>
          </cell>
          <cell r="F195">
            <v>0</v>
          </cell>
          <cell r="G195">
            <v>0</v>
          </cell>
          <cell r="H195">
            <v>0</v>
          </cell>
          <cell r="I195">
            <v>5</v>
          </cell>
          <cell r="J195">
            <v>0</v>
          </cell>
          <cell r="K195">
            <v>0</v>
          </cell>
          <cell r="L195">
            <v>63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</row>
        <row r="196">
          <cell r="B196" t="str">
            <v>PB0032</v>
          </cell>
          <cell r="C196" t="str">
            <v>Phân Bò Tươi (20dm3)</v>
          </cell>
          <cell r="D196" t="str">
            <v>bao</v>
          </cell>
          <cell r="E196">
            <v>20995</v>
          </cell>
          <cell r="F196">
            <v>0</v>
          </cell>
          <cell r="G196">
            <v>6</v>
          </cell>
          <cell r="H196">
            <v>0</v>
          </cell>
          <cell r="I196">
            <v>4635</v>
          </cell>
          <cell r="J196">
            <v>0</v>
          </cell>
          <cell r="K196">
            <v>0</v>
          </cell>
          <cell r="L196">
            <v>16366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</row>
        <row r="197">
          <cell r="B197" t="str">
            <v>PB0033</v>
          </cell>
          <cell r="C197" t="str">
            <v>Phân Bò cỏ Miền Tây (bao thức Ăn)</v>
          </cell>
          <cell r="D197" t="str">
            <v>bao</v>
          </cell>
          <cell r="E197">
            <v>0</v>
          </cell>
          <cell r="F197">
            <v>0</v>
          </cell>
          <cell r="G197">
            <v>1015</v>
          </cell>
          <cell r="H197">
            <v>0</v>
          </cell>
          <cell r="I197">
            <v>1022</v>
          </cell>
          <cell r="J197">
            <v>0</v>
          </cell>
          <cell r="K197">
            <v>0</v>
          </cell>
          <cell r="L197">
            <v>-7</v>
          </cell>
          <cell r="M197">
            <v>0</v>
          </cell>
          <cell r="N197" t="str">
            <v>BH</v>
          </cell>
          <cell r="O197">
            <v>0</v>
          </cell>
          <cell r="P197">
            <v>0</v>
          </cell>
        </row>
        <row r="198">
          <cell r="B198" t="str">
            <v>PB0034</v>
          </cell>
          <cell r="C198" t="str">
            <v>Phân Bò Cỏ Miền Tây (bao đỏ)</v>
          </cell>
          <cell r="D198" t="str">
            <v>bao</v>
          </cell>
          <cell r="E198">
            <v>0</v>
          </cell>
          <cell r="F198">
            <v>0</v>
          </cell>
          <cell r="G198">
            <v>1014</v>
          </cell>
          <cell r="H198">
            <v>0</v>
          </cell>
          <cell r="I198">
            <v>266</v>
          </cell>
          <cell r="J198">
            <v>0</v>
          </cell>
          <cell r="K198">
            <v>0</v>
          </cell>
          <cell r="L198">
            <v>748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</row>
        <row r="199">
          <cell r="B199" t="str">
            <v>PB0100</v>
          </cell>
          <cell r="C199" t="str">
            <v>Phân hữu cơ T- O (35kg)</v>
          </cell>
          <cell r="D199" t="str">
            <v>bao</v>
          </cell>
          <cell r="E199">
            <v>4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 t="e">
            <v>#DIV/0!</v>
          </cell>
          <cell r="L199">
            <v>4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</row>
        <row r="200">
          <cell r="B200" t="str">
            <v>TROH01</v>
          </cell>
          <cell r="C200" t="str">
            <v>Tro loại 1 (bao xá)</v>
          </cell>
          <cell r="D200" t="str">
            <v>bao</v>
          </cell>
          <cell r="E200">
            <v>0</v>
          </cell>
          <cell r="F200">
            <v>0</v>
          </cell>
          <cell r="G200">
            <v>2674</v>
          </cell>
          <cell r="H200">
            <v>0</v>
          </cell>
          <cell r="I200">
            <v>2224</v>
          </cell>
          <cell r="J200">
            <v>0</v>
          </cell>
          <cell r="K200">
            <v>0</v>
          </cell>
          <cell r="L200">
            <v>450</v>
          </cell>
          <cell r="M200">
            <v>0</v>
          </cell>
          <cell r="N200" t="str">
            <v>BH</v>
          </cell>
          <cell r="O200">
            <v>0</v>
          </cell>
          <cell r="P200">
            <v>0</v>
          </cell>
        </row>
        <row r="201">
          <cell r="B201" t="str">
            <v>TROH02</v>
          </cell>
          <cell r="C201" t="str">
            <v>Tro Trộn (bao xá)</v>
          </cell>
          <cell r="D201" t="str">
            <v>bao</v>
          </cell>
          <cell r="E201">
            <v>0</v>
          </cell>
          <cell r="F201">
            <v>0</v>
          </cell>
          <cell r="G201">
            <v>5701</v>
          </cell>
          <cell r="H201">
            <v>0</v>
          </cell>
          <cell r="I201">
            <v>4621</v>
          </cell>
          <cell r="J201">
            <v>0</v>
          </cell>
          <cell r="K201">
            <v>0</v>
          </cell>
          <cell r="L201">
            <v>1080</v>
          </cell>
          <cell r="M201">
            <v>0</v>
          </cell>
          <cell r="N201" t="str">
            <v>BB</v>
          </cell>
          <cell r="O201">
            <v>0</v>
          </cell>
          <cell r="P201">
            <v>0</v>
          </cell>
        </row>
        <row r="202">
          <cell r="B202" t="str">
            <v>TUOI0011</v>
          </cell>
          <cell r="C202" t="str">
            <v>Pecphun</v>
          </cell>
          <cell r="D202" t="str">
            <v>cái</v>
          </cell>
          <cell r="E202">
            <v>0</v>
          </cell>
          <cell r="F202">
            <v>0</v>
          </cell>
          <cell r="G202">
            <v>100</v>
          </cell>
          <cell r="H202">
            <v>100000</v>
          </cell>
          <cell r="I202">
            <v>100</v>
          </cell>
          <cell r="J202">
            <v>100000</v>
          </cell>
          <cell r="K202">
            <v>1000</v>
          </cell>
          <cell r="L202">
            <v>0</v>
          </cell>
          <cell r="M202">
            <v>0</v>
          </cell>
          <cell r="N202" t="str">
            <v>BB</v>
          </cell>
          <cell r="O202">
            <v>0</v>
          </cell>
          <cell r="P202">
            <v>0</v>
          </cell>
        </row>
        <row r="203">
          <cell r="B203" t="str">
            <v>VTBD1</v>
          </cell>
          <cell r="C203" t="str">
            <v>thùng bánh dầu 1 lít</v>
          </cell>
          <cell r="D203" t="str">
            <v>cái</v>
          </cell>
          <cell r="E203">
            <v>68</v>
          </cell>
          <cell r="F203">
            <v>778476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 t="e">
            <v>#DIV/0!</v>
          </cell>
          <cell r="L203">
            <v>68</v>
          </cell>
          <cell r="M203">
            <v>778476</v>
          </cell>
          <cell r="N203" t="str">
            <v>BB</v>
          </cell>
          <cell r="O203">
            <v>0</v>
          </cell>
          <cell r="P203">
            <v>0</v>
          </cell>
        </row>
        <row r="204">
          <cell r="B204" t="str">
            <v>VTBD2</v>
          </cell>
          <cell r="C204" t="str">
            <v>chai bánh dầu 1 lít</v>
          </cell>
          <cell r="D204" t="str">
            <v>cái</v>
          </cell>
          <cell r="E204">
            <v>3872</v>
          </cell>
          <cell r="F204">
            <v>17424000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 t="e">
            <v>#DIV/0!</v>
          </cell>
          <cell r="L204">
            <v>3872</v>
          </cell>
          <cell r="M204">
            <v>17424000</v>
          </cell>
          <cell r="N204" t="str">
            <v>BB</v>
          </cell>
          <cell r="O204">
            <v>0</v>
          </cell>
          <cell r="P204">
            <v>0</v>
          </cell>
        </row>
        <row r="205">
          <cell r="B205" t="str">
            <v>VTBD3</v>
          </cell>
          <cell r="C205" t="str">
            <v>chai bánh dầu 0.5 lít</v>
          </cell>
          <cell r="D205" t="str">
            <v>cái</v>
          </cell>
          <cell r="E205">
            <v>3137</v>
          </cell>
          <cell r="F205">
            <v>10979500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 t="e">
            <v>#DIV/0!</v>
          </cell>
          <cell r="L205">
            <v>3137</v>
          </cell>
          <cell r="M205">
            <v>10979500</v>
          </cell>
          <cell r="N205" t="str">
            <v>BB</v>
          </cell>
          <cell r="O205">
            <v>0</v>
          </cell>
          <cell r="P205">
            <v>0</v>
          </cell>
        </row>
        <row r="206">
          <cell r="B206" t="str">
            <v>VTBD4</v>
          </cell>
          <cell r="C206" t="str">
            <v>nhãn bánh dầu 0.5 lít</v>
          </cell>
          <cell r="D206" t="str">
            <v>cái</v>
          </cell>
          <cell r="E206">
            <v>3808</v>
          </cell>
          <cell r="F206">
            <v>1864016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 t="e">
            <v>#DIV/0!</v>
          </cell>
          <cell r="L206">
            <v>3808</v>
          </cell>
          <cell r="M206">
            <v>1864016</v>
          </cell>
          <cell r="N206" t="str">
            <v>NVL</v>
          </cell>
          <cell r="O206">
            <v>0</v>
          </cell>
          <cell r="P206">
            <v>0</v>
          </cell>
        </row>
        <row r="207">
          <cell r="B207" t="str">
            <v>VTBD5</v>
          </cell>
          <cell r="C207" t="str">
            <v>nhãn bánh dầu 1 lít</v>
          </cell>
          <cell r="D207" t="str">
            <v>cái</v>
          </cell>
          <cell r="E207">
            <v>1678</v>
          </cell>
          <cell r="F207">
            <v>969045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 t="e">
            <v>#DIV/0!</v>
          </cell>
          <cell r="L207">
            <v>1678</v>
          </cell>
          <cell r="M207">
            <v>969045</v>
          </cell>
          <cell r="N207" t="str">
            <v>NVL</v>
          </cell>
          <cell r="O207">
            <v>0</v>
          </cell>
          <cell r="P207">
            <v>0</v>
          </cell>
        </row>
        <row r="208">
          <cell r="B208" t="str">
            <v>VTBD6</v>
          </cell>
          <cell r="C208" t="str">
            <v>Thùng bánh dầu 0.5 lít</v>
          </cell>
          <cell r="D208" t="str">
            <v>cái</v>
          </cell>
          <cell r="E208">
            <v>131</v>
          </cell>
          <cell r="F208">
            <v>799934</v>
          </cell>
          <cell r="G208">
            <v>142</v>
          </cell>
          <cell r="H208">
            <v>0</v>
          </cell>
          <cell r="I208">
            <v>250</v>
          </cell>
          <cell r="J208">
            <v>778177</v>
          </cell>
          <cell r="K208">
            <v>3112.7080000000001</v>
          </cell>
          <cell r="L208">
            <v>23</v>
          </cell>
          <cell r="M208">
            <v>21757</v>
          </cell>
          <cell r="N208" t="str">
            <v>BB</v>
          </cell>
          <cell r="O208">
            <v>0</v>
          </cell>
          <cell r="P208">
            <v>0</v>
          </cell>
        </row>
        <row r="209">
          <cell r="B209" t="str">
            <v>VTCD</v>
          </cell>
          <cell r="C209" t="str">
            <v>Chỉ dừa ép kiện</v>
          </cell>
          <cell r="D209" t="str">
            <v>Kiện</v>
          </cell>
          <cell r="E209">
            <v>50</v>
          </cell>
          <cell r="F209">
            <v>4550000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 t="e">
            <v>#DIV/0!</v>
          </cell>
          <cell r="L209">
            <v>50</v>
          </cell>
          <cell r="M209">
            <v>4550000</v>
          </cell>
          <cell r="N209" t="str">
            <v>NVL</v>
          </cell>
          <cell r="O209">
            <v>0</v>
          </cell>
          <cell r="P209">
            <v>0</v>
          </cell>
        </row>
        <row r="210">
          <cell r="B210" t="str">
            <v>VTCM</v>
          </cell>
          <cell r="C210" t="str">
            <v>Chỉ May Bao</v>
          </cell>
          <cell r="D210" t="str">
            <v>Cuộn</v>
          </cell>
          <cell r="E210">
            <v>2224</v>
          </cell>
          <cell r="F210">
            <v>26392393</v>
          </cell>
          <cell r="G210">
            <v>6031</v>
          </cell>
          <cell r="H210">
            <v>31975283</v>
          </cell>
          <cell r="I210">
            <v>9409</v>
          </cell>
          <cell r="J210">
            <v>65468295</v>
          </cell>
          <cell r="K210">
            <v>6958.0502710171113</v>
          </cell>
          <cell r="L210">
            <v>-1154</v>
          </cell>
          <cell r="M210">
            <v>-7100619</v>
          </cell>
          <cell r="N210" t="str">
            <v>NVL</v>
          </cell>
          <cell r="O210">
            <v>0</v>
          </cell>
          <cell r="P210">
            <v>0</v>
          </cell>
        </row>
        <row r="211">
          <cell r="B211" t="str">
            <v>VTGTL</v>
          </cell>
          <cell r="C211" t="str">
            <v>giá thể trồng lan</v>
          </cell>
          <cell r="D211" t="str">
            <v>kg</v>
          </cell>
          <cell r="E211">
            <v>3991</v>
          </cell>
          <cell r="F211">
            <v>60486435</v>
          </cell>
          <cell r="G211">
            <v>10004.200000000001</v>
          </cell>
          <cell r="H211">
            <v>81600000</v>
          </cell>
          <cell r="I211">
            <v>13053</v>
          </cell>
          <cell r="J211">
            <v>129899579</v>
          </cell>
          <cell r="K211">
            <v>9951.7029801578174</v>
          </cell>
          <cell r="L211">
            <v>942.20000000000073</v>
          </cell>
          <cell r="M211">
            <v>12186856</v>
          </cell>
          <cell r="N211" t="str">
            <v>NVL</v>
          </cell>
          <cell r="O211">
            <v>0</v>
          </cell>
          <cell r="P211">
            <v>0</v>
          </cell>
        </row>
        <row r="212">
          <cell r="B212" t="str">
            <v>VTHCL</v>
          </cell>
          <cell r="C212" t="str">
            <v>HCl</v>
          </cell>
          <cell r="D212" t="str">
            <v>kg</v>
          </cell>
          <cell r="E212">
            <v>0</v>
          </cell>
          <cell r="F212">
            <v>3315230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 t="e">
            <v>#DIV/0!</v>
          </cell>
          <cell r="L212">
            <v>0</v>
          </cell>
          <cell r="M212">
            <v>3315230</v>
          </cell>
          <cell r="N212" t="str">
            <v>NVL</v>
          </cell>
          <cell r="O212">
            <v>0</v>
          </cell>
          <cell r="P212">
            <v>0</v>
          </cell>
        </row>
        <row r="213">
          <cell r="B213" t="str">
            <v>VTKCL</v>
          </cell>
          <cell r="C213" t="str">
            <v>KCl</v>
          </cell>
          <cell r="D213" t="str">
            <v>kg</v>
          </cell>
          <cell r="E213">
            <v>717.32</v>
          </cell>
          <cell r="F213">
            <v>6119686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 t="e">
            <v>#DIV/0!</v>
          </cell>
          <cell r="L213">
            <v>717.32</v>
          </cell>
          <cell r="M213">
            <v>6119686</v>
          </cell>
          <cell r="N213" t="str">
            <v>NVL</v>
          </cell>
          <cell r="O213">
            <v>0</v>
          </cell>
          <cell r="P213">
            <v>0</v>
          </cell>
        </row>
        <row r="214">
          <cell r="B214" t="str">
            <v>VTKH2PO4</v>
          </cell>
          <cell r="C214" t="str">
            <v>Kali sorbate</v>
          </cell>
          <cell r="D214" t="str">
            <v>kg</v>
          </cell>
          <cell r="E214">
            <v>62</v>
          </cell>
          <cell r="F214">
            <v>2077000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 t="e">
            <v>#DIV/0!</v>
          </cell>
          <cell r="L214">
            <v>62</v>
          </cell>
          <cell r="M214">
            <v>2077000</v>
          </cell>
          <cell r="N214" t="str">
            <v>NVL</v>
          </cell>
          <cell r="O214">
            <v>0</v>
          </cell>
          <cell r="P214">
            <v>0</v>
          </cell>
        </row>
        <row r="215">
          <cell r="B215" t="str">
            <v>VTLAN</v>
          </cell>
          <cell r="C215" t="str">
            <v>lân</v>
          </cell>
          <cell r="D215" t="str">
            <v>kg</v>
          </cell>
          <cell r="E215">
            <v>2632.3</v>
          </cell>
          <cell r="F215">
            <v>8686645</v>
          </cell>
          <cell r="G215">
            <v>49000</v>
          </cell>
          <cell r="H215">
            <v>164550000</v>
          </cell>
          <cell r="I215">
            <v>65199</v>
          </cell>
          <cell r="J215">
            <v>180791485</v>
          </cell>
          <cell r="K215">
            <v>2772.9180662280096</v>
          </cell>
          <cell r="L215">
            <v>-13566.699999999997</v>
          </cell>
          <cell r="M215">
            <v>-7554840</v>
          </cell>
          <cell r="N215" t="str">
            <v>NVL</v>
          </cell>
          <cell r="O215">
            <v>0</v>
          </cell>
          <cell r="P215">
            <v>0</v>
          </cell>
        </row>
        <row r="216">
          <cell r="B216" t="str">
            <v>VTMGSO4</v>
          </cell>
          <cell r="C216" t="str">
            <v>MgSO4</v>
          </cell>
          <cell r="D216" t="str">
            <v>kg</v>
          </cell>
          <cell r="E216">
            <v>98</v>
          </cell>
          <cell r="F216">
            <v>343000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 t="e">
            <v>#DIV/0!</v>
          </cell>
          <cell r="L216">
            <v>98</v>
          </cell>
          <cell r="M216">
            <v>343000</v>
          </cell>
          <cell r="N216" t="str">
            <v>NVL</v>
          </cell>
          <cell r="O216">
            <v>0</v>
          </cell>
          <cell r="P216">
            <v>0</v>
          </cell>
        </row>
        <row r="217">
          <cell r="B217" t="str">
            <v>VTNLRT</v>
          </cell>
          <cell r="C217" t="str">
            <v>Nguyên liệu làm R-T</v>
          </cell>
          <cell r="D217" t="str">
            <v>kg</v>
          </cell>
          <cell r="E217">
            <v>45724</v>
          </cell>
          <cell r="F217">
            <v>11358961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 t="e">
            <v>#DIV/0!</v>
          </cell>
          <cell r="L217">
            <v>45724</v>
          </cell>
          <cell r="M217">
            <v>11358961</v>
          </cell>
          <cell r="N217" t="str">
            <v>NVL</v>
          </cell>
          <cell r="O217">
            <v>0</v>
          </cell>
          <cell r="P217">
            <v>0</v>
          </cell>
        </row>
        <row r="218">
          <cell r="B218" t="str">
            <v>VTNPK</v>
          </cell>
          <cell r="C218" t="str">
            <v>Phân N-P-K 16-16-8</v>
          </cell>
          <cell r="D218" t="str">
            <v>kg</v>
          </cell>
          <cell r="E218">
            <v>1223</v>
          </cell>
          <cell r="F218">
            <v>9606497</v>
          </cell>
          <cell r="G218">
            <v>4479.6000000000004</v>
          </cell>
          <cell r="H218">
            <v>18000000</v>
          </cell>
          <cell r="I218">
            <v>3660</v>
          </cell>
          <cell r="J218">
            <v>21509241</v>
          </cell>
          <cell r="K218">
            <v>5876.8418032786885</v>
          </cell>
          <cell r="L218">
            <v>2042.6000000000004</v>
          </cell>
          <cell r="M218">
            <v>6097256</v>
          </cell>
          <cell r="N218" t="str">
            <v>NVL</v>
          </cell>
          <cell r="O218">
            <v>0</v>
          </cell>
          <cell r="P218">
            <v>0</v>
          </cell>
        </row>
        <row r="219">
          <cell r="B219" t="str">
            <v>VTNPK1</v>
          </cell>
          <cell r="C219" t="str">
            <v>Phân N-P-K 20-20-15</v>
          </cell>
          <cell r="D219" t="str">
            <v>kg</v>
          </cell>
          <cell r="E219">
            <v>1500</v>
          </cell>
          <cell r="F219">
            <v>18605853</v>
          </cell>
          <cell r="G219">
            <v>4759</v>
          </cell>
          <cell r="H219">
            <v>25400000</v>
          </cell>
          <cell r="I219">
            <v>6590</v>
          </cell>
          <cell r="J219">
            <v>44376618</v>
          </cell>
          <cell r="K219">
            <v>6733.9329286798184</v>
          </cell>
          <cell r="L219">
            <v>-331</v>
          </cell>
          <cell r="M219">
            <v>-370765</v>
          </cell>
          <cell r="N219" t="str">
            <v>NVL</v>
          </cell>
          <cell r="O219">
            <v>0</v>
          </cell>
          <cell r="P219">
            <v>0</v>
          </cell>
        </row>
        <row r="220">
          <cell r="B220" t="str">
            <v>VTPB</v>
          </cell>
          <cell r="C220" t="str">
            <v>Phân bò</v>
          </cell>
          <cell r="D220" t="str">
            <v>dm3</v>
          </cell>
          <cell r="E220">
            <v>221352</v>
          </cell>
          <cell r="F220">
            <v>125821801</v>
          </cell>
          <cell r="G220">
            <v>11138240</v>
          </cell>
          <cell r="H220">
            <v>7723625689</v>
          </cell>
          <cell r="I220">
            <v>7715810</v>
          </cell>
          <cell r="J220">
            <v>5111084739</v>
          </cell>
          <cell r="K220">
            <v>418.47186381800242</v>
          </cell>
          <cell r="L220">
            <v>3643782</v>
          </cell>
          <cell r="M220">
            <v>2738362751</v>
          </cell>
          <cell r="N220" t="str">
            <v>NVL</v>
          </cell>
          <cell r="O220">
            <v>0</v>
          </cell>
          <cell r="P220">
            <v>0</v>
          </cell>
        </row>
        <row r="221">
          <cell r="B221" t="str">
            <v>VTPCA</v>
          </cell>
          <cell r="C221" t="str">
            <v>phân cá bột</v>
          </cell>
          <cell r="D221" t="str">
            <v>kg</v>
          </cell>
          <cell r="E221">
            <v>11869.5</v>
          </cell>
          <cell r="F221">
            <v>89274325</v>
          </cell>
          <cell r="G221">
            <v>20000</v>
          </cell>
          <cell r="H221">
            <v>170000000</v>
          </cell>
          <cell r="I221">
            <v>3020</v>
          </cell>
          <cell r="J221">
            <v>24400831</v>
          </cell>
          <cell r="K221">
            <v>8079.7453642384107</v>
          </cell>
          <cell r="L221">
            <v>28849.5</v>
          </cell>
          <cell r="M221">
            <v>234873494</v>
          </cell>
          <cell r="N221" t="str">
            <v>NVL</v>
          </cell>
          <cell r="O221">
            <v>0</v>
          </cell>
          <cell r="P221">
            <v>0</v>
          </cell>
        </row>
        <row r="222">
          <cell r="B222" t="str">
            <v>VTROM</v>
          </cell>
          <cell r="C222" t="str">
            <v>Rơm</v>
          </cell>
          <cell r="D222" t="str">
            <v>dm3</v>
          </cell>
          <cell r="E222">
            <v>17530</v>
          </cell>
          <cell r="F222">
            <v>6000071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 t="e">
            <v>#DIV/0!</v>
          </cell>
          <cell r="L222">
            <v>17530</v>
          </cell>
          <cell r="M222">
            <v>6000071</v>
          </cell>
          <cell r="N222" t="str">
            <v>NVL</v>
          </cell>
          <cell r="O222">
            <v>0</v>
          </cell>
          <cell r="P222">
            <v>0</v>
          </cell>
        </row>
        <row r="223">
          <cell r="B223" t="str">
            <v>VTRT</v>
          </cell>
          <cell r="C223" t="str">
            <v>hoat chất R-T</v>
          </cell>
          <cell r="D223" t="str">
            <v>kg</v>
          </cell>
          <cell r="E223">
            <v>21081.58</v>
          </cell>
          <cell r="F223">
            <v>52092433</v>
          </cell>
          <cell r="G223">
            <v>129160</v>
          </cell>
          <cell r="H223">
            <v>319154360</v>
          </cell>
          <cell r="I223">
            <v>225360</v>
          </cell>
          <cell r="J223">
            <v>508097024</v>
          </cell>
          <cell r="K223">
            <v>2254.6016329428471</v>
          </cell>
          <cell r="L223">
            <v>-75118.419999999984</v>
          </cell>
          <cell r="M223">
            <v>-136850231</v>
          </cell>
          <cell r="N223" t="str">
            <v>NVL</v>
          </cell>
          <cell r="O223">
            <v>0</v>
          </cell>
          <cell r="P223">
            <v>0</v>
          </cell>
        </row>
        <row r="224">
          <cell r="B224" t="str">
            <v>VTSC1</v>
          </cell>
          <cell r="C224" t="str">
            <v>Đá scoria 2-5mm</v>
          </cell>
          <cell r="D224" t="str">
            <v>kg</v>
          </cell>
          <cell r="E224">
            <v>14730</v>
          </cell>
          <cell r="F224">
            <v>26613556</v>
          </cell>
          <cell r="G224">
            <v>12315</v>
          </cell>
          <cell r="H224">
            <v>21672000</v>
          </cell>
          <cell r="I224">
            <v>5000</v>
          </cell>
          <cell r="J224">
            <v>8926890</v>
          </cell>
          <cell r="K224">
            <v>1785.3779999999999</v>
          </cell>
          <cell r="L224">
            <v>22045</v>
          </cell>
          <cell r="M224">
            <v>39358666</v>
          </cell>
          <cell r="N224" t="str">
            <v>NVL</v>
          </cell>
          <cell r="O224">
            <v>0</v>
          </cell>
          <cell r="P224">
            <v>0</v>
          </cell>
        </row>
        <row r="225">
          <cell r="B225" t="str">
            <v>VTSC2</v>
          </cell>
          <cell r="C225" t="str">
            <v>Đá scoria 4-8mm</v>
          </cell>
          <cell r="D225" t="str">
            <v>kg</v>
          </cell>
          <cell r="E225">
            <v>150</v>
          </cell>
          <cell r="F225">
            <v>255000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 t="e">
            <v>#DIV/0!</v>
          </cell>
          <cell r="L225">
            <v>150</v>
          </cell>
          <cell r="M225">
            <v>255000</v>
          </cell>
          <cell r="N225" t="str">
            <v>NVL</v>
          </cell>
          <cell r="O225">
            <v>0</v>
          </cell>
          <cell r="P225">
            <v>0</v>
          </cell>
        </row>
        <row r="226">
          <cell r="B226" t="str">
            <v>VTSC3</v>
          </cell>
          <cell r="C226" t="str">
            <v>Đá scoria 5-10mm</v>
          </cell>
          <cell r="D226" t="str">
            <v>kg</v>
          </cell>
          <cell r="E226">
            <v>17510</v>
          </cell>
          <cell r="F226">
            <v>25401923</v>
          </cell>
          <cell r="G226">
            <v>25005</v>
          </cell>
          <cell r="H226">
            <v>41886000</v>
          </cell>
          <cell r="I226">
            <v>20400</v>
          </cell>
          <cell r="J226">
            <v>32670990</v>
          </cell>
          <cell r="K226">
            <v>1601.5191176470589</v>
          </cell>
          <cell r="L226">
            <v>22115</v>
          </cell>
          <cell r="M226">
            <v>34616933</v>
          </cell>
          <cell r="N226" t="str">
            <v>NVL</v>
          </cell>
          <cell r="O226">
            <v>0</v>
          </cell>
          <cell r="P226">
            <v>0</v>
          </cell>
        </row>
        <row r="227">
          <cell r="B227" t="str">
            <v>VTSC4</v>
          </cell>
          <cell r="C227" t="str">
            <v>Đá scoria 10-20mm</v>
          </cell>
          <cell r="D227" t="str">
            <v>kg</v>
          </cell>
          <cell r="E227">
            <v>5360</v>
          </cell>
          <cell r="F227">
            <v>9648002</v>
          </cell>
          <cell r="G227">
            <v>85089</v>
          </cell>
          <cell r="H227">
            <v>138888000</v>
          </cell>
          <cell r="I227">
            <v>48400</v>
          </cell>
          <cell r="J227">
            <v>80549309</v>
          </cell>
          <cell r="K227">
            <v>1664.2419214876033</v>
          </cell>
          <cell r="L227">
            <v>42049</v>
          </cell>
          <cell r="M227">
            <v>67986693</v>
          </cell>
          <cell r="N227" t="str">
            <v>NVL</v>
          </cell>
          <cell r="O227">
            <v>0</v>
          </cell>
          <cell r="P227">
            <v>0</v>
          </cell>
        </row>
        <row r="228">
          <cell r="B228" t="str">
            <v>VTSC6</v>
          </cell>
          <cell r="C228" t="str">
            <v>Đá scoria 50-70mm</v>
          </cell>
          <cell r="D228" t="str">
            <v>kg</v>
          </cell>
          <cell r="E228">
            <v>3000</v>
          </cell>
          <cell r="F228">
            <v>5460000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 t="e">
            <v>#DIV/0!</v>
          </cell>
          <cell r="L228">
            <v>3000</v>
          </cell>
          <cell r="M228">
            <v>5460000</v>
          </cell>
          <cell r="N228" t="str">
            <v>BB</v>
          </cell>
          <cell r="O228">
            <v>0</v>
          </cell>
          <cell r="P228">
            <v>0</v>
          </cell>
        </row>
        <row r="229">
          <cell r="B229" t="str">
            <v>VTSC7</v>
          </cell>
          <cell r="C229" t="str">
            <v>Đá scoria &lt;1mm</v>
          </cell>
          <cell r="D229" t="str">
            <v>kg</v>
          </cell>
          <cell r="E229">
            <v>3060</v>
          </cell>
          <cell r="F229">
            <v>3060000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 t="e">
            <v>#DIV/0!</v>
          </cell>
          <cell r="L229">
            <v>3060</v>
          </cell>
          <cell r="M229">
            <v>3060000</v>
          </cell>
          <cell r="N229" t="str">
            <v>NVL</v>
          </cell>
          <cell r="O229">
            <v>0</v>
          </cell>
          <cell r="P229">
            <v>0</v>
          </cell>
        </row>
        <row r="230">
          <cell r="B230" t="str">
            <v>VTTCT</v>
          </cell>
          <cell r="C230" t="str">
            <v>thùng bánh dầu 0.5 lít</v>
          </cell>
          <cell r="D230" t="str">
            <v>cái</v>
          </cell>
          <cell r="E230">
            <v>3</v>
          </cell>
          <cell r="F230">
            <v>18000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 t="e">
            <v>#DIV/0!</v>
          </cell>
          <cell r="L230">
            <v>3</v>
          </cell>
          <cell r="M230">
            <v>18000</v>
          </cell>
          <cell r="N230" t="str">
            <v>NVL</v>
          </cell>
          <cell r="O230">
            <v>0</v>
          </cell>
          <cell r="P230">
            <v>0</v>
          </cell>
        </row>
        <row r="231">
          <cell r="B231" t="str">
            <v>VTTRM</v>
          </cell>
          <cell r="C231" t="str">
            <v>trấu xay ( mua )</v>
          </cell>
          <cell r="D231" t="str">
            <v>KG</v>
          </cell>
          <cell r="E231">
            <v>181</v>
          </cell>
          <cell r="F231">
            <v>277226</v>
          </cell>
          <cell r="G231">
            <v>0</v>
          </cell>
          <cell r="H231">
            <v>0</v>
          </cell>
          <cell r="I231">
            <v>150</v>
          </cell>
          <cell r="J231">
            <v>229745</v>
          </cell>
          <cell r="K231">
            <v>1531.6333333333334</v>
          </cell>
          <cell r="L231">
            <v>31</v>
          </cell>
          <cell r="M231">
            <v>47481</v>
          </cell>
          <cell r="N231" t="str">
            <v>NVL</v>
          </cell>
          <cell r="O231">
            <v>0</v>
          </cell>
          <cell r="P231">
            <v>0</v>
          </cell>
        </row>
        <row r="232">
          <cell r="B232" t="str">
            <v>VTTRO</v>
          </cell>
          <cell r="C232" t="str">
            <v>tro trấu</v>
          </cell>
          <cell r="D232" t="str">
            <v>dm3</v>
          </cell>
          <cell r="E232">
            <v>3773719</v>
          </cell>
          <cell r="F232">
            <v>89211168</v>
          </cell>
          <cell r="G232">
            <v>27460100</v>
          </cell>
          <cell r="H232">
            <v>514212000</v>
          </cell>
          <cell r="I232">
            <v>26185950</v>
          </cell>
          <cell r="J232">
            <v>533531732</v>
          </cell>
          <cell r="K232">
            <v>20.374732709716469</v>
          </cell>
          <cell r="L232">
            <v>5047869</v>
          </cell>
          <cell r="M232">
            <v>69891436</v>
          </cell>
          <cell r="N232" t="str">
            <v>NVL</v>
          </cell>
          <cell r="O232">
            <v>0</v>
          </cell>
          <cell r="P232">
            <v>0</v>
          </cell>
        </row>
        <row r="233">
          <cell r="B233" t="str">
            <v>VTURE</v>
          </cell>
          <cell r="C233" t="str">
            <v>URE</v>
          </cell>
          <cell r="D233" t="str">
            <v>kg</v>
          </cell>
          <cell r="E233">
            <v>2990.35</v>
          </cell>
          <cell r="F233">
            <v>20917698</v>
          </cell>
          <cell r="G233">
            <v>0</v>
          </cell>
          <cell r="H233">
            <v>0</v>
          </cell>
          <cell r="I233">
            <v>786</v>
          </cell>
          <cell r="J233">
            <v>5498121</v>
          </cell>
          <cell r="K233">
            <v>6995.0648854961828</v>
          </cell>
          <cell r="L233">
            <v>2204.35</v>
          </cell>
          <cell r="M233">
            <v>15419577</v>
          </cell>
          <cell r="N233" t="str">
            <v>NVL</v>
          </cell>
          <cell r="O233">
            <v>0</v>
          </cell>
          <cell r="P233">
            <v>0</v>
          </cell>
        </row>
        <row r="234">
          <cell r="B234" t="str">
            <v>VTVD</v>
          </cell>
          <cell r="C234" t="str">
            <v>Vỏ Dừa</v>
          </cell>
          <cell r="D234" t="str">
            <v>kg</v>
          </cell>
          <cell r="E234">
            <v>0</v>
          </cell>
          <cell r="F234">
            <v>0</v>
          </cell>
          <cell r="G234">
            <v>2644810</v>
          </cell>
          <cell r="H234">
            <v>0</v>
          </cell>
          <cell r="I234">
            <v>0</v>
          </cell>
          <cell r="J234">
            <v>0</v>
          </cell>
          <cell r="K234" t="e">
            <v>#DIV/0!</v>
          </cell>
          <cell r="L234">
            <v>0</v>
          </cell>
          <cell r="M234">
            <v>0</v>
          </cell>
          <cell r="N234" t="str">
            <v>NVL</v>
          </cell>
          <cell r="O234">
            <v>0</v>
          </cell>
          <cell r="P234">
            <v>0</v>
          </cell>
        </row>
        <row r="235">
          <cell r="B235" t="str">
            <v>VTVOI</v>
          </cell>
          <cell r="C235" t="str">
            <v>Vôi</v>
          </cell>
          <cell r="D235" t="str">
            <v>kg</v>
          </cell>
          <cell r="E235">
            <v>19544.16</v>
          </cell>
          <cell r="F235">
            <v>33630502</v>
          </cell>
          <cell r="G235">
            <v>74780</v>
          </cell>
          <cell r="H235">
            <v>135084800</v>
          </cell>
          <cell r="I235">
            <v>85440</v>
          </cell>
          <cell r="J235">
            <v>155831764</v>
          </cell>
          <cell r="K235">
            <v>1823.8736423220973</v>
          </cell>
          <cell r="L235">
            <v>0</v>
          </cell>
          <cell r="M235">
            <v>0</v>
          </cell>
          <cell r="N235" t="str">
            <v>NVL</v>
          </cell>
          <cell r="O235">
            <v>0</v>
          </cell>
          <cell r="P235">
            <v>0</v>
          </cell>
        </row>
        <row r="236">
          <cell r="B236" t="str">
            <v>VTXD</v>
          </cell>
          <cell r="C236" t="str">
            <v>Mụn Dừa (NVL)</v>
          </cell>
          <cell r="D236" t="str">
            <v>dm3</v>
          </cell>
          <cell r="E236">
            <v>-1355656</v>
          </cell>
          <cell r="F236">
            <v>-372251103</v>
          </cell>
          <cell r="G236">
            <v>28274473</v>
          </cell>
          <cell r="H236">
            <v>15756861249</v>
          </cell>
          <cell r="I236">
            <v>27854570</v>
          </cell>
          <cell r="J236">
            <v>15852094271</v>
          </cell>
          <cell r="K236">
            <v>346.69699908823571</v>
          </cell>
          <cell r="L236">
            <v>-935753</v>
          </cell>
          <cell r="M236">
            <v>-467484125</v>
          </cell>
          <cell r="N236" t="str">
            <v>NVL</v>
          </cell>
          <cell r="O236">
            <v>0</v>
          </cell>
          <cell r="P236">
            <v>0</v>
          </cell>
        </row>
      </sheetData>
      <sheetData sheetId="21" refreshError="1">
        <row r="2">
          <cell r="B2" t="str">
            <v>BAT01</v>
          </cell>
          <cell r="C2" t="str">
            <v>Bạt xanh cam (tặng)</v>
          </cell>
          <cell r="D2" t="str">
            <v>tấm</v>
          </cell>
          <cell r="E2">
            <v>0</v>
          </cell>
          <cell r="F2">
            <v>0</v>
          </cell>
          <cell r="G2">
            <v>954</v>
          </cell>
          <cell r="H2">
            <v>0</v>
          </cell>
          <cell r="I2">
            <v>498</v>
          </cell>
          <cell r="J2">
            <v>0</v>
          </cell>
          <cell r="K2">
            <v>0</v>
          </cell>
        </row>
        <row r="3">
          <cell r="B3" t="str">
            <v>BBBC01</v>
          </cell>
          <cell r="C3" t="str">
            <v>Bao Cám</v>
          </cell>
          <cell r="D3" t="str">
            <v>cái</v>
          </cell>
          <cell r="E3">
            <v>218</v>
          </cell>
          <cell r="F3">
            <v>-5239594</v>
          </cell>
          <cell r="G3">
            <v>181024</v>
          </cell>
          <cell r="H3">
            <v>198000000</v>
          </cell>
          <cell r="I3">
            <v>172828</v>
          </cell>
          <cell r="J3">
            <v>52456337</v>
          </cell>
          <cell r="K3">
            <v>1093.777620646986</v>
          </cell>
        </row>
        <row r="4">
          <cell r="B4" t="str">
            <v>BBBLAK</v>
          </cell>
          <cell r="C4" t="str">
            <v>Bao black concentrale</v>
          </cell>
          <cell r="D4" t="str">
            <v>Cái</v>
          </cell>
          <cell r="E4">
            <v>648</v>
          </cell>
          <cell r="F4">
            <v>47080000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 t="e">
            <v>#DIV/0!</v>
          </cell>
        </row>
        <row r="5">
          <cell r="B5" t="str">
            <v>BBBX</v>
          </cell>
          <cell r="C5" t="str">
            <v>Bao Xanh</v>
          </cell>
          <cell r="D5" t="str">
            <v>Cái</v>
          </cell>
          <cell r="E5">
            <v>7180</v>
          </cell>
          <cell r="F5">
            <v>9949498</v>
          </cell>
          <cell r="G5">
            <v>23026</v>
          </cell>
          <cell r="H5">
            <v>36000000</v>
          </cell>
          <cell r="I5">
            <v>26398</v>
          </cell>
          <cell r="J5">
            <v>35669861</v>
          </cell>
          <cell r="K5">
            <v>1563.4500130287502</v>
          </cell>
        </row>
        <row r="6">
          <cell r="B6" t="str">
            <v>BBCP</v>
          </cell>
          <cell r="C6" t="str">
            <v>Bao compost vegetal</v>
          </cell>
          <cell r="D6" t="str">
            <v>Cái</v>
          </cell>
          <cell r="E6">
            <v>1683</v>
          </cell>
          <cell r="F6">
            <v>14613500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 t="e">
            <v>#DIV/0!</v>
          </cell>
        </row>
        <row r="7">
          <cell r="B7" t="str">
            <v>BBDHC100</v>
          </cell>
          <cell r="C7" t="str">
            <v>Bao đất hữu cơ 100 dm3</v>
          </cell>
          <cell r="D7" t="str">
            <v>Cái</v>
          </cell>
          <cell r="E7">
            <v>5000</v>
          </cell>
          <cell r="F7">
            <v>35000000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 t="e">
            <v>#DIV/0!</v>
          </cell>
        </row>
        <row r="8">
          <cell r="B8" t="str">
            <v>BBDHC5DM</v>
          </cell>
          <cell r="C8" t="str">
            <v>Bao Bì hổn hợp hữu cơ vi sinh 5dm3</v>
          </cell>
          <cell r="D8" t="str">
            <v>Cái</v>
          </cell>
          <cell r="E8">
            <v>15940</v>
          </cell>
          <cell r="F8">
            <v>14346000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 t="e">
            <v>#DIV/0!</v>
          </cell>
        </row>
        <row r="9">
          <cell r="B9" t="str">
            <v>BBDM20</v>
          </cell>
          <cell r="C9" t="str">
            <v>bao đất mai 20dm3</v>
          </cell>
          <cell r="D9" t="str">
            <v>cái</v>
          </cell>
          <cell r="E9">
            <v>12645</v>
          </cell>
          <cell r="F9">
            <v>22314588</v>
          </cell>
          <cell r="G9">
            <v>5590</v>
          </cell>
          <cell r="H9">
            <v>0</v>
          </cell>
          <cell r="I9">
            <v>10400</v>
          </cell>
          <cell r="J9">
            <v>14130880</v>
          </cell>
          <cell r="K9">
            <v>0</v>
          </cell>
        </row>
        <row r="10">
          <cell r="B10" t="str">
            <v>BBDR10</v>
          </cell>
          <cell r="C10" t="str">
            <v>bao đất rau 10dm3</v>
          </cell>
          <cell r="D10" t="str">
            <v>cái</v>
          </cell>
          <cell r="E10">
            <v>17218</v>
          </cell>
          <cell r="F10">
            <v>20968963</v>
          </cell>
          <cell r="G10">
            <v>6077</v>
          </cell>
          <cell r="H10">
            <v>0</v>
          </cell>
          <cell r="I10">
            <v>5030</v>
          </cell>
          <cell r="J10">
            <v>5784053</v>
          </cell>
          <cell r="K10">
            <v>0</v>
          </cell>
        </row>
        <row r="11">
          <cell r="B11" t="str">
            <v>BBDR20</v>
          </cell>
          <cell r="C11" t="str">
            <v>bao đất rau 20dm3</v>
          </cell>
          <cell r="D11" t="str">
            <v>cái</v>
          </cell>
          <cell r="E11">
            <v>27873</v>
          </cell>
          <cell r="F11">
            <v>28841266</v>
          </cell>
          <cell r="G11">
            <v>105370</v>
          </cell>
          <cell r="H11">
            <v>226644000</v>
          </cell>
          <cell r="I11">
            <v>104022</v>
          </cell>
          <cell r="J11">
            <v>173240185</v>
          </cell>
          <cell r="K11">
            <v>2150.9348011768056</v>
          </cell>
        </row>
        <row r="12">
          <cell r="B12" t="str">
            <v>BBDR5</v>
          </cell>
          <cell r="C12" t="str">
            <v>bao đất rau 5dm3</v>
          </cell>
          <cell r="D12" t="str">
            <v>cái</v>
          </cell>
          <cell r="E12">
            <v>33055</v>
          </cell>
          <cell r="F12">
            <v>35137975</v>
          </cell>
          <cell r="G12">
            <v>1540</v>
          </cell>
          <cell r="H12">
            <v>0</v>
          </cell>
          <cell r="I12">
            <v>14539</v>
          </cell>
          <cell r="J12">
            <v>4062780</v>
          </cell>
          <cell r="K12">
            <v>0</v>
          </cell>
        </row>
        <row r="13">
          <cell r="B13" t="str">
            <v>BBDS20</v>
          </cell>
          <cell r="C13" t="str">
            <v>bao đất sạch 20dm3</v>
          </cell>
          <cell r="D13" t="str">
            <v>cái</v>
          </cell>
          <cell r="E13">
            <v>19111</v>
          </cell>
          <cell r="F13">
            <v>18981695</v>
          </cell>
          <cell r="G13">
            <v>421343</v>
          </cell>
          <cell r="H13">
            <v>852592000</v>
          </cell>
          <cell r="I13">
            <v>391000</v>
          </cell>
          <cell r="J13">
            <v>765871297</v>
          </cell>
          <cell r="K13">
            <v>2023.5105365462343</v>
          </cell>
        </row>
        <row r="14">
          <cell r="B14" t="str">
            <v>BBDS40</v>
          </cell>
          <cell r="C14" t="str">
            <v>Bao đất sạch 40 dm3 (XK)</v>
          </cell>
          <cell r="D14" t="str">
            <v>Cái</v>
          </cell>
          <cell r="E14">
            <v>-810</v>
          </cell>
          <cell r="F14">
            <v>0</v>
          </cell>
          <cell r="G14">
            <v>6535</v>
          </cell>
          <cell r="H14">
            <v>0</v>
          </cell>
          <cell r="I14">
            <v>5725</v>
          </cell>
          <cell r="J14">
            <v>0</v>
          </cell>
          <cell r="K14">
            <v>0</v>
          </cell>
        </row>
        <row r="15">
          <cell r="B15" t="str">
            <v>BBDS5</v>
          </cell>
          <cell r="C15" t="str">
            <v>bao đất sạch 5dm3</v>
          </cell>
          <cell r="D15" t="str">
            <v>cái</v>
          </cell>
          <cell r="E15">
            <v>41278</v>
          </cell>
          <cell r="F15">
            <v>10873098</v>
          </cell>
          <cell r="G15">
            <v>146932</v>
          </cell>
          <cell r="H15">
            <v>114859181</v>
          </cell>
          <cell r="I15">
            <v>171641</v>
          </cell>
          <cell r="J15">
            <v>95656432</v>
          </cell>
          <cell r="K15">
            <v>781.71658318133564</v>
          </cell>
        </row>
        <row r="16">
          <cell r="B16" t="str">
            <v>BBDS50</v>
          </cell>
          <cell r="C16" t="str">
            <v>bao đất sạch 50dm3</v>
          </cell>
          <cell r="D16" t="str">
            <v>cái</v>
          </cell>
          <cell r="E16">
            <v>14750</v>
          </cell>
          <cell r="F16">
            <v>28837209</v>
          </cell>
          <cell r="G16">
            <v>415512</v>
          </cell>
          <cell r="H16">
            <v>1196206500</v>
          </cell>
          <cell r="I16">
            <v>387791</v>
          </cell>
          <cell r="J16">
            <v>1092982302</v>
          </cell>
          <cell r="K16">
            <v>2878.8735343383582</v>
          </cell>
        </row>
        <row r="17">
          <cell r="B17" t="str">
            <v>BBDTC40</v>
          </cell>
          <cell r="C17" t="str">
            <v>bao đất trồng cây 40dm3</v>
          </cell>
          <cell r="D17" t="str">
            <v>cái</v>
          </cell>
          <cell r="E17">
            <v>413</v>
          </cell>
          <cell r="F17">
            <v>1614960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 t="e">
            <v>#DIV/0!</v>
          </cell>
        </row>
        <row r="18">
          <cell r="B18" t="str">
            <v>BBDV01</v>
          </cell>
          <cell r="C18" t="str">
            <v>bao đất việt 20dm3</v>
          </cell>
          <cell r="D18" t="str">
            <v>cái</v>
          </cell>
          <cell r="E18">
            <v>35080</v>
          </cell>
          <cell r="F18">
            <v>55344120</v>
          </cell>
          <cell r="G18">
            <v>65034</v>
          </cell>
          <cell r="H18">
            <v>128000000</v>
          </cell>
          <cell r="I18">
            <v>57593</v>
          </cell>
          <cell r="J18">
            <v>76110431</v>
          </cell>
          <cell r="K18">
            <v>1968.201248577667</v>
          </cell>
        </row>
        <row r="19">
          <cell r="B19" t="str">
            <v>BBDV02</v>
          </cell>
          <cell r="C19" t="str">
            <v>bao đất việt 20dm3 ( không in)</v>
          </cell>
          <cell r="D19" t="str">
            <v>cái</v>
          </cell>
          <cell r="E19">
            <v>174</v>
          </cell>
          <cell r="F19">
            <v>564630</v>
          </cell>
          <cell r="G19">
            <v>1826</v>
          </cell>
          <cell r="H19">
            <v>0</v>
          </cell>
          <cell r="I19">
            <v>20</v>
          </cell>
          <cell r="J19">
            <v>64900</v>
          </cell>
          <cell r="K19">
            <v>0</v>
          </cell>
        </row>
        <row r="20">
          <cell r="B20" t="str">
            <v>BBDV03</v>
          </cell>
          <cell r="C20" t="str">
            <v>bao đất việt 50dm3 ( không in)</v>
          </cell>
          <cell r="D20" t="str">
            <v>cái</v>
          </cell>
          <cell r="E20">
            <v>838</v>
          </cell>
          <cell r="F20">
            <v>2829395</v>
          </cell>
          <cell r="G20">
            <v>2000</v>
          </cell>
          <cell r="H20">
            <v>4060000</v>
          </cell>
          <cell r="I20">
            <v>0</v>
          </cell>
          <cell r="J20">
            <v>0</v>
          </cell>
          <cell r="K20">
            <v>2030</v>
          </cell>
        </row>
        <row r="21">
          <cell r="B21" t="str">
            <v>BBDV04</v>
          </cell>
          <cell r="C21" t="str">
            <v>bao đất việt 50dm3</v>
          </cell>
          <cell r="D21" t="str">
            <v>cái</v>
          </cell>
          <cell r="E21">
            <v>44472</v>
          </cell>
          <cell r="F21">
            <v>110089859</v>
          </cell>
          <cell r="G21">
            <v>42057</v>
          </cell>
          <cell r="H21">
            <v>81510000</v>
          </cell>
          <cell r="I21">
            <v>71110</v>
          </cell>
          <cell r="J21">
            <v>133549941</v>
          </cell>
          <cell r="K21">
            <v>1938.0840288180327</v>
          </cell>
        </row>
        <row r="22">
          <cell r="B22" t="str">
            <v>BBHCVS</v>
          </cell>
          <cell r="C22" t="str">
            <v>Bao HCVS 100 dm3</v>
          </cell>
          <cell r="D22" t="str">
            <v>Cái</v>
          </cell>
          <cell r="E22">
            <v>3474</v>
          </cell>
          <cell r="F22">
            <v>18795000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 t="e">
            <v>#DIV/0!</v>
          </cell>
        </row>
        <row r="23">
          <cell r="B23" t="str">
            <v>BBHN</v>
          </cell>
          <cell r="C23" t="str">
            <v>Bao Đất Sạch 20 dm3 HN</v>
          </cell>
          <cell r="D23" t="str">
            <v>Cái</v>
          </cell>
          <cell r="E23">
            <v>18634</v>
          </cell>
          <cell r="F23">
            <v>25992549</v>
          </cell>
          <cell r="G23">
            <v>73583</v>
          </cell>
          <cell r="H23">
            <v>148585800</v>
          </cell>
          <cell r="I23">
            <v>55965</v>
          </cell>
          <cell r="J23">
            <v>100173459</v>
          </cell>
          <cell r="K23">
            <v>2019.29521764538</v>
          </cell>
        </row>
        <row r="24">
          <cell r="B24" t="str">
            <v>BBLAN</v>
          </cell>
          <cell r="C24" t="str">
            <v>bao đựng giá thể lan</v>
          </cell>
          <cell r="D24" t="str">
            <v>cái</v>
          </cell>
          <cell r="E24">
            <v>18077</v>
          </cell>
          <cell r="F24">
            <v>2572295</v>
          </cell>
          <cell r="G24">
            <v>34384</v>
          </cell>
          <cell r="H24">
            <v>6722100</v>
          </cell>
          <cell r="I24">
            <v>37987</v>
          </cell>
          <cell r="J24">
            <v>4736187</v>
          </cell>
          <cell r="K24">
            <v>195.50081433224756</v>
          </cell>
        </row>
        <row r="25">
          <cell r="B25" t="str">
            <v>BBNGTL</v>
          </cell>
          <cell r="C25" t="str">
            <v>Nhãn giá thể lan</v>
          </cell>
          <cell r="D25" t="str">
            <v>Cái</v>
          </cell>
          <cell r="E25">
            <v>22600</v>
          </cell>
          <cell r="F25">
            <v>3948943</v>
          </cell>
          <cell r="G25">
            <v>28440</v>
          </cell>
          <cell r="H25">
            <v>5920000</v>
          </cell>
          <cell r="I25">
            <v>41100</v>
          </cell>
          <cell r="J25">
            <v>4673242</v>
          </cell>
          <cell r="K25">
            <v>208.15752461322083</v>
          </cell>
        </row>
        <row r="26">
          <cell r="B26" t="str">
            <v>BBNPK16</v>
          </cell>
          <cell r="C26" t="str">
            <v>bao bì NPK16</v>
          </cell>
          <cell r="D26" t="str">
            <v>Cái</v>
          </cell>
          <cell r="E26">
            <v>4946</v>
          </cell>
          <cell r="F26">
            <v>-29765</v>
          </cell>
          <cell r="G26">
            <v>60</v>
          </cell>
          <cell r="H26">
            <v>0</v>
          </cell>
          <cell r="I26">
            <v>1100</v>
          </cell>
          <cell r="J26">
            <v>-6541</v>
          </cell>
          <cell r="K26">
            <v>0</v>
          </cell>
        </row>
        <row r="27">
          <cell r="B27" t="str">
            <v>BBNPK20</v>
          </cell>
          <cell r="C27" t="str">
            <v>Bao Bì NPK 20</v>
          </cell>
          <cell r="D27" t="str">
            <v>Cái</v>
          </cell>
          <cell r="E27">
            <v>40983</v>
          </cell>
          <cell r="F27">
            <v>34640680</v>
          </cell>
          <cell r="G27">
            <v>4980</v>
          </cell>
          <cell r="H27">
            <v>0</v>
          </cell>
          <cell r="I27">
            <v>5778</v>
          </cell>
          <cell r="J27">
            <v>3916094</v>
          </cell>
          <cell r="K27">
            <v>0</v>
          </cell>
        </row>
        <row r="28">
          <cell r="B28" t="str">
            <v>BBNUTRISOLD</v>
          </cell>
          <cell r="C28" t="str">
            <v>Bao Nutrisol - bao đỏ</v>
          </cell>
          <cell r="D28" t="str">
            <v>Cái</v>
          </cell>
          <cell r="E28">
            <v>6621</v>
          </cell>
          <cell r="F28">
            <v>0</v>
          </cell>
          <cell r="G28">
            <v>300</v>
          </cell>
          <cell r="H28">
            <v>0</v>
          </cell>
          <cell r="I28">
            <v>2861</v>
          </cell>
          <cell r="J28">
            <v>0</v>
          </cell>
          <cell r="K28">
            <v>0</v>
          </cell>
        </row>
        <row r="29">
          <cell r="B29" t="str">
            <v>BBNUTRISOLV</v>
          </cell>
          <cell r="C29" t="str">
            <v>Bao Nutrisol - bao vàng</v>
          </cell>
          <cell r="D29" t="str">
            <v>Cái</v>
          </cell>
          <cell r="E29">
            <v>4826</v>
          </cell>
          <cell r="F29">
            <v>0</v>
          </cell>
          <cell r="G29">
            <v>986</v>
          </cell>
          <cell r="H29">
            <v>0</v>
          </cell>
          <cell r="I29">
            <v>3640</v>
          </cell>
          <cell r="J29">
            <v>0</v>
          </cell>
          <cell r="K29">
            <v>0</v>
          </cell>
        </row>
        <row r="30">
          <cell r="B30" t="str">
            <v>BBPB10</v>
          </cell>
          <cell r="C30" t="str">
            <v>bao phân bò 10dm3</v>
          </cell>
          <cell r="D30" t="str">
            <v>cái</v>
          </cell>
          <cell r="E30">
            <v>4656</v>
          </cell>
          <cell r="F30">
            <v>-7853535</v>
          </cell>
          <cell r="G30">
            <v>175291</v>
          </cell>
          <cell r="H30">
            <v>175655615</v>
          </cell>
          <cell r="I30">
            <v>143360</v>
          </cell>
          <cell r="J30">
            <v>118253009</v>
          </cell>
          <cell r="K30">
            <v>1002.0800554506507</v>
          </cell>
        </row>
        <row r="31">
          <cell r="B31" t="str">
            <v>BBPB3</v>
          </cell>
          <cell r="C31" t="str">
            <v>bao phân bò 3dm3</v>
          </cell>
          <cell r="D31" t="str">
            <v>cái</v>
          </cell>
          <cell r="E31">
            <v>32127</v>
          </cell>
          <cell r="F31">
            <v>7090675</v>
          </cell>
          <cell r="G31">
            <v>57175</v>
          </cell>
          <cell r="H31">
            <v>26558081</v>
          </cell>
          <cell r="I31">
            <v>64152</v>
          </cell>
          <cell r="J31">
            <v>22650774</v>
          </cell>
          <cell r="K31">
            <v>464.5051333624836</v>
          </cell>
        </row>
        <row r="32">
          <cell r="B32" t="str">
            <v>BBPRM10</v>
          </cell>
          <cell r="C32" t="str">
            <v>bao đất Promix 10dm3</v>
          </cell>
          <cell r="D32" t="str">
            <v>cái</v>
          </cell>
          <cell r="E32">
            <v>52</v>
          </cell>
          <cell r="F32">
            <v>4680000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 t="e">
            <v>#DIV/0!</v>
          </cell>
        </row>
        <row r="33">
          <cell r="B33" t="str">
            <v>BBPRM20</v>
          </cell>
          <cell r="C33" t="str">
            <v>bao đất Promix 20dm3</v>
          </cell>
          <cell r="D33" t="str">
            <v>cái</v>
          </cell>
          <cell r="E33">
            <v>39657</v>
          </cell>
          <cell r="F33">
            <v>129123655</v>
          </cell>
          <cell r="G33">
            <v>6120</v>
          </cell>
          <cell r="H33">
            <v>0</v>
          </cell>
          <cell r="I33">
            <v>20215</v>
          </cell>
          <cell r="J33">
            <v>58189281</v>
          </cell>
          <cell r="K33">
            <v>0</v>
          </cell>
        </row>
        <row r="34">
          <cell r="B34" t="str">
            <v>BBSCORIA10KG</v>
          </cell>
          <cell r="C34" t="str">
            <v>Bao scoria 10 kg</v>
          </cell>
          <cell r="D34" t="str">
            <v>Cái</v>
          </cell>
          <cell r="E34">
            <v>2092.8000000000002</v>
          </cell>
          <cell r="F34">
            <v>2205346</v>
          </cell>
          <cell r="G34">
            <v>10870.2</v>
          </cell>
          <cell r="H34">
            <v>16573994</v>
          </cell>
          <cell r="I34">
            <v>4703</v>
          </cell>
          <cell r="J34">
            <v>6787844</v>
          </cell>
          <cell r="K34">
            <v>1524.7184044451803</v>
          </cell>
        </row>
        <row r="35">
          <cell r="B35" t="str">
            <v>BBTMB</v>
          </cell>
          <cell r="C35" t="str">
            <v>bao phân vi sinh T-MB</v>
          </cell>
          <cell r="D35" t="str">
            <v>cái</v>
          </cell>
          <cell r="E35">
            <v>24963</v>
          </cell>
          <cell r="F35">
            <v>281831266</v>
          </cell>
          <cell r="G35">
            <v>4578</v>
          </cell>
          <cell r="H35">
            <v>0</v>
          </cell>
          <cell r="I35">
            <v>13575</v>
          </cell>
          <cell r="J35">
            <v>131693299</v>
          </cell>
          <cell r="K35">
            <v>0</v>
          </cell>
        </row>
        <row r="36">
          <cell r="B36" t="str">
            <v>BBTNPK</v>
          </cell>
          <cell r="C36" t="str">
            <v>Thùng NPK 20-20-15</v>
          </cell>
          <cell r="D36" t="str">
            <v>Cái</v>
          </cell>
          <cell r="E36">
            <v>75</v>
          </cell>
          <cell r="F36">
            <v>435117</v>
          </cell>
          <cell r="G36">
            <v>66</v>
          </cell>
          <cell r="H36">
            <v>0</v>
          </cell>
          <cell r="I36">
            <v>100</v>
          </cell>
          <cell r="J36">
            <v>324561</v>
          </cell>
          <cell r="K36">
            <v>0</v>
          </cell>
        </row>
        <row r="37">
          <cell r="B37" t="str">
            <v>BBTO1</v>
          </cell>
          <cell r="C37" t="str">
            <v>bao phân hữu cơ T-O 1kg</v>
          </cell>
          <cell r="D37" t="str">
            <v>cái</v>
          </cell>
          <cell r="E37">
            <v>83809</v>
          </cell>
          <cell r="F37">
            <v>69948489</v>
          </cell>
          <cell r="G37">
            <v>7175</v>
          </cell>
          <cell r="H37">
            <v>0</v>
          </cell>
          <cell r="I37">
            <v>45273</v>
          </cell>
          <cell r="J37">
            <v>18483053</v>
          </cell>
          <cell r="K37">
            <v>0</v>
          </cell>
        </row>
        <row r="38">
          <cell r="B38" t="str">
            <v>BBTO200G</v>
          </cell>
          <cell r="C38" t="str">
            <v>bao phân hữu cơ T-O 0.2kg</v>
          </cell>
          <cell r="D38" t="str">
            <v>kg</v>
          </cell>
          <cell r="E38">
            <v>209</v>
          </cell>
          <cell r="F38">
            <v>12540000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 t="e">
            <v>#DIV/0!</v>
          </cell>
        </row>
        <row r="39">
          <cell r="B39" t="str">
            <v>BBTO25</v>
          </cell>
          <cell r="C39" t="str">
            <v>bao phân hữu cơ T-O 25kg</v>
          </cell>
          <cell r="D39" t="str">
            <v>cái</v>
          </cell>
          <cell r="E39">
            <v>2863</v>
          </cell>
          <cell r="F39">
            <v>7146341</v>
          </cell>
          <cell r="G39">
            <v>1336</v>
          </cell>
          <cell r="H39">
            <v>0</v>
          </cell>
          <cell r="I39">
            <v>3355</v>
          </cell>
          <cell r="J39">
            <v>5389286</v>
          </cell>
          <cell r="K39">
            <v>0</v>
          </cell>
        </row>
        <row r="40">
          <cell r="B40" t="str">
            <v>BBTO5</v>
          </cell>
          <cell r="C40" t="str">
            <v>bao phân hữu cơ T-O 0.5kg</v>
          </cell>
          <cell r="D40" t="str">
            <v>cái</v>
          </cell>
          <cell r="E40">
            <v>62652</v>
          </cell>
          <cell r="F40">
            <v>43365726</v>
          </cell>
          <cell r="G40">
            <v>11400</v>
          </cell>
          <cell r="H40">
            <v>0</v>
          </cell>
          <cell r="I40">
            <v>72072</v>
          </cell>
          <cell r="J40">
            <v>34396624</v>
          </cell>
          <cell r="K40">
            <v>0</v>
          </cell>
        </row>
        <row r="41">
          <cell r="B41" t="str">
            <v>BBXK</v>
          </cell>
          <cell r="C41" t="str">
            <v>Bao potting soil</v>
          </cell>
          <cell r="D41" t="str">
            <v>Cái</v>
          </cell>
          <cell r="E41">
            <v>10</v>
          </cell>
          <cell r="F41">
            <v>165000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 t="e">
            <v>#DIV/0!</v>
          </cell>
        </row>
        <row r="42">
          <cell r="B42" t="str">
            <v>BTPDAT</v>
          </cell>
          <cell r="C42" t="str">
            <v>Bán thành phẩm đất sạch</v>
          </cell>
          <cell r="D42" t="str">
            <v>dm3</v>
          </cell>
          <cell r="E42">
            <v>7051644</v>
          </cell>
          <cell r="F42">
            <v>0</v>
          </cell>
          <cell r="G42">
            <v>43857442</v>
          </cell>
          <cell r="H42">
            <v>0</v>
          </cell>
          <cell r="I42">
            <v>44739500</v>
          </cell>
          <cell r="J42">
            <v>0</v>
          </cell>
          <cell r="K42">
            <v>0</v>
          </cell>
        </row>
        <row r="43">
          <cell r="B43" t="str">
            <v>BTPPB</v>
          </cell>
          <cell r="C43" t="str">
            <v>Bán thành phẩm phân bò</v>
          </cell>
          <cell r="D43" t="str">
            <v>dm3</v>
          </cell>
          <cell r="E43">
            <v>0</v>
          </cell>
          <cell r="F43">
            <v>0</v>
          </cell>
          <cell r="G43">
            <v>1127420</v>
          </cell>
          <cell r="H43">
            <v>0</v>
          </cell>
          <cell r="I43">
            <v>761800</v>
          </cell>
          <cell r="J43">
            <v>0</v>
          </cell>
          <cell r="K43">
            <v>0</v>
          </cell>
        </row>
        <row r="44">
          <cell r="B44" t="str">
            <v>BUNBH</v>
          </cell>
          <cell r="C44" t="str">
            <v>Bùn Bình Hưng</v>
          </cell>
          <cell r="D44" t="str">
            <v>kg</v>
          </cell>
          <cell r="E44">
            <v>5617360</v>
          </cell>
          <cell r="F44">
            <v>0</v>
          </cell>
          <cell r="G44">
            <v>8111310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</row>
        <row r="45">
          <cell r="B45" t="str">
            <v>BUNRR</v>
          </cell>
          <cell r="C45" t="str">
            <v>BÙN RỈ RÁC</v>
          </cell>
          <cell r="D45" t="str">
            <v>kg</v>
          </cell>
          <cell r="E45">
            <v>19270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 t="e">
            <v>#DIV/0!</v>
          </cell>
        </row>
        <row r="46">
          <cell r="B46" t="str">
            <v>COMPOST</v>
          </cell>
          <cell r="C46" t="str">
            <v>Compost</v>
          </cell>
          <cell r="D46" t="str">
            <v>dm3</v>
          </cell>
          <cell r="E46">
            <v>13151490</v>
          </cell>
          <cell r="F46">
            <v>1315149000</v>
          </cell>
          <cell r="G46">
            <v>89760</v>
          </cell>
          <cell r="H46">
            <v>6750000</v>
          </cell>
          <cell r="I46">
            <v>9496500</v>
          </cell>
          <cell r="J46">
            <v>948491475</v>
          </cell>
          <cell r="K46">
            <v>100</v>
          </cell>
        </row>
        <row r="47">
          <cell r="B47" t="str">
            <v>DA0001</v>
          </cell>
          <cell r="C47" t="str">
            <v>Đá scoria 2-5mm</v>
          </cell>
          <cell r="D47" t="str">
            <v>kg</v>
          </cell>
          <cell r="E47">
            <v>7748</v>
          </cell>
          <cell r="F47">
            <v>19922190</v>
          </cell>
          <cell r="G47">
            <v>250</v>
          </cell>
          <cell r="H47">
            <v>440000</v>
          </cell>
          <cell r="I47">
            <v>3449</v>
          </cell>
          <cell r="J47">
            <v>7121784</v>
          </cell>
          <cell r="K47">
            <v>1760</v>
          </cell>
        </row>
        <row r="48">
          <cell r="B48" t="str">
            <v>DA0003</v>
          </cell>
          <cell r="C48" t="str">
            <v>Đá scoria 5-10mm</v>
          </cell>
          <cell r="D48" t="str">
            <v>kg</v>
          </cell>
          <cell r="E48">
            <v>5462</v>
          </cell>
          <cell r="F48">
            <v>-29768</v>
          </cell>
          <cell r="G48">
            <v>9988</v>
          </cell>
          <cell r="H48">
            <v>400000</v>
          </cell>
          <cell r="I48">
            <v>11871</v>
          </cell>
          <cell r="J48">
            <v>374098</v>
          </cell>
          <cell r="K48">
            <v>40.048057669203047</v>
          </cell>
        </row>
        <row r="49">
          <cell r="B49" t="str">
            <v>DA0004</v>
          </cell>
          <cell r="C49" t="str">
            <v>Đá scoria 10-20mm</v>
          </cell>
          <cell r="D49" t="str">
            <v>kg</v>
          </cell>
          <cell r="E49">
            <v>21705</v>
          </cell>
          <cell r="F49">
            <v>3988119</v>
          </cell>
          <cell r="G49">
            <v>14810</v>
          </cell>
          <cell r="H49">
            <v>4180000</v>
          </cell>
          <cell r="I49">
            <v>36286</v>
          </cell>
          <cell r="J49">
            <v>7846341</v>
          </cell>
          <cell r="K49">
            <v>282.24172856178257</v>
          </cell>
        </row>
        <row r="50">
          <cell r="B50" t="str">
            <v>DA0005</v>
          </cell>
          <cell r="C50" t="str">
            <v>Đá scoria 20-50mm</v>
          </cell>
          <cell r="D50" t="str">
            <v>kg</v>
          </cell>
          <cell r="E50">
            <v>350</v>
          </cell>
          <cell r="F50">
            <v>0</v>
          </cell>
          <cell r="G50">
            <v>1070</v>
          </cell>
          <cell r="H50">
            <v>0</v>
          </cell>
          <cell r="I50">
            <v>1580</v>
          </cell>
          <cell r="J50">
            <v>0</v>
          </cell>
          <cell r="K50">
            <v>0</v>
          </cell>
        </row>
        <row r="51">
          <cell r="B51" t="str">
            <v>DA0006</v>
          </cell>
          <cell r="C51" t="str">
            <v>Đá scoria 50-70mm</v>
          </cell>
          <cell r="D51" t="str">
            <v>kg</v>
          </cell>
          <cell r="E51">
            <v>2650</v>
          </cell>
          <cell r="F51">
            <v>482600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 t="e">
            <v>#DIV/0!</v>
          </cell>
        </row>
        <row r="52">
          <cell r="B52" t="str">
            <v>DA0007</v>
          </cell>
          <cell r="C52" t="str">
            <v>Đá scoria khác</v>
          </cell>
          <cell r="D52" t="str">
            <v>kg</v>
          </cell>
          <cell r="E52">
            <v>30</v>
          </cell>
          <cell r="F52">
            <v>0</v>
          </cell>
          <cell r="G52">
            <v>90</v>
          </cell>
          <cell r="H52">
            <v>0</v>
          </cell>
          <cell r="I52">
            <v>120</v>
          </cell>
          <cell r="J52">
            <v>0</v>
          </cell>
          <cell r="K52">
            <v>0</v>
          </cell>
        </row>
        <row r="53">
          <cell r="B53" t="str">
            <v>DS0001</v>
          </cell>
          <cell r="C53" t="str">
            <v>Đất sạch 5dm3</v>
          </cell>
          <cell r="D53" t="str">
            <v>gói</v>
          </cell>
          <cell r="E53">
            <v>3936</v>
          </cell>
          <cell r="F53">
            <v>39482</v>
          </cell>
          <cell r="G53">
            <v>105282</v>
          </cell>
          <cell r="H53">
            <v>12000000</v>
          </cell>
          <cell r="I53">
            <v>109771</v>
          </cell>
          <cell r="J53">
            <v>12039457</v>
          </cell>
          <cell r="K53">
            <v>113.97959765202029</v>
          </cell>
        </row>
        <row r="54">
          <cell r="B54" t="str">
            <v>DS0002</v>
          </cell>
          <cell r="C54" t="str">
            <v>Đất sạch 20dm3</v>
          </cell>
          <cell r="D54" t="str">
            <v>bao</v>
          </cell>
          <cell r="E54">
            <v>6523</v>
          </cell>
          <cell r="F54">
            <v>3295</v>
          </cell>
          <cell r="G54">
            <v>321072</v>
          </cell>
          <cell r="H54">
            <v>160210010</v>
          </cell>
          <cell r="I54">
            <v>309460</v>
          </cell>
          <cell r="J54">
            <v>160213261</v>
          </cell>
          <cell r="K54">
            <v>498.98468256341255</v>
          </cell>
        </row>
        <row r="55">
          <cell r="B55" t="str">
            <v>DS0003</v>
          </cell>
          <cell r="C55" t="str">
            <v>Đất sạch 50dm3</v>
          </cell>
          <cell r="D55" t="str">
            <v>bao</v>
          </cell>
          <cell r="E55">
            <v>6154</v>
          </cell>
          <cell r="F55">
            <v>-66367</v>
          </cell>
          <cell r="G55">
            <v>345299</v>
          </cell>
          <cell r="H55">
            <v>655511492</v>
          </cell>
          <cell r="I55">
            <v>341773</v>
          </cell>
          <cell r="J55">
            <v>655444943</v>
          </cell>
          <cell r="K55">
            <v>1898.3880405098191</v>
          </cell>
        </row>
        <row r="56">
          <cell r="B56" t="str">
            <v>DS0004</v>
          </cell>
          <cell r="C56" t="str">
            <v>Đất sạch 1m3</v>
          </cell>
          <cell r="D56" t="str">
            <v>m3</v>
          </cell>
          <cell r="E56">
            <v>52.2</v>
          </cell>
          <cell r="F56">
            <v>1352789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 t="e">
            <v>#DIV/0!</v>
          </cell>
        </row>
        <row r="57">
          <cell r="B57" t="str">
            <v>DS0006</v>
          </cell>
          <cell r="C57" t="str">
            <v>Promix 20dm3</v>
          </cell>
          <cell r="D57" t="str">
            <v>bao</v>
          </cell>
          <cell r="E57">
            <v>1988</v>
          </cell>
          <cell r="F57">
            <v>-164354</v>
          </cell>
          <cell r="G57">
            <v>19907</v>
          </cell>
          <cell r="H57">
            <v>119899963</v>
          </cell>
          <cell r="I57">
            <v>20694</v>
          </cell>
          <cell r="J57">
            <v>119735628</v>
          </cell>
          <cell r="K57">
            <v>6023.0051238257902</v>
          </cell>
        </row>
        <row r="58">
          <cell r="B58" t="str">
            <v>DS0008</v>
          </cell>
          <cell r="C58" t="str">
            <v>Đất trộn 40dm3</v>
          </cell>
          <cell r="D58" t="str">
            <v>bao</v>
          </cell>
          <cell r="E58">
            <v>4</v>
          </cell>
          <cell r="F58">
            <v>-826640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 t="e">
            <v>#DIV/0!</v>
          </cell>
        </row>
        <row r="59">
          <cell r="B59" t="str">
            <v>DS0009</v>
          </cell>
          <cell r="C59" t="str">
            <v>Đất trộn 1m3</v>
          </cell>
          <cell r="D59" t="str">
            <v>m3</v>
          </cell>
          <cell r="E59">
            <v>6.5</v>
          </cell>
          <cell r="F59">
            <v>-26566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 t="e">
            <v>#DIV/0!</v>
          </cell>
        </row>
        <row r="60">
          <cell r="B60" t="str">
            <v>DS0010</v>
          </cell>
          <cell r="C60" t="str">
            <v>Đất mai 20dm3</v>
          </cell>
          <cell r="D60" t="str">
            <v>bao</v>
          </cell>
          <cell r="E60">
            <v>4171</v>
          </cell>
          <cell r="F60">
            <v>-14788</v>
          </cell>
          <cell r="G60">
            <v>10089</v>
          </cell>
          <cell r="H60">
            <v>8749997</v>
          </cell>
          <cell r="I60">
            <v>10742</v>
          </cell>
          <cell r="J60">
            <v>8735415</v>
          </cell>
          <cell r="K60">
            <v>867.28089999008819</v>
          </cell>
        </row>
        <row r="61">
          <cell r="B61" t="str">
            <v>DS0011</v>
          </cell>
          <cell r="C61" t="str">
            <v>Đất mai 1m3</v>
          </cell>
          <cell r="D61" t="str">
            <v>M3</v>
          </cell>
          <cell r="E61">
            <v>1.5</v>
          </cell>
          <cell r="F61">
            <v>0</v>
          </cell>
          <cell r="G61">
            <v>2</v>
          </cell>
          <cell r="H61">
            <v>0</v>
          </cell>
          <cell r="I61">
            <v>4</v>
          </cell>
          <cell r="J61">
            <v>0</v>
          </cell>
          <cell r="K61">
            <v>0</v>
          </cell>
        </row>
        <row r="62">
          <cell r="B62" t="str">
            <v>DS0012</v>
          </cell>
          <cell r="C62" t="str">
            <v>Đất rau 5dm3</v>
          </cell>
          <cell r="D62" t="str">
            <v>gói</v>
          </cell>
          <cell r="E62">
            <v>2313</v>
          </cell>
          <cell r="F62">
            <v>-222691</v>
          </cell>
          <cell r="G62">
            <v>2460</v>
          </cell>
          <cell r="H62">
            <v>0</v>
          </cell>
          <cell r="I62">
            <v>2618</v>
          </cell>
          <cell r="J62">
            <v>-145913</v>
          </cell>
          <cell r="K62">
            <v>0</v>
          </cell>
        </row>
        <row r="63">
          <cell r="B63" t="str">
            <v>DS0013</v>
          </cell>
          <cell r="C63" t="str">
            <v>Đất rau 10dm3</v>
          </cell>
          <cell r="D63" t="str">
            <v>gói</v>
          </cell>
          <cell r="E63">
            <v>1514</v>
          </cell>
          <cell r="F63">
            <v>-74866</v>
          </cell>
          <cell r="G63">
            <v>4903</v>
          </cell>
          <cell r="H63">
            <v>1875000</v>
          </cell>
          <cell r="I63">
            <v>4040</v>
          </cell>
          <cell r="J63">
            <v>1811614</v>
          </cell>
          <cell r="K63">
            <v>382.41892718743628</v>
          </cell>
        </row>
        <row r="64">
          <cell r="B64" t="str">
            <v>DS0014</v>
          </cell>
          <cell r="C64" t="str">
            <v>Đất rau 20dm3</v>
          </cell>
          <cell r="D64" t="str">
            <v>bao</v>
          </cell>
          <cell r="E64">
            <v>2904</v>
          </cell>
          <cell r="F64">
            <v>-57392</v>
          </cell>
          <cell r="G64">
            <v>68584</v>
          </cell>
          <cell r="H64">
            <v>76259998</v>
          </cell>
          <cell r="I64">
            <v>67332</v>
          </cell>
          <cell r="J64">
            <v>76202681</v>
          </cell>
          <cell r="K64">
            <v>1111.9211186282514</v>
          </cell>
        </row>
        <row r="65">
          <cell r="B65" t="str">
            <v>DS0015</v>
          </cell>
          <cell r="C65" t="str">
            <v>Đất rau 1m3</v>
          </cell>
          <cell r="D65" t="str">
            <v>m3</v>
          </cell>
          <cell r="E65">
            <v>101.3</v>
          </cell>
          <cell r="F65">
            <v>-286010</v>
          </cell>
          <cell r="G65">
            <v>20</v>
          </cell>
          <cell r="H65">
            <v>0</v>
          </cell>
          <cell r="I65">
            <v>21</v>
          </cell>
          <cell r="J65">
            <v>-49903</v>
          </cell>
          <cell r="K65">
            <v>0</v>
          </cell>
        </row>
        <row r="66">
          <cell r="B66" t="str">
            <v>DS0016</v>
          </cell>
          <cell r="C66" t="str">
            <v>Giá thể trồng lan</v>
          </cell>
          <cell r="D66" t="str">
            <v>gói</v>
          </cell>
          <cell r="E66">
            <v>3378</v>
          </cell>
          <cell r="F66">
            <v>5757757</v>
          </cell>
          <cell r="G66">
            <v>20480</v>
          </cell>
          <cell r="H66">
            <v>8100000</v>
          </cell>
          <cell r="I66">
            <v>22393</v>
          </cell>
          <cell r="J66">
            <v>13809642</v>
          </cell>
          <cell r="K66">
            <v>395.5078125</v>
          </cell>
        </row>
        <row r="67">
          <cell r="B67" t="str">
            <v>DS0017</v>
          </cell>
          <cell r="C67" t="str">
            <v>Đất sạch 40lit</v>
          </cell>
          <cell r="D67" t="str">
            <v>bao</v>
          </cell>
          <cell r="E67">
            <v>2</v>
          </cell>
          <cell r="F67">
            <v>0</v>
          </cell>
          <cell r="G67">
            <v>6835</v>
          </cell>
          <cell r="H67">
            <v>0</v>
          </cell>
          <cell r="I67">
            <v>6815</v>
          </cell>
          <cell r="J67">
            <v>0</v>
          </cell>
          <cell r="K67">
            <v>0</v>
          </cell>
        </row>
        <row r="68">
          <cell r="B68" t="str">
            <v>DS0019</v>
          </cell>
          <cell r="C68" t="str">
            <v>Đất sạch 20dm3 Hà Nội</v>
          </cell>
          <cell r="D68" t="str">
            <v>bao</v>
          </cell>
          <cell r="E68">
            <v>3290</v>
          </cell>
          <cell r="F68">
            <v>41360</v>
          </cell>
          <cell r="G68">
            <v>45750</v>
          </cell>
          <cell r="H68">
            <v>0</v>
          </cell>
          <cell r="I68">
            <v>46343</v>
          </cell>
          <cell r="J68">
            <v>41280</v>
          </cell>
          <cell r="K68">
            <v>0</v>
          </cell>
        </row>
        <row r="69">
          <cell r="B69" t="str">
            <v>DS0020</v>
          </cell>
          <cell r="C69" t="str">
            <v>Đất Việt 20dm3</v>
          </cell>
          <cell r="D69" t="str">
            <v>bao</v>
          </cell>
          <cell r="E69">
            <v>2293</v>
          </cell>
          <cell r="F69">
            <v>-2553</v>
          </cell>
          <cell r="G69">
            <v>34826</v>
          </cell>
          <cell r="H69">
            <v>-3</v>
          </cell>
          <cell r="I69">
            <v>34584</v>
          </cell>
          <cell r="J69">
            <v>-2526</v>
          </cell>
          <cell r="K69">
            <v>-8.614253718486189E-5</v>
          </cell>
        </row>
        <row r="70">
          <cell r="B70" t="str">
            <v>DS0021</v>
          </cell>
          <cell r="C70" t="str">
            <v>Đất Việt 50dm3</v>
          </cell>
          <cell r="D70" t="str">
            <v>bao</v>
          </cell>
          <cell r="E70">
            <v>2045</v>
          </cell>
          <cell r="F70">
            <v>-1258</v>
          </cell>
          <cell r="G70">
            <v>45527</v>
          </cell>
          <cell r="H70">
            <v>32559997</v>
          </cell>
          <cell r="I70">
            <v>46143</v>
          </cell>
          <cell r="J70">
            <v>32558755</v>
          </cell>
          <cell r="K70">
            <v>715.17993718013486</v>
          </cell>
        </row>
        <row r="71">
          <cell r="B71" t="str">
            <v>DS0022</v>
          </cell>
          <cell r="C71" t="str">
            <v>Posting Soil - Bao vàng xuất khẩu</v>
          </cell>
          <cell r="D71" t="str">
            <v>bao</v>
          </cell>
          <cell r="E71">
            <v>504</v>
          </cell>
          <cell r="F71">
            <v>0</v>
          </cell>
          <cell r="G71">
            <v>2990</v>
          </cell>
          <cell r="H71">
            <v>0</v>
          </cell>
          <cell r="I71">
            <v>2990</v>
          </cell>
          <cell r="J71">
            <v>0</v>
          </cell>
          <cell r="K71">
            <v>0</v>
          </cell>
        </row>
        <row r="72">
          <cell r="B72" t="str">
            <v>DS0024</v>
          </cell>
          <cell r="C72" t="str">
            <v>Compost Vegetal - Bao đỏ xuất khẩu</v>
          </cell>
          <cell r="D72" t="str">
            <v>bao</v>
          </cell>
          <cell r="E72">
            <v>4</v>
          </cell>
          <cell r="F72">
            <v>0</v>
          </cell>
          <cell r="G72">
            <v>2540</v>
          </cell>
          <cell r="H72">
            <v>0</v>
          </cell>
          <cell r="I72">
            <v>2540</v>
          </cell>
          <cell r="J72">
            <v>0</v>
          </cell>
          <cell r="K72">
            <v>0</v>
          </cell>
        </row>
        <row r="73">
          <cell r="B73" t="str">
            <v>DS0025</v>
          </cell>
          <cell r="C73" t="str">
            <v>Đất Việt bao cám ( 50 dm3 )</v>
          </cell>
          <cell r="D73" t="str">
            <v>m3</v>
          </cell>
          <cell r="E73">
            <v>22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</row>
        <row r="74">
          <cell r="B74" t="str">
            <v>DS0027</v>
          </cell>
          <cell r="C74" t="str">
            <v>Đất Việt bao cám (m3)</v>
          </cell>
          <cell r="D74" t="str">
            <v>m3</v>
          </cell>
          <cell r="E74">
            <v>22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 t="e">
            <v>#DIV/0!</v>
          </cell>
        </row>
        <row r="75">
          <cell r="B75" t="str">
            <v>DS0028</v>
          </cell>
          <cell r="C75" t="str">
            <v>Đât Công Trình (m3)</v>
          </cell>
          <cell r="D75" t="str">
            <v>m3</v>
          </cell>
          <cell r="E75">
            <v>-4</v>
          </cell>
          <cell r="F75">
            <v>0</v>
          </cell>
          <cell r="G75">
            <v>3959</v>
          </cell>
          <cell r="H75">
            <v>0</v>
          </cell>
          <cell r="I75">
            <v>3520</v>
          </cell>
          <cell r="J75">
            <v>0</v>
          </cell>
          <cell r="K75">
            <v>0</v>
          </cell>
        </row>
        <row r="76">
          <cell r="B76" t="str">
            <v>DS0029</v>
          </cell>
          <cell r="C76" t="str">
            <v>Đất Công Trình (50dm3)</v>
          </cell>
          <cell r="D76" t="str">
            <v>bao</v>
          </cell>
          <cell r="E76">
            <v>379</v>
          </cell>
          <cell r="F76">
            <v>0</v>
          </cell>
          <cell r="G76">
            <v>18709</v>
          </cell>
          <cell r="H76">
            <v>0</v>
          </cell>
          <cell r="I76">
            <v>17418</v>
          </cell>
          <cell r="J76">
            <v>0</v>
          </cell>
          <cell r="K76">
            <v>0</v>
          </cell>
        </row>
        <row r="77">
          <cell r="B77" t="str">
            <v>DS0030</v>
          </cell>
          <cell r="C77" t="str">
            <v>Đất Công Trình (40dm3)</v>
          </cell>
          <cell r="D77" t="str">
            <v>bao</v>
          </cell>
          <cell r="E77">
            <v>0</v>
          </cell>
          <cell r="F77">
            <v>0</v>
          </cell>
          <cell r="G77">
            <v>125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</row>
        <row r="78">
          <cell r="B78" t="str">
            <v>DS0032</v>
          </cell>
          <cell r="C78" t="str">
            <v>Đất công trình 50 dm3 (1)</v>
          </cell>
          <cell r="D78" t="str">
            <v>bao</v>
          </cell>
          <cell r="E78">
            <v>-450</v>
          </cell>
          <cell r="F78">
            <v>0</v>
          </cell>
          <cell r="G78">
            <v>5090</v>
          </cell>
          <cell r="H78">
            <v>0</v>
          </cell>
          <cell r="I78">
            <v>4555</v>
          </cell>
          <cell r="J78">
            <v>0</v>
          </cell>
          <cell r="K78">
            <v>0</v>
          </cell>
        </row>
        <row r="79">
          <cell r="B79" t="str">
            <v>DS0033</v>
          </cell>
          <cell r="C79" t="str">
            <v>Compost (50dm3)</v>
          </cell>
          <cell r="D79" t="str">
            <v>bao</v>
          </cell>
          <cell r="E79">
            <v>0</v>
          </cell>
          <cell r="F79">
            <v>0</v>
          </cell>
          <cell r="G79">
            <v>1650</v>
          </cell>
          <cell r="H79">
            <v>0</v>
          </cell>
          <cell r="I79">
            <v>1550</v>
          </cell>
          <cell r="J79">
            <v>0</v>
          </cell>
          <cell r="K79">
            <v>0</v>
          </cell>
        </row>
        <row r="80">
          <cell r="B80" t="str">
            <v>DS0034</v>
          </cell>
          <cell r="C80" t="str">
            <v>Đất Việt 20dm3 bao trắng</v>
          </cell>
          <cell r="D80" t="str">
            <v>bao</v>
          </cell>
          <cell r="E80">
            <v>0</v>
          </cell>
          <cell r="F80">
            <v>0</v>
          </cell>
          <cell r="G80">
            <v>20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</row>
        <row r="81">
          <cell r="B81" t="str">
            <v>HG0001</v>
          </cell>
          <cell r="C81" t="str">
            <v>Bầu cao sản trái vuông (5g)</v>
          </cell>
          <cell r="D81" t="str">
            <v>gói</v>
          </cell>
          <cell r="E81">
            <v>34</v>
          </cell>
          <cell r="F81">
            <v>272000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 t="e">
            <v>#DIV/0!</v>
          </cell>
        </row>
        <row r="82">
          <cell r="B82" t="str">
            <v>HG0002</v>
          </cell>
          <cell r="C82" t="str">
            <v>Bầu 0217 bầu sao (10 hạt)</v>
          </cell>
          <cell r="D82" t="str">
            <v>gói</v>
          </cell>
          <cell r="E82">
            <v>2</v>
          </cell>
          <cell r="F82">
            <v>14210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 t="e">
            <v>#DIV/0!</v>
          </cell>
        </row>
        <row r="83">
          <cell r="B83" t="str">
            <v>HG0004</v>
          </cell>
          <cell r="C83" t="str">
            <v>Bí ăn đọt (50gr)</v>
          </cell>
          <cell r="D83" t="str">
            <v>gói</v>
          </cell>
          <cell r="E83">
            <v>15</v>
          </cell>
          <cell r="F83">
            <v>165000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 t="e">
            <v>#DIV/0!</v>
          </cell>
        </row>
        <row r="84">
          <cell r="B84" t="str">
            <v>HG0005</v>
          </cell>
          <cell r="C84" t="str">
            <v>Bí đao chanh (10gr)</v>
          </cell>
          <cell r="D84" t="str">
            <v>gói</v>
          </cell>
          <cell r="E84">
            <v>71</v>
          </cell>
          <cell r="F84">
            <v>499180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 t="e">
            <v>#DIV/0!</v>
          </cell>
        </row>
        <row r="85">
          <cell r="B85" t="str">
            <v>HG0006</v>
          </cell>
          <cell r="C85" t="str">
            <v>Bí đỏ F1 301 (5gr)</v>
          </cell>
          <cell r="D85" t="str">
            <v>gói</v>
          </cell>
          <cell r="E85">
            <v>27</v>
          </cell>
          <cell r="F85">
            <v>289523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 t="e">
            <v>#DIV/0!</v>
          </cell>
        </row>
        <row r="86">
          <cell r="B86" t="str">
            <v>HG0008</v>
          </cell>
          <cell r="C86" t="str">
            <v>Cà dĩa sọc xanh cao sản (1gr)</v>
          </cell>
          <cell r="D86" t="str">
            <v>gói</v>
          </cell>
          <cell r="E86">
            <v>50</v>
          </cell>
          <cell r="F86">
            <v>250000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 t="e">
            <v>#DIV/0!</v>
          </cell>
        </row>
        <row r="87">
          <cell r="B87" t="str">
            <v>HG0010</v>
          </cell>
          <cell r="C87" t="str">
            <v>Cà pháo tím (1gr)</v>
          </cell>
          <cell r="D87" t="str">
            <v>gói</v>
          </cell>
          <cell r="E87">
            <v>35</v>
          </cell>
          <cell r="F87">
            <v>196875</v>
          </cell>
          <cell r="G87">
            <v>0</v>
          </cell>
          <cell r="H87">
            <v>0</v>
          </cell>
          <cell r="I87">
            <v>2</v>
          </cell>
          <cell r="J87">
            <v>11250</v>
          </cell>
          <cell r="K87" t="e">
            <v>#DIV/0!</v>
          </cell>
        </row>
        <row r="88">
          <cell r="B88" t="str">
            <v>HG0011</v>
          </cell>
          <cell r="C88" t="str">
            <v>Cà pháo trắng(1gr)</v>
          </cell>
          <cell r="D88" t="str">
            <v>gói</v>
          </cell>
          <cell r="E88">
            <v>15</v>
          </cell>
          <cell r="F88">
            <v>75000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 t="e">
            <v>#DIV/0!</v>
          </cell>
        </row>
        <row r="89">
          <cell r="B89" t="str">
            <v>HG0012</v>
          </cell>
          <cell r="C89" t="str">
            <v>Cà phổi đuôi trắng (1gr)</v>
          </cell>
          <cell r="D89" t="str">
            <v>gói</v>
          </cell>
          <cell r="E89">
            <v>5</v>
          </cell>
          <cell r="F89">
            <v>31250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 t="e">
            <v>#DIV/0!</v>
          </cell>
        </row>
        <row r="90">
          <cell r="B90" t="str">
            <v>HG0015</v>
          </cell>
          <cell r="C90" t="str">
            <v>Cải dún OP (20gr)</v>
          </cell>
          <cell r="D90" t="str">
            <v>gói</v>
          </cell>
          <cell r="E90">
            <v>35</v>
          </cell>
          <cell r="F90">
            <v>156873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 t="e">
            <v>#DIV/0!</v>
          </cell>
        </row>
        <row r="91">
          <cell r="B91" t="str">
            <v>HG0017</v>
          </cell>
          <cell r="C91" t="str">
            <v>Cải ngọt CN (20gr)</v>
          </cell>
          <cell r="D91" t="str">
            <v>gói</v>
          </cell>
          <cell r="E91">
            <v>24</v>
          </cell>
          <cell r="F91">
            <v>87387</v>
          </cell>
          <cell r="G91">
            <v>30</v>
          </cell>
          <cell r="H91">
            <v>105000</v>
          </cell>
          <cell r="I91">
            <v>0</v>
          </cell>
          <cell r="J91">
            <v>0</v>
          </cell>
          <cell r="K91">
            <v>3500</v>
          </cell>
        </row>
        <row r="92">
          <cell r="B92" t="str">
            <v>HG0018</v>
          </cell>
          <cell r="C92" t="str">
            <v>Cải ngọt CN cọng xanh (50gr)</v>
          </cell>
          <cell r="D92" t="str">
            <v>gói</v>
          </cell>
          <cell r="E92">
            <v>45</v>
          </cell>
          <cell r="F92">
            <v>339518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 t="e">
            <v>#DIV/0!</v>
          </cell>
        </row>
        <row r="93">
          <cell r="B93" t="str">
            <v>HG0020</v>
          </cell>
          <cell r="C93" t="str">
            <v>Cải tàu xậy (10gr)</v>
          </cell>
          <cell r="D93" t="str">
            <v>gói</v>
          </cell>
          <cell r="E93">
            <v>4</v>
          </cell>
          <cell r="F93">
            <v>30000</v>
          </cell>
          <cell r="G93">
            <v>10</v>
          </cell>
          <cell r="H93">
            <v>25000</v>
          </cell>
          <cell r="I93">
            <v>0</v>
          </cell>
          <cell r="J93">
            <v>0</v>
          </cell>
          <cell r="K93">
            <v>2500</v>
          </cell>
        </row>
        <row r="94">
          <cell r="B94" t="str">
            <v>HG0021</v>
          </cell>
          <cell r="C94" t="str">
            <v>Cải thìa (20gr)</v>
          </cell>
          <cell r="D94" t="str">
            <v>gói</v>
          </cell>
          <cell r="E94">
            <v>11</v>
          </cell>
          <cell r="F94">
            <v>108500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 t="e">
            <v>#DIV/0!</v>
          </cell>
        </row>
        <row r="95">
          <cell r="B95" t="str">
            <v>HG0022</v>
          </cell>
          <cell r="C95" t="str">
            <v>Cải xanh mỡ CN (20gr)</v>
          </cell>
          <cell r="D95" t="str">
            <v>gói</v>
          </cell>
          <cell r="E95">
            <v>118</v>
          </cell>
          <cell r="F95">
            <v>536424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 t="e">
            <v>#DIV/0!</v>
          </cell>
        </row>
        <row r="96">
          <cell r="B96" t="str">
            <v>HG0023</v>
          </cell>
          <cell r="C96" t="str">
            <v>Cải xanh mỡ CN (50gr)</v>
          </cell>
          <cell r="D96" t="str">
            <v>gói</v>
          </cell>
          <cell r="E96">
            <v>86</v>
          </cell>
          <cell r="F96">
            <v>739883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 t="e">
            <v>#DIV/0!</v>
          </cell>
        </row>
        <row r="97">
          <cell r="B97" t="str">
            <v>HG0024</v>
          </cell>
          <cell r="C97" t="str">
            <v>Củ cải trắng 45 ngày (100gr)</v>
          </cell>
          <cell r="D97" t="str">
            <v>gói</v>
          </cell>
          <cell r="E97">
            <v>2</v>
          </cell>
          <cell r="F97">
            <v>25579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 t="e">
            <v>#DIV/0!</v>
          </cell>
        </row>
        <row r="98">
          <cell r="B98" t="str">
            <v>HG0025</v>
          </cell>
          <cell r="C98" t="str">
            <v>Rau mầm củ cải (100gr)</v>
          </cell>
          <cell r="D98" t="str">
            <v>gói</v>
          </cell>
          <cell r="E98">
            <v>69</v>
          </cell>
          <cell r="F98">
            <v>897000</v>
          </cell>
          <cell r="G98">
            <v>50</v>
          </cell>
          <cell r="H98">
            <v>650000</v>
          </cell>
          <cell r="I98">
            <v>2</v>
          </cell>
          <cell r="J98">
            <v>26000</v>
          </cell>
          <cell r="K98">
            <v>13000</v>
          </cell>
        </row>
        <row r="99">
          <cell r="B99" t="str">
            <v>HG0027</v>
          </cell>
          <cell r="C99" t="str">
            <v>Đậu rồng (50gr)</v>
          </cell>
          <cell r="D99" t="str">
            <v>gói</v>
          </cell>
          <cell r="E99">
            <v>1</v>
          </cell>
          <cell r="F99">
            <v>10000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 t="e">
            <v>#DIV/0!</v>
          </cell>
        </row>
        <row r="100">
          <cell r="B100" t="str">
            <v>HG0028</v>
          </cell>
          <cell r="C100" t="str">
            <v>Đậu bắp OP (50gr)</v>
          </cell>
          <cell r="D100" t="str">
            <v>gói</v>
          </cell>
          <cell r="E100">
            <v>20</v>
          </cell>
          <cell r="F100">
            <v>119273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 t="e">
            <v>#DIV/0!</v>
          </cell>
        </row>
        <row r="101">
          <cell r="B101" t="str">
            <v>HG0029</v>
          </cell>
          <cell r="C101" t="str">
            <v>Đu đủ ruột đỏ F1 (10 hạt)</v>
          </cell>
          <cell r="D101" t="str">
            <v>gói</v>
          </cell>
          <cell r="E101">
            <v>10</v>
          </cell>
          <cell r="F101">
            <v>150000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 t="e">
            <v>#DIV/0!</v>
          </cell>
        </row>
        <row r="102">
          <cell r="B102" t="str">
            <v>HG0030</v>
          </cell>
          <cell r="C102" t="str">
            <v>Dền 3 màu (50gr)</v>
          </cell>
          <cell r="D102" t="str">
            <v>gói</v>
          </cell>
          <cell r="E102">
            <v>66</v>
          </cell>
          <cell r="F102">
            <v>478207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 t="e">
            <v>#DIV/0!</v>
          </cell>
        </row>
        <row r="103">
          <cell r="B103" t="str">
            <v>HG0031</v>
          </cell>
          <cell r="C103" t="str">
            <v>Dền đỏ (50gr)</v>
          </cell>
          <cell r="D103" t="str">
            <v>gói</v>
          </cell>
          <cell r="E103">
            <v>45</v>
          </cell>
          <cell r="F103">
            <v>376618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 t="e">
            <v>#DIV/0!</v>
          </cell>
        </row>
        <row r="104">
          <cell r="B104" t="str">
            <v>HG0032</v>
          </cell>
          <cell r="C104" t="str">
            <v>Dền xanh (50gr)</v>
          </cell>
          <cell r="D104" t="str">
            <v>gói</v>
          </cell>
          <cell r="E104">
            <v>41</v>
          </cell>
          <cell r="F104">
            <v>236585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 t="e">
            <v>#DIV/0!</v>
          </cell>
        </row>
        <row r="105">
          <cell r="B105" t="str">
            <v>HG0033</v>
          </cell>
          <cell r="C105" t="str">
            <v>Dưa leo cao sản (10gr)</v>
          </cell>
          <cell r="D105" t="str">
            <v>gói</v>
          </cell>
          <cell r="E105">
            <v>21</v>
          </cell>
          <cell r="F105">
            <v>185823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 t="e">
            <v>#DIV/0!</v>
          </cell>
        </row>
        <row r="106">
          <cell r="B106" t="str">
            <v>HG0034</v>
          </cell>
          <cell r="C106" t="str">
            <v>Hẹ (1gr)</v>
          </cell>
          <cell r="D106" t="str">
            <v>gói</v>
          </cell>
          <cell r="E106">
            <v>40</v>
          </cell>
          <cell r="F106">
            <v>250000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 t="e">
            <v>#DIV/0!</v>
          </cell>
        </row>
        <row r="107">
          <cell r="B107" t="str">
            <v>HG0035</v>
          </cell>
          <cell r="C107" t="str">
            <v>Khổ qua CN (10gr)</v>
          </cell>
          <cell r="D107" t="str">
            <v>gói</v>
          </cell>
          <cell r="E107">
            <v>13</v>
          </cell>
          <cell r="F107">
            <v>78000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 t="e">
            <v>#DIV/0!</v>
          </cell>
        </row>
        <row r="108">
          <cell r="B108" t="str">
            <v>HG0036</v>
          </cell>
          <cell r="C108" t="str">
            <v>Khổ qua tây (20gr)</v>
          </cell>
          <cell r="D108" t="str">
            <v>gói</v>
          </cell>
          <cell r="E108">
            <v>19</v>
          </cell>
          <cell r="F108">
            <v>190000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 t="e">
            <v>#DIV/0!</v>
          </cell>
        </row>
        <row r="109">
          <cell r="B109" t="str">
            <v>HG0037</v>
          </cell>
          <cell r="C109" t="str">
            <v>Mồng tơi (50gr)</v>
          </cell>
          <cell r="D109" t="str">
            <v>gói</v>
          </cell>
          <cell r="E109">
            <v>82</v>
          </cell>
          <cell r="F109">
            <v>874081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 t="e">
            <v>#DIV/0!</v>
          </cell>
        </row>
        <row r="110">
          <cell r="B110" t="str">
            <v>HG0038</v>
          </cell>
          <cell r="C110" t="str">
            <v>Mướp hương cao sản trái dài (10gr)</v>
          </cell>
          <cell r="D110" t="str">
            <v>gói</v>
          </cell>
          <cell r="E110">
            <v>26</v>
          </cell>
          <cell r="F110">
            <v>260000</v>
          </cell>
          <cell r="G110">
            <v>20</v>
          </cell>
          <cell r="H110">
            <v>200000</v>
          </cell>
          <cell r="I110">
            <v>0</v>
          </cell>
          <cell r="J110">
            <v>0</v>
          </cell>
          <cell r="K110">
            <v>10000</v>
          </cell>
        </row>
        <row r="111">
          <cell r="B111" t="str">
            <v>HG0039</v>
          </cell>
          <cell r="C111" t="str">
            <v>Mướp khía cao sản  (10gr)</v>
          </cell>
          <cell r="D111" t="str">
            <v>gói</v>
          </cell>
          <cell r="E111">
            <v>29</v>
          </cell>
          <cell r="F111">
            <v>199448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 t="e">
            <v>#DIV/0!</v>
          </cell>
        </row>
        <row r="112">
          <cell r="B112" t="str">
            <v>HG0040</v>
          </cell>
          <cell r="C112" t="str">
            <v>Ngò lớn (20gr)</v>
          </cell>
          <cell r="D112" t="str">
            <v>gói</v>
          </cell>
          <cell r="E112">
            <v>10</v>
          </cell>
          <cell r="F112">
            <v>41982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</row>
        <row r="113">
          <cell r="B113" t="str">
            <v>HG0042</v>
          </cell>
          <cell r="C113" t="str">
            <v>Ớt hiểm F1 016  (1gr)</v>
          </cell>
          <cell r="D113" t="str">
            <v>gói</v>
          </cell>
          <cell r="E113">
            <v>15</v>
          </cell>
          <cell r="F113">
            <v>168000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</row>
        <row r="114">
          <cell r="B114" t="str">
            <v>HG0043</v>
          </cell>
          <cell r="C114" t="str">
            <v>Quế (20gr)</v>
          </cell>
          <cell r="D114" t="str">
            <v>gói</v>
          </cell>
          <cell r="E114">
            <v>16</v>
          </cell>
          <cell r="F114">
            <v>119363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 t="e">
            <v>#DIV/0!</v>
          </cell>
        </row>
        <row r="115">
          <cell r="B115" t="str">
            <v>HG0044</v>
          </cell>
          <cell r="C115" t="str">
            <v>Rau Cần (10gr)</v>
          </cell>
          <cell r="D115" t="str">
            <v>gói</v>
          </cell>
          <cell r="E115">
            <v>12</v>
          </cell>
          <cell r="F115">
            <v>129125</v>
          </cell>
          <cell r="G115">
            <v>10</v>
          </cell>
          <cell r="H115">
            <v>60000</v>
          </cell>
          <cell r="I115">
            <v>0</v>
          </cell>
          <cell r="J115">
            <v>0</v>
          </cell>
          <cell r="K115">
            <v>6000</v>
          </cell>
        </row>
        <row r="116">
          <cell r="B116" t="str">
            <v>HG0045</v>
          </cell>
          <cell r="C116" t="str">
            <v>Rau muống (100gr)</v>
          </cell>
          <cell r="D116" t="str">
            <v>gói</v>
          </cell>
          <cell r="E116">
            <v>172</v>
          </cell>
          <cell r="F116">
            <v>1077185</v>
          </cell>
          <cell r="G116">
            <v>70</v>
          </cell>
          <cell r="H116">
            <v>495000</v>
          </cell>
          <cell r="I116">
            <v>1</v>
          </cell>
          <cell r="J116">
            <v>6263</v>
          </cell>
          <cell r="K116">
            <v>7071.4285714285716</v>
          </cell>
        </row>
        <row r="117">
          <cell r="B117" t="str">
            <v>HG0046</v>
          </cell>
          <cell r="C117" t="str">
            <v>Rau muống TN (1kg)</v>
          </cell>
          <cell r="D117" t="str">
            <v>gói</v>
          </cell>
          <cell r="E117">
            <v>8</v>
          </cell>
          <cell r="F117">
            <v>341895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</row>
        <row r="118">
          <cell r="B118" t="str">
            <v>HG0047</v>
          </cell>
          <cell r="C118" t="str">
            <v>Tần ô (20gr)</v>
          </cell>
          <cell r="D118" t="str">
            <v>gói</v>
          </cell>
          <cell r="E118">
            <v>16</v>
          </cell>
          <cell r="F118">
            <v>103191</v>
          </cell>
          <cell r="G118">
            <v>0</v>
          </cell>
          <cell r="H118">
            <v>0</v>
          </cell>
          <cell r="I118">
            <v>2</v>
          </cell>
          <cell r="J118">
            <v>12899</v>
          </cell>
          <cell r="K118" t="e">
            <v>#DIV/0!</v>
          </cell>
        </row>
        <row r="119">
          <cell r="B119" t="str">
            <v>HG0048</v>
          </cell>
          <cell r="C119" t="str">
            <v>Xà lách búp (5gr)</v>
          </cell>
          <cell r="D119" t="str">
            <v>gói</v>
          </cell>
          <cell r="E119">
            <v>33</v>
          </cell>
          <cell r="F119">
            <v>282335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</row>
        <row r="120">
          <cell r="B120" t="str">
            <v>HG0049</v>
          </cell>
          <cell r="C120" t="str">
            <v>Xà lách cao sản (20gr)</v>
          </cell>
          <cell r="D120" t="str">
            <v>gói</v>
          </cell>
          <cell r="E120">
            <v>38</v>
          </cell>
          <cell r="F120">
            <v>364555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 t="e">
            <v>#DIV/0!</v>
          </cell>
        </row>
        <row r="121">
          <cell r="B121" t="str">
            <v>HG0050</v>
          </cell>
          <cell r="C121" t="str">
            <v>Rau mầm rau muống (50gr)</v>
          </cell>
          <cell r="D121" t="str">
            <v>gói</v>
          </cell>
          <cell r="E121">
            <v>23</v>
          </cell>
          <cell r="F121">
            <v>105010</v>
          </cell>
          <cell r="G121">
            <v>0</v>
          </cell>
          <cell r="H121">
            <v>0</v>
          </cell>
          <cell r="I121">
            <v>2</v>
          </cell>
          <cell r="J121">
            <v>9131</v>
          </cell>
          <cell r="K121" t="e">
            <v>#DIV/0!</v>
          </cell>
        </row>
        <row r="122">
          <cell r="B122" t="str">
            <v>HG0051</v>
          </cell>
          <cell r="C122" t="str">
            <v>Rau mầm hướng dương TN 8 (35gr)</v>
          </cell>
          <cell r="D122" t="str">
            <v>gói</v>
          </cell>
          <cell r="E122">
            <v>1</v>
          </cell>
          <cell r="F122">
            <v>10000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</row>
        <row r="123">
          <cell r="B123" t="str">
            <v>HG0053</v>
          </cell>
          <cell r="C123" t="str">
            <v>Rau mầm đậu xanh TN 27 (50g)</v>
          </cell>
          <cell r="D123" t="str">
            <v>gói</v>
          </cell>
          <cell r="E123">
            <v>11</v>
          </cell>
          <cell r="F123">
            <v>111000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</row>
        <row r="124">
          <cell r="B124" t="str">
            <v>HG0056</v>
          </cell>
          <cell r="C124" t="str">
            <v>Cà chua 366 (1gr)</v>
          </cell>
          <cell r="D124" t="str">
            <v>gói</v>
          </cell>
          <cell r="E124">
            <v>78</v>
          </cell>
          <cell r="F124">
            <v>928651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</row>
        <row r="125">
          <cell r="B125" t="str">
            <v>HG0057</v>
          </cell>
          <cell r="C125" t="str">
            <v>Đậu cove (100gr)</v>
          </cell>
          <cell r="D125" t="str">
            <v>gói</v>
          </cell>
          <cell r="E125">
            <v>28</v>
          </cell>
          <cell r="F125">
            <v>272001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</row>
        <row r="126">
          <cell r="B126" t="str">
            <v>HG0059</v>
          </cell>
          <cell r="C126" t="str">
            <v>Tía tô TN 54 (10gr)</v>
          </cell>
          <cell r="D126" t="str">
            <v>gói</v>
          </cell>
          <cell r="E126">
            <v>1</v>
          </cell>
          <cell r="F126">
            <v>9000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</row>
        <row r="127">
          <cell r="B127" t="str">
            <v>HG0060</v>
          </cell>
          <cell r="C127" t="str">
            <v>Bầu sao F1 CN 0216 (5gr)</v>
          </cell>
          <cell r="D127" t="str">
            <v>gói</v>
          </cell>
          <cell r="E127">
            <v>14</v>
          </cell>
          <cell r="F127">
            <v>219789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 t="e">
            <v>#DIV/0!</v>
          </cell>
        </row>
        <row r="128">
          <cell r="B128" t="str">
            <v>HG0062</v>
          </cell>
          <cell r="C128" t="str">
            <v>Cải Rổ lá quăn (10g)</v>
          </cell>
          <cell r="D128" t="str">
            <v>gói</v>
          </cell>
          <cell r="E128">
            <v>11</v>
          </cell>
          <cell r="F128">
            <v>95820</v>
          </cell>
          <cell r="G128">
            <v>30</v>
          </cell>
          <cell r="H128">
            <v>180000</v>
          </cell>
          <cell r="I128">
            <v>0</v>
          </cell>
          <cell r="J128">
            <v>0</v>
          </cell>
          <cell r="K128">
            <v>6000</v>
          </cell>
        </row>
        <row r="129">
          <cell r="B129" t="str">
            <v>HG0063</v>
          </cell>
          <cell r="C129" t="str">
            <v>Đậu Rồng cao sản (20g)</v>
          </cell>
          <cell r="D129" t="str">
            <v>gói</v>
          </cell>
          <cell r="E129">
            <v>54</v>
          </cell>
          <cell r="F129">
            <v>442484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 t="e">
            <v>#DIV/0!</v>
          </cell>
        </row>
        <row r="130">
          <cell r="B130" t="str">
            <v>HG0064</v>
          </cell>
          <cell r="C130" t="str">
            <v>Đậu Cove leo (20g)</v>
          </cell>
          <cell r="D130" t="str">
            <v>gói</v>
          </cell>
          <cell r="E130">
            <v>6</v>
          </cell>
          <cell r="F130">
            <v>24000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 t="e">
            <v>#DIV/0!</v>
          </cell>
        </row>
        <row r="131">
          <cell r="B131" t="str">
            <v>HG0065</v>
          </cell>
          <cell r="C131" t="str">
            <v>Ngò Rí Bạc Liêu</v>
          </cell>
          <cell r="D131" t="str">
            <v>gói</v>
          </cell>
          <cell r="E131">
            <v>35</v>
          </cell>
          <cell r="F131">
            <v>177838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 t="e">
            <v>#DIV/0!</v>
          </cell>
        </row>
        <row r="132">
          <cell r="B132" t="str">
            <v>HG0066</v>
          </cell>
          <cell r="C132" t="str">
            <v>Mồng tơi (20gr)</v>
          </cell>
          <cell r="D132" t="str">
            <v>gói</v>
          </cell>
          <cell r="E132">
            <v>50</v>
          </cell>
          <cell r="F132">
            <v>279286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 t="e">
            <v>#DIV/0!</v>
          </cell>
        </row>
        <row r="133">
          <cell r="B133" t="str">
            <v>HG0067</v>
          </cell>
          <cell r="C133" t="str">
            <v>Củ Cải (20gr)</v>
          </cell>
          <cell r="D133" t="str">
            <v>gói</v>
          </cell>
          <cell r="E133">
            <v>39</v>
          </cell>
          <cell r="F133">
            <v>156000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 t="e">
            <v>#DIV/0!</v>
          </cell>
        </row>
        <row r="134">
          <cell r="B134" t="str">
            <v>HG0068</v>
          </cell>
          <cell r="C134" t="str">
            <v>Mầm củ cải (50gr)</v>
          </cell>
          <cell r="D134" t="str">
            <v>gói</v>
          </cell>
          <cell r="E134">
            <v>39</v>
          </cell>
          <cell r="F134">
            <v>292500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 t="e">
            <v>#DIV/0!</v>
          </cell>
        </row>
        <row r="135">
          <cell r="B135" t="str">
            <v>HG0073</v>
          </cell>
          <cell r="C135" t="str">
            <v>Dưa Leo OP 20gr</v>
          </cell>
          <cell r="D135" t="str">
            <v>gói</v>
          </cell>
          <cell r="E135">
            <v>13</v>
          </cell>
          <cell r="F135">
            <v>67600</v>
          </cell>
          <cell r="G135">
            <v>0</v>
          </cell>
          <cell r="H135">
            <v>0</v>
          </cell>
          <cell r="I135">
            <v>1</v>
          </cell>
          <cell r="J135">
            <v>5200</v>
          </cell>
          <cell r="K135" t="e">
            <v>#DIV/0!</v>
          </cell>
        </row>
        <row r="136">
          <cell r="B136" t="str">
            <v>HG0074</v>
          </cell>
          <cell r="C136" t="str">
            <v>Khổ Qua Tây 10gr</v>
          </cell>
          <cell r="D136" t="str">
            <v>gói</v>
          </cell>
          <cell r="E136">
            <v>27</v>
          </cell>
          <cell r="F136">
            <v>270000</v>
          </cell>
          <cell r="G136">
            <v>10</v>
          </cell>
          <cell r="H136">
            <v>60000</v>
          </cell>
          <cell r="I136">
            <v>0</v>
          </cell>
          <cell r="J136">
            <v>0</v>
          </cell>
          <cell r="K136">
            <v>6000</v>
          </cell>
        </row>
        <row r="137">
          <cell r="B137" t="str">
            <v>HG0079</v>
          </cell>
          <cell r="C137" t="str">
            <v>ngò gai (10gr)</v>
          </cell>
          <cell r="D137" t="str">
            <v>gói</v>
          </cell>
          <cell r="E137">
            <v>5</v>
          </cell>
          <cell r="F137">
            <v>105000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 t="e">
            <v>#DIV/0!</v>
          </cell>
        </row>
        <row r="138">
          <cell r="B138" t="str">
            <v>HG0080</v>
          </cell>
          <cell r="C138" t="str">
            <v>Hành Lá (20gr)</v>
          </cell>
          <cell r="D138" t="str">
            <v>gói</v>
          </cell>
          <cell r="E138">
            <v>5</v>
          </cell>
          <cell r="F138">
            <v>32500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 t="e">
            <v>#DIV/0!</v>
          </cell>
        </row>
        <row r="139">
          <cell r="B139" t="str">
            <v>HG0081</v>
          </cell>
          <cell r="C139" t="str">
            <v>cà tím (1gr)</v>
          </cell>
          <cell r="D139" t="str">
            <v>gói</v>
          </cell>
          <cell r="E139">
            <v>15</v>
          </cell>
          <cell r="F139">
            <v>105000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 t="e">
            <v>#DIV/0!</v>
          </cell>
        </row>
        <row r="140">
          <cell r="B140" t="str">
            <v>HG0084</v>
          </cell>
          <cell r="C140" t="str">
            <v>Rau Húng Lũi (0.8gr)</v>
          </cell>
          <cell r="D140" t="str">
            <v>gói</v>
          </cell>
          <cell r="E140">
            <v>10</v>
          </cell>
          <cell r="F140">
            <v>250000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 t="e">
            <v>#DIV/0!</v>
          </cell>
        </row>
        <row r="141">
          <cell r="B141" t="str">
            <v>MD0001</v>
          </cell>
          <cell r="C141" t="str">
            <v>Mụn Dừa (bao cám)</v>
          </cell>
          <cell r="D141" t="str">
            <v>bao</v>
          </cell>
          <cell r="E141">
            <v>1846</v>
          </cell>
          <cell r="F141">
            <v>1277218</v>
          </cell>
          <cell r="G141">
            <v>3768</v>
          </cell>
          <cell r="H141">
            <v>0</v>
          </cell>
          <cell r="I141">
            <v>5618</v>
          </cell>
          <cell r="J141">
            <v>1206658</v>
          </cell>
          <cell r="K141">
            <v>0</v>
          </cell>
        </row>
        <row r="142">
          <cell r="B142" t="str">
            <v>MD0002</v>
          </cell>
          <cell r="C142" t="str">
            <v>Mụn Dừa ( Bao Xanh )</v>
          </cell>
          <cell r="D142" t="str">
            <v>bao</v>
          </cell>
          <cell r="E142">
            <v>0</v>
          </cell>
          <cell r="F142">
            <v>0</v>
          </cell>
          <cell r="G142">
            <v>3</v>
          </cell>
          <cell r="H142">
            <v>0</v>
          </cell>
          <cell r="I142">
            <v>3</v>
          </cell>
          <cell r="J142">
            <v>0</v>
          </cell>
          <cell r="K142">
            <v>0</v>
          </cell>
        </row>
        <row r="143">
          <cell r="B143" t="str">
            <v>MD0003</v>
          </cell>
          <cell r="C143" t="str">
            <v>Mụn Dừa (hàng hóa)</v>
          </cell>
          <cell r="D143" t="str">
            <v>bao</v>
          </cell>
          <cell r="E143">
            <v>1187</v>
          </cell>
          <cell r="F143">
            <v>18564680</v>
          </cell>
          <cell r="G143">
            <v>72832</v>
          </cell>
          <cell r="H143">
            <v>1050347488</v>
          </cell>
          <cell r="I143">
            <v>56063</v>
          </cell>
          <cell r="J143">
            <v>813446187</v>
          </cell>
          <cell r="K143">
            <v>14421.510984182776</v>
          </cell>
        </row>
        <row r="144">
          <cell r="B144" t="str">
            <v>MD0004</v>
          </cell>
          <cell r="C144" t="str">
            <v>Mụn Dừa (hàng hóa bao cám 60dm3)</v>
          </cell>
          <cell r="D144" t="str">
            <v>bao</v>
          </cell>
          <cell r="E144">
            <v>0</v>
          </cell>
          <cell r="F144">
            <v>0</v>
          </cell>
          <cell r="G144">
            <v>22066</v>
          </cell>
          <cell r="H144">
            <v>390364032</v>
          </cell>
          <cell r="I144">
            <v>0</v>
          </cell>
          <cell r="J144">
            <v>0</v>
          </cell>
          <cell r="K144">
            <v>17690.747394181093</v>
          </cell>
        </row>
        <row r="145">
          <cell r="B145" t="str">
            <v>MD0005</v>
          </cell>
          <cell r="C145" t="str">
            <v>Mụn Dừa nhà máy (sỉ)</v>
          </cell>
          <cell r="D145" t="str">
            <v>bao</v>
          </cell>
          <cell r="E145">
            <v>0</v>
          </cell>
          <cell r="F145">
            <v>0</v>
          </cell>
          <cell r="G145">
            <v>5000</v>
          </cell>
          <cell r="H145">
            <v>0</v>
          </cell>
          <cell r="I145">
            <v>5081</v>
          </cell>
          <cell r="J145">
            <v>0</v>
          </cell>
          <cell r="K145">
            <v>0</v>
          </cell>
        </row>
        <row r="146">
          <cell r="B146" t="str">
            <v>MD0006</v>
          </cell>
          <cell r="C146" t="str">
            <v>Mụn Dừa nhà máy (HCM)</v>
          </cell>
          <cell r="D146" t="str">
            <v>bao</v>
          </cell>
          <cell r="E146">
            <v>0</v>
          </cell>
          <cell r="F146">
            <v>0</v>
          </cell>
          <cell r="G146">
            <v>500</v>
          </cell>
          <cell r="H146">
            <v>0</v>
          </cell>
          <cell r="I146">
            <v>20</v>
          </cell>
          <cell r="J146">
            <v>0</v>
          </cell>
          <cell r="K146">
            <v>0</v>
          </cell>
        </row>
        <row r="147">
          <cell r="B147" t="str">
            <v>MD0007</v>
          </cell>
          <cell r="C147" t="str">
            <v>Mụn Dừa nhà máy (Tỉnh)</v>
          </cell>
          <cell r="D147" t="str">
            <v>bao</v>
          </cell>
          <cell r="E147">
            <v>0</v>
          </cell>
          <cell r="F147">
            <v>0</v>
          </cell>
          <cell r="G147">
            <v>1000</v>
          </cell>
          <cell r="H147">
            <v>0</v>
          </cell>
          <cell r="I147">
            <v>432</v>
          </cell>
          <cell r="J147">
            <v>0</v>
          </cell>
          <cell r="K147">
            <v>0</v>
          </cell>
        </row>
        <row r="148">
          <cell r="B148" t="str">
            <v>NH0001</v>
          </cell>
          <cell r="C148" t="str">
            <v>Khay trồng rau mầm</v>
          </cell>
          <cell r="D148" t="str">
            <v>cái</v>
          </cell>
          <cell r="E148">
            <v>18798</v>
          </cell>
          <cell r="F148">
            <v>81625787</v>
          </cell>
          <cell r="G148">
            <v>6563</v>
          </cell>
          <cell r="H148">
            <v>66414400</v>
          </cell>
          <cell r="I148">
            <v>22861</v>
          </cell>
          <cell r="J148">
            <v>21163025</v>
          </cell>
          <cell r="K148">
            <v>10119.518512875209</v>
          </cell>
        </row>
        <row r="149">
          <cell r="B149" t="str">
            <v>NH0002</v>
          </cell>
          <cell r="C149" t="str">
            <v>Khay trồng rau ăn lá màu đen</v>
          </cell>
          <cell r="D149" t="str">
            <v>cái</v>
          </cell>
          <cell r="E149">
            <v>68</v>
          </cell>
          <cell r="F149">
            <v>226236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 t="e">
            <v>#DIV/0!</v>
          </cell>
        </row>
        <row r="150">
          <cell r="B150" t="str">
            <v>NH0005</v>
          </cell>
          <cell r="C150" t="str">
            <v>Hàng rào mẫu 2</v>
          </cell>
          <cell r="D150" t="str">
            <v>cái</v>
          </cell>
          <cell r="E150">
            <v>9106</v>
          </cell>
          <cell r="F150">
            <v>56011121</v>
          </cell>
          <cell r="G150">
            <v>90</v>
          </cell>
          <cell r="H150">
            <v>1440000</v>
          </cell>
          <cell r="I150">
            <v>12437</v>
          </cell>
          <cell r="J150">
            <v>34876894</v>
          </cell>
          <cell r="K150">
            <v>16000</v>
          </cell>
        </row>
        <row r="151">
          <cell r="B151" t="str">
            <v>NH0007</v>
          </cell>
          <cell r="C151" t="str">
            <v>Hàng rào mẫu 4</v>
          </cell>
          <cell r="D151" t="str">
            <v>cái</v>
          </cell>
          <cell r="E151">
            <v>7382</v>
          </cell>
          <cell r="F151">
            <v>45441167</v>
          </cell>
          <cell r="G151">
            <v>210</v>
          </cell>
          <cell r="H151">
            <v>2887500</v>
          </cell>
          <cell r="I151">
            <v>6189</v>
          </cell>
          <cell r="J151">
            <v>33385189</v>
          </cell>
          <cell r="K151">
            <v>13750</v>
          </cell>
        </row>
        <row r="152">
          <cell r="B152" t="str">
            <v>NH0010</v>
          </cell>
          <cell r="C152" t="str">
            <v>Chậu dài - màu đen</v>
          </cell>
          <cell r="D152" t="str">
            <v>cái</v>
          </cell>
          <cell r="E152">
            <v>102</v>
          </cell>
          <cell r="F152">
            <v>3054794</v>
          </cell>
          <cell r="G152">
            <v>0</v>
          </cell>
          <cell r="H152">
            <v>0</v>
          </cell>
          <cell r="I152">
            <v>30</v>
          </cell>
          <cell r="J152">
            <v>898470</v>
          </cell>
          <cell r="K152" t="e">
            <v>#DIV/0!</v>
          </cell>
        </row>
        <row r="153">
          <cell r="B153" t="str">
            <v>NH0011</v>
          </cell>
          <cell r="C153" t="str">
            <v>Chậu dài - màu xanh</v>
          </cell>
          <cell r="D153" t="str">
            <v>cái</v>
          </cell>
          <cell r="E153">
            <v>64</v>
          </cell>
          <cell r="F153">
            <v>1964800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 t="e">
            <v>#DIV/0!</v>
          </cell>
        </row>
        <row r="154">
          <cell r="B154" t="str">
            <v>NH0012</v>
          </cell>
          <cell r="C154" t="str">
            <v>Khung sắt chậu dài - màu trắng</v>
          </cell>
          <cell r="D154" t="str">
            <v>cái</v>
          </cell>
          <cell r="E154">
            <v>100</v>
          </cell>
          <cell r="F154">
            <v>2738628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 t="e">
            <v>#DIV/0!</v>
          </cell>
        </row>
        <row r="155">
          <cell r="B155" t="str">
            <v>NH0013</v>
          </cell>
          <cell r="C155" t="str">
            <v>Khung sắt chậu dài - màu đen</v>
          </cell>
          <cell r="D155" t="str">
            <v>cái</v>
          </cell>
          <cell r="E155">
            <v>24</v>
          </cell>
          <cell r="F155">
            <v>473884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 t="e">
            <v>#DIV/0!</v>
          </cell>
        </row>
        <row r="156">
          <cell r="B156" t="str">
            <v>NH0014</v>
          </cell>
          <cell r="C156" t="str">
            <v>Chậu cao trơn</v>
          </cell>
          <cell r="D156" t="str">
            <v>cái</v>
          </cell>
          <cell r="E156">
            <v>25</v>
          </cell>
          <cell r="F156">
            <v>40000</v>
          </cell>
          <cell r="G156">
            <v>0</v>
          </cell>
          <cell r="H156">
            <v>0</v>
          </cell>
          <cell r="I156">
            <v>92</v>
          </cell>
          <cell r="J156">
            <v>40000</v>
          </cell>
          <cell r="K156" t="e">
            <v>#DIV/0!</v>
          </cell>
        </row>
        <row r="157">
          <cell r="B157" t="str">
            <v>NH0015</v>
          </cell>
          <cell r="C157" t="str">
            <v>Chậu cao có hình vẽ</v>
          </cell>
          <cell r="D157" t="str">
            <v>cái</v>
          </cell>
          <cell r="E157">
            <v>116</v>
          </cell>
          <cell r="F157">
            <v>2320000</v>
          </cell>
          <cell r="G157">
            <v>53</v>
          </cell>
          <cell r="H157">
            <v>0</v>
          </cell>
          <cell r="I157">
            <v>154</v>
          </cell>
          <cell r="J157">
            <v>2160778</v>
          </cell>
          <cell r="K157">
            <v>0</v>
          </cell>
        </row>
        <row r="158">
          <cell r="B158" t="str">
            <v>NH0016</v>
          </cell>
          <cell r="C158" t="str">
            <v>Chậu sơn</v>
          </cell>
          <cell r="D158" t="str">
            <v>cái</v>
          </cell>
          <cell r="E158">
            <v>51</v>
          </cell>
          <cell r="F158">
            <v>42000</v>
          </cell>
          <cell r="G158">
            <v>50</v>
          </cell>
          <cell r="H158">
            <v>0</v>
          </cell>
          <cell r="I158">
            <v>103</v>
          </cell>
          <cell r="J158">
            <v>42000</v>
          </cell>
          <cell r="K158">
            <v>0</v>
          </cell>
        </row>
        <row r="159">
          <cell r="B159" t="str">
            <v>NH0017</v>
          </cell>
          <cell r="C159" t="str">
            <v>Chậu tròn nhỏ</v>
          </cell>
          <cell r="D159" t="str">
            <v>cái</v>
          </cell>
          <cell r="E159">
            <v>209</v>
          </cell>
          <cell r="F159">
            <v>2071230</v>
          </cell>
          <cell r="G159">
            <v>60</v>
          </cell>
          <cell r="H159">
            <v>0</v>
          </cell>
          <cell r="I159">
            <v>261</v>
          </cell>
          <cell r="J159">
            <v>2009632</v>
          </cell>
          <cell r="K159">
            <v>0</v>
          </cell>
        </row>
        <row r="160">
          <cell r="B160" t="str">
            <v>NH0018</v>
          </cell>
          <cell r="C160" t="str">
            <v>Chậu thập giác</v>
          </cell>
          <cell r="D160" t="str">
            <v>cái</v>
          </cell>
          <cell r="E160">
            <v>684</v>
          </cell>
          <cell r="F160">
            <v>9933840</v>
          </cell>
          <cell r="G160">
            <v>3</v>
          </cell>
          <cell r="H160">
            <v>0</v>
          </cell>
          <cell r="I160">
            <v>127</v>
          </cell>
          <cell r="J160">
            <v>1836492</v>
          </cell>
          <cell r="K160">
            <v>0</v>
          </cell>
        </row>
        <row r="161">
          <cell r="B161" t="str">
            <v>NH0019</v>
          </cell>
          <cell r="C161" t="str">
            <v>Đĩa nhựa d=20 màu trắng</v>
          </cell>
          <cell r="D161" t="str">
            <v>cái</v>
          </cell>
          <cell r="E161">
            <v>550</v>
          </cell>
          <cell r="F161">
            <v>550000</v>
          </cell>
          <cell r="G161">
            <v>74</v>
          </cell>
          <cell r="H161">
            <v>0</v>
          </cell>
          <cell r="I161">
            <v>650</v>
          </cell>
          <cell r="J161">
            <v>568978</v>
          </cell>
          <cell r="K161">
            <v>0</v>
          </cell>
        </row>
        <row r="162">
          <cell r="B162" t="str">
            <v>NH0020</v>
          </cell>
          <cell r="C162" t="str">
            <v>Đĩa nhựa d=35 màu trắng</v>
          </cell>
          <cell r="D162" t="str">
            <v>cái</v>
          </cell>
          <cell r="E162">
            <v>55</v>
          </cell>
          <cell r="F162">
            <v>55000</v>
          </cell>
          <cell r="G162">
            <v>20</v>
          </cell>
          <cell r="H162">
            <v>0</v>
          </cell>
          <cell r="I162">
            <v>55</v>
          </cell>
          <cell r="J162">
            <v>40334</v>
          </cell>
          <cell r="K162">
            <v>0</v>
          </cell>
        </row>
        <row r="163">
          <cell r="B163" t="str">
            <v>NH0021</v>
          </cell>
          <cell r="C163" t="str">
            <v>Đĩa nhựa d=35 màu xanh</v>
          </cell>
          <cell r="D163" t="str">
            <v>cái</v>
          </cell>
          <cell r="E163">
            <v>5</v>
          </cell>
          <cell r="F163">
            <v>5000</v>
          </cell>
          <cell r="G163">
            <v>5</v>
          </cell>
          <cell r="H163">
            <v>0</v>
          </cell>
          <cell r="I163">
            <v>5</v>
          </cell>
          <cell r="J163">
            <v>2500</v>
          </cell>
          <cell r="K163">
            <v>0</v>
          </cell>
        </row>
        <row r="164">
          <cell r="B164" t="str">
            <v>NH0022</v>
          </cell>
          <cell r="C164" t="str">
            <v>Chậu treo tường</v>
          </cell>
          <cell r="D164" t="str">
            <v>cái</v>
          </cell>
          <cell r="E164">
            <v>3865</v>
          </cell>
          <cell r="F164">
            <v>46161713</v>
          </cell>
          <cell r="G164">
            <v>0</v>
          </cell>
          <cell r="H164">
            <v>0</v>
          </cell>
          <cell r="I164">
            <v>2812</v>
          </cell>
          <cell r="J164">
            <v>5709861</v>
          </cell>
          <cell r="K164" t="e">
            <v>#DIV/0!</v>
          </cell>
        </row>
        <row r="165">
          <cell r="B165" t="str">
            <v>NH0023</v>
          </cell>
          <cell r="C165" t="str">
            <v>Chén mũ cao su</v>
          </cell>
          <cell r="D165" t="str">
            <v>cái</v>
          </cell>
          <cell r="E165">
            <v>8500</v>
          </cell>
          <cell r="F165">
            <v>13685000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 t="e">
            <v>#DIV/0!</v>
          </cell>
        </row>
        <row r="166">
          <cell r="B166" t="str">
            <v>NH0024</v>
          </cell>
          <cell r="C166" t="str">
            <v>Thảm Xơ Dừa (50x50)</v>
          </cell>
          <cell r="D166" t="str">
            <v>cái</v>
          </cell>
          <cell r="E166">
            <v>4289</v>
          </cell>
          <cell r="F166">
            <v>26705701</v>
          </cell>
          <cell r="G166">
            <v>22710</v>
          </cell>
          <cell r="H166">
            <v>136000000</v>
          </cell>
          <cell r="I166">
            <v>24364</v>
          </cell>
          <cell r="J166">
            <v>144438019</v>
          </cell>
          <cell r="K166">
            <v>5988.5512989872304</v>
          </cell>
        </row>
        <row r="167">
          <cell r="B167" t="str">
            <v>NH0025</v>
          </cell>
          <cell r="C167" t="str">
            <v>Chỉ Xơ Dừa ( 50dm3)</v>
          </cell>
          <cell r="D167" t="str">
            <v>bao</v>
          </cell>
          <cell r="E167">
            <v>750</v>
          </cell>
          <cell r="F167">
            <v>0</v>
          </cell>
          <cell r="G167">
            <v>1330</v>
          </cell>
          <cell r="H167">
            <v>0</v>
          </cell>
          <cell r="I167">
            <v>1200</v>
          </cell>
          <cell r="J167">
            <v>0</v>
          </cell>
          <cell r="K167">
            <v>0</v>
          </cell>
        </row>
        <row r="168">
          <cell r="B168" t="str">
            <v>NH0026</v>
          </cell>
          <cell r="C168" t="str">
            <v>Đế lót Chậu treo tường</v>
          </cell>
          <cell r="D168" t="str">
            <v>cái</v>
          </cell>
          <cell r="E168">
            <v>3500</v>
          </cell>
          <cell r="F168">
            <v>4637500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 t="e">
            <v>#DIV/0!</v>
          </cell>
        </row>
        <row r="169">
          <cell r="B169" t="str">
            <v>NL01</v>
          </cell>
          <cell r="C169" t="str">
            <v>Dầu DO (0.05%S)</v>
          </cell>
          <cell r="D169" t="str">
            <v>lít</v>
          </cell>
          <cell r="E169">
            <v>47522.076999999997</v>
          </cell>
          <cell r="F169">
            <v>539861016</v>
          </cell>
          <cell r="G169">
            <v>173793</v>
          </cell>
          <cell r="H169">
            <v>2017649906</v>
          </cell>
          <cell r="I169">
            <v>177855.5</v>
          </cell>
          <cell r="J169">
            <v>2029933011</v>
          </cell>
          <cell r="K169">
            <v>11609.500417162946</v>
          </cell>
        </row>
        <row r="170">
          <cell r="B170" t="str">
            <v>NL02</v>
          </cell>
          <cell r="C170" t="str">
            <v>Nhớt 10</v>
          </cell>
          <cell r="D170" t="str">
            <v>lít</v>
          </cell>
          <cell r="E170">
            <v>1302</v>
          </cell>
          <cell r="F170">
            <v>56084429</v>
          </cell>
          <cell r="G170">
            <v>1463</v>
          </cell>
          <cell r="H170">
            <v>65029941</v>
          </cell>
          <cell r="I170">
            <v>1675</v>
          </cell>
          <cell r="J170">
            <v>73176426</v>
          </cell>
          <cell r="K170">
            <v>44449.720437457283</v>
          </cell>
        </row>
        <row r="171">
          <cell r="B171" t="str">
            <v>NL03</v>
          </cell>
          <cell r="C171" t="str">
            <v>Nhớt 50</v>
          </cell>
          <cell r="D171" t="str">
            <v>lít</v>
          </cell>
          <cell r="E171">
            <v>758</v>
          </cell>
          <cell r="F171">
            <v>34124529</v>
          </cell>
          <cell r="G171">
            <v>1672</v>
          </cell>
          <cell r="H171">
            <v>80487081</v>
          </cell>
          <cell r="I171">
            <v>1514</v>
          </cell>
          <cell r="J171">
            <v>71103528</v>
          </cell>
          <cell r="K171">
            <v>48138.206339712917</v>
          </cell>
        </row>
        <row r="172">
          <cell r="B172" t="str">
            <v>NL04</v>
          </cell>
          <cell r="C172" t="str">
            <v>Nhớt 90</v>
          </cell>
          <cell r="D172" t="str">
            <v>lít</v>
          </cell>
          <cell r="E172">
            <v>298</v>
          </cell>
          <cell r="F172">
            <v>15704453</v>
          </cell>
          <cell r="G172">
            <v>209</v>
          </cell>
          <cell r="H172">
            <v>11399999</v>
          </cell>
          <cell r="I172">
            <v>50</v>
          </cell>
          <cell r="J172">
            <v>2634976</v>
          </cell>
          <cell r="K172">
            <v>54545.44976076555</v>
          </cell>
        </row>
        <row r="173">
          <cell r="B173" t="str">
            <v>NL05</v>
          </cell>
          <cell r="C173" t="str">
            <v>Nhớt 140</v>
          </cell>
          <cell r="D173" t="str">
            <v>lít</v>
          </cell>
          <cell r="E173">
            <v>263</v>
          </cell>
          <cell r="F173">
            <v>13877181</v>
          </cell>
          <cell r="G173">
            <v>209</v>
          </cell>
          <cell r="H173">
            <v>11449998</v>
          </cell>
          <cell r="I173">
            <v>20</v>
          </cell>
          <cell r="J173">
            <v>1055299</v>
          </cell>
          <cell r="K173">
            <v>54784.679425837319</v>
          </cell>
        </row>
        <row r="174">
          <cell r="B174" t="str">
            <v>NL06</v>
          </cell>
          <cell r="C174" t="str">
            <v>Nhớt OMALA320</v>
          </cell>
          <cell r="D174" t="str">
            <v>lít</v>
          </cell>
          <cell r="E174">
            <v>20</v>
          </cell>
          <cell r="F174">
            <v>1400000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 t="e">
            <v>#DIV/0!</v>
          </cell>
        </row>
        <row r="175">
          <cell r="B175" t="str">
            <v>PB0001</v>
          </cell>
          <cell r="C175" t="str">
            <v>Phân bò 3dm3</v>
          </cell>
          <cell r="D175" t="str">
            <v>gói</v>
          </cell>
          <cell r="E175">
            <v>5058</v>
          </cell>
          <cell r="F175">
            <v>-33</v>
          </cell>
          <cell r="G175">
            <v>48158</v>
          </cell>
          <cell r="H175">
            <v>3600000</v>
          </cell>
          <cell r="I175">
            <v>48765</v>
          </cell>
          <cell r="J175">
            <v>3599970</v>
          </cell>
          <cell r="K175">
            <v>74.753934964076578</v>
          </cell>
        </row>
        <row r="176">
          <cell r="B176" t="str">
            <v>PB0002</v>
          </cell>
          <cell r="C176" t="str">
            <v>Phân bò 10dm3</v>
          </cell>
          <cell r="D176" t="str">
            <v>gói</v>
          </cell>
          <cell r="E176">
            <v>3551</v>
          </cell>
          <cell r="F176">
            <v>651</v>
          </cell>
          <cell r="G176">
            <v>100634</v>
          </cell>
          <cell r="H176">
            <v>113305000</v>
          </cell>
          <cell r="I176">
            <v>103069</v>
          </cell>
          <cell r="J176">
            <v>113305628</v>
          </cell>
          <cell r="K176">
            <v>1125.9117196971204</v>
          </cell>
        </row>
        <row r="177">
          <cell r="B177" t="str">
            <v>PB0003</v>
          </cell>
          <cell r="C177" t="str">
            <v>NPK 16-16-8 (200gr)</v>
          </cell>
          <cell r="D177" t="str">
            <v>gói</v>
          </cell>
          <cell r="E177">
            <v>1477</v>
          </cell>
          <cell r="F177">
            <v>-1226</v>
          </cell>
          <cell r="G177">
            <v>480</v>
          </cell>
          <cell r="H177">
            <v>0</v>
          </cell>
          <cell r="I177">
            <v>1680</v>
          </cell>
          <cell r="J177">
            <v>-1303</v>
          </cell>
          <cell r="K177">
            <v>0</v>
          </cell>
        </row>
        <row r="178">
          <cell r="B178" t="str">
            <v>PB0004</v>
          </cell>
          <cell r="C178" t="str">
            <v>NPK 20-20-15 (1kg)</v>
          </cell>
          <cell r="D178" t="str">
            <v>gói</v>
          </cell>
          <cell r="E178">
            <v>1117</v>
          </cell>
          <cell r="F178">
            <v>3534</v>
          </cell>
          <cell r="G178">
            <v>1052</v>
          </cell>
          <cell r="H178">
            <v>0</v>
          </cell>
          <cell r="I178">
            <v>1212</v>
          </cell>
          <cell r="J178">
            <v>1808</v>
          </cell>
          <cell r="K178">
            <v>0</v>
          </cell>
        </row>
        <row r="179">
          <cell r="B179" t="str">
            <v>PB0005</v>
          </cell>
          <cell r="C179" t="str">
            <v>Phân hữu cơ T- O (500gr)</v>
          </cell>
          <cell r="D179" t="str">
            <v>gói</v>
          </cell>
          <cell r="E179">
            <v>1231</v>
          </cell>
          <cell r="F179">
            <v>-53</v>
          </cell>
          <cell r="G179">
            <v>55876</v>
          </cell>
          <cell r="H179">
            <v>0</v>
          </cell>
          <cell r="I179">
            <v>52288</v>
          </cell>
          <cell r="J179">
            <v>-43</v>
          </cell>
          <cell r="K179">
            <v>0</v>
          </cell>
        </row>
        <row r="180">
          <cell r="B180" t="str">
            <v>PB0006</v>
          </cell>
          <cell r="C180" t="str">
            <v>Phân hữu cơ T- O (1kg)</v>
          </cell>
          <cell r="D180" t="str">
            <v>gói</v>
          </cell>
          <cell r="E180">
            <v>3012</v>
          </cell>
          <cell r="F180">
            <v>-58830</v>
          </cell>
          <cell r="G180">
            <v>21226</v>
          </cell>
          <cell r="H180">
            <v>3850000</v>
          </cell>
          <cell r="I180">
            <v>21268</v>
          </cell>
          <cell r="J180">
            <v>3794549</v>
          </cell>
          <cell r="K180">
            <v>181.38132479035144</v>
          </cell>
        </row>
        <row r="181">
          <cell r="B181" t="str">
            <v>PB0012</v>
          </cell>
          <cell r="C181" t="str">
            <v>Phân hữu cơ vi sinh T-MB (40kg)</v>
          </cell>
          <cell r="D181" t="str">
            <v>bao</v>
          </cell>
          <cell r="E181">
            <v>1226</v>
          </cell>
          <cell r="F181">
            <v>13681246</v>
          </cell>
          <cell r="G181">
            <v>8710</v>
          </cell>
          <cell r="H181">
            <v>4480000</v>
          </cell>
          <cell r="I181">
            <v>8684</v>
          </cell>
          <cell r="J181">
            <v>18085224</v>
          </cell>
          <cell r="K181">
            <v>514.35132032146953</v>
          </cell>
        </row>
        <row r="182">
          <cell r="B182" t="str">
            <v>PB0014</v>
          </cell>
          <cell r="C182" t="str">
            <v>Phân hữu cơ T- O (40kg)</v>
          </cell>
          <cell r="D182" t="str">
            <v>gói</v>
          </cell>
          <cell r="E182">
            <v>49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 t="e">
            <v>#DIV/0!</v>
          </cell>
        </row>
        <row r="183">
          <cell r="B183" t="str">
            <v>PB0015</v>
          </cell>
          <cell r="C183" t="str">
            <v>Phân hữu cơ T- O (xá)</v>
          </cell>
          <cell r="D183" t="str">
            <v>kg</v>
          </cell>
          <cell r="E183">
            <v>0</v>
          </cell>
          <cell r="F183">
            <v>0</v>
          </cell>
          <cell r="G183">
            <v>400</v>
          </cell>
          <cell r="H183">
            <v>0</v>
          </cell>
          <cell r="I183">
            <v>400</v>
          </cell>
          <cell r="J183">
            <v>0</v>
          </cell>
          <cell r="K183">
            <v>0</v>
          </cell>
        </row>
        <row r="184">
          <cell r="B184" t="str">
            <v>PB0016</v>
          </cell>
          <cell r="C184" t="str">
            <v>Phân hữu cơ Vi Sinh T-MB (xá)</v>
          </cell>
          <cell r="D184" t="str">
            <v>kg</v>
          </cell>
          <cell r="E184">
            <v>0</v>
          </cell>
          <cell r="F184">
            <v>0</v>
          </cell>
          <cell r="G184">
            <v>680</v>
          </cell>
          <cell r="H184">
            <v>0</v>
          </cell>
          <cell r="I184">
            <v>740</v>
          </cell>
          <cell r="J184">
            <v>0</v>
          </cell>
          <cell r="K184">
            <v>0</v>
          </cell>
        </row>
        <row r="185">
          <cell r="B185" t="str">
            <v>PB0019</v>
          </cell>
          <cell r="C185" t="str">
            <v>Phân bò lẻ</v>
          </cell>
          <cell r="D185" t="str">
            <v>m3</v>
          </cell>
          <cell r="E185">
            <v>0</v>
          </cell>
          <cell r="F185">
            <v>0</v>
          </cell>
          <cell r="G185">
            <v>47</v>
          </cell>
          <cell r="H185">
            <v>0</v>
          </cell>
          <cell r="I185">
            <v>47</v>
          </cell>
          <cell r="J185">
            <v>0</v>
          </cell>
          <cell r="K185">
            <v>0</v>
          </cell>
        </row>
        <row r="186">
          <cell r="B186" t="str">
            <v>PB0026</v>
          </cell>
          <cell r="C186" t="str">
            <v>Phân hữu cơ vi sinh T-MB (30kg)</v>
          </cell>
          <cell r="D186" t="str">
            <v>bao</v>
          </cell>
          <cell r="E186">
            <v>0</v>
          </cell>
          <cell r="F186">
            <v>0</v>
          </cell>
          <cell r="G186">
            <v>10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</row>
        <row r="187">
          <cell r="B187" t="str">
            <v>PB0029</v>
          </cell>
          <cell r="C187" t="str">
            <v>Phân T-O (35kg)</v>
          </cell>
          <cell r="D187" t="str">
            <v>bao</v>
          </cell>
          <cell r="E187">
            <v>22</v>
          </cell>
          <cell r="F187">
            <v>121000</v>
          </cell>
          <cell r="G187">
            <v>0</v>
          </cell>
          <cell r="H187">
            <v>0</v>
          </cell>
          <cell r="I187">
            <v>3</v>
          </cell>
          <cell r="J187">
            <v>16500</v>
          </cell>
          <cell r="K187" t="e">
            <v>#DIV/0!</v>
          </cell>
        </row>
        <row r="188">
          <cell r="B188" t="str">
            <v>PB0030</v>
          </cell>
          <cell r="C188" t="str">
            <v>Phân Hữu Cơ TMB (bao cám)</v>
          </cell>
          <cell r="D188" t="str">
            <v>kg</v>
          </cell>
          <cell r="E188">
            <v>0</v>
          </cell>
          <cell r="F188">
            <v>0</v>
          </cell>
          <cell r="G188">
            <v>390</v>
          </cell>
          <cell r="H188">
            <v>0</v>
          </cell>
          <cell r="I188">
            <v>300</v>
          </cell>
          <cell r="J188">
            <v>0</v>
          </cell>
          <cell r="K188">
            <v>0</v>
          </cell>
        </row>
        <row r="189">
          <cell r="B189" t="str">
            <v>PB0031</v>
          </cell>
          <cell r="C189" t="str">
            <v>Tro Trấu (60 dm3)</v>
          </cell>
          <cell r="D189" t="str">
            <v>bao</v>
          </cell>
          <cell r="E189">
            <v>63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 t="e">
            <v>#DIV/0!</v>
          </cell>
        </row>
        <row r="190">
          <cell r="B190" t="str">
            <v>PB0032</v>
          </cell>
          <cell r="C190" t="str">
            <v>Phân Bò Tươi (20dm3)</v>
          </cell>
          <cell r="D190" t="str">
            <v>bao</v>
          </cell>
          <cell r="E190">
            <v>20349</v>
          </cell>
          <cell r="F190">
            <v>0</v>
          </cell>
          <cell r="G190">
            <v>6</v>
          </cell>
          <cell r="H190">
            <v>0</v>
          </cell>
          <cell r="I190">
            <v>3989</v>
          </cell>
          <cell r="J190">
            <v>0</v>
          </cell>
          <cell r="K190">
            <v>0</v>
          </cell>
        </row>
        <row r="191">
          <cell r="B191" t="str">
            <v>PB0033</v>
          </cell>
          <cell r="C191" t="str">
            <v>Phân Bò cỏ Miền Tây (bao thức Ăn)</v>
          </cell>
          <cell r="D191" t="str">
            <v>bao</v>
          </cell>
          <cell r="E191">
            <v>0</v>
          </cell>
          <cell r="F191">
            <v>0</v>
          </cell>
          <cell r="G191">
            <v>1015</v>
          </cell>
          <cell r="H191">
            <v>0</v>
          </cell>
          <cell r="I191">
            <v>1022</v>
          </cell>
          <cell r="J191">
            <v>0</v>
          </cell>
          <cell r="K191">
            <v>0</v>
          </cell>
        </row>
        <row r="192">
          <cell r="B192" t="str">
            <v>PB0034</v>
          </cell>
          <cell r="C192" t="str">
            <v>Phân Bò Cỏ Miền Tây (bao đỏ)</v>
          </cell>
          <cell r="D192" t="str">
            <v>bao</v>
          </cell>
          <cell r="E192">
            <v>0</v>
          </cell>
          <cell r="F192">
            <v>0</v>
          </cell>
          <cell r="G192">
            <v>1014</v>
          </cell>
          <cell r="H192">
            <v>0</v>
          </cell>
          <cell r="I192">
            <v>266</v>
          </cell>
          <cell r="J192">
            <v>0</v>
          </cell>
          <cell r="K192">
            <v>0</v>
          </cell>
        </row>
        <row r="193">
          <cell r="B193" t="str">
            <v>PB0100</v>
          </cell>
          <cell r="C193" t="str">
            <v>Phân hữu cơ T- O (35kg)</v>
          </cell>
          <cell r="D193" t="str">
            <v>bao</v>
          </cell>
          <cell r="E193">
            <v>4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 t="e">
            <v>#DIV/0!</v>
          </cell>
        </row>
        <row r="194">
          <cell r="B194" t="str">
            <v>TROH01</v>
          </cell>
          <cell r="C194" t="str">
            <v>Tro loại 1 (bao xá)</v>
          </cell>
          <cell r="D194" t="str">
            <v>bao</v>
          </cell>
          <cell r="E194">
            <v>0</v>
          </cell>
          <cell r="F194">
            <v>0</v>
          </cell>
          <cell r="G194">
            <v>2852</v>
          </cell>
          <cell r="H194">
            <v>0</v>
          </cell>
          <cell r="I194">
            <v>2224</v>
          </cell>
          <cell r="J194">
            <v>0</v>
          </cell>
          <cell r="K194">
            <v>0</v>
          </cell>
        </row>
        <row r="195">
          <cell r="B195" t="str">
            <v>TROH02</v>
          </cell>
          <cell r="C195" t="str">
            <v>Tro Trộn (bao xá)</v>
          </cell>
          <cell r="D195" t="str">
            <v>bao</v>
          </cell>
          <cell r="E195">
            <v>0</v>
          </cell>
          <cell r="F195">
            <v>0</v>
          </cell>
          <cell r="G195">
            <v>5701</v>
          </cell>
          <cell r="H195">
            <v>0</v>
          </cell>
          <cell r="I195">
            <v>4966</v>
          </cell>
          <cell r="J195">
            <v>0</v>
          </cell>
          <cell r="K195">
            <v>0</v>
          </cell>
        </row>
        <row r="196">
          <cell r="B196" t="str">
            <v>TUOI0011</v>
          </cell>
          <cell r="C196" t="str">
            <v>Pecphun</v>
          </cell>
          <cell r="D196" t="str">
            <v>cái</v>
          </cell>
          <cell r="E196">
            <v>100</v>
          </cell>
          <cell r="F196">
            <v>100000</v>
          </cell>
          <cell r="G196">
            <v>0</v>
          </cell>
          <cell r="H196">
            <v>0</v>
          </cell>
          <cell r="I196">
            <v>100</v>
          </cell>
          <cell r="J196">
            <v>100000</v>
          </cell>
          <cell r="K196" t="e">
            <v>#DIV/0!</v>
          </cell>
        </row>
        <row r="197">
          <cell r="B197" t="str">
            <v>VTBD1</v>
          </cell>
          <cell r="C197" t="str">
            <v>thùng bánh dầu 1 lít</v>
          </cell>
          <cell r="D197" t="str">
            <v>cái</v>
          </cell>
          <cell r="E197">
            <v>68</v>
          </cell>
          <cell r="F197">
            <v>778476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 t="e">
            <v>#DIV/0!</v>
          </cell>
        </row>
        <row r="198">
          <cell r="B198" t="str">
            <v>VTBD2</v>
          </cell>
          <cell r="C198" t="str">
            <v>chai bánh dầu 1 lít</v>
          </cell>
          <cell r="D198" t="str">
            <v>cái</v>
          </cell>
          <cell r="E198">
            <v>3872</v>
          </cell>
          <cell r="F198">
            <v>17424000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 t="e">
            <v>#DIV/0!</v>
          </cell>
        </row>
        <row r="199">
          <cell r="B199" t="str">
            <v>VTBD3</v>
          </cell>
          <cell r="C199" t="str">
            <v>chai bánh dầu 0.5 lít</v>
          </cell>
          <cell r="D199" t="str">
            <v>cái</v>
          </cell>
          <cell r="E199">
            <v>3137</v>
          </cell>
          <cell r="F199">
            <v>10979500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 t="e">
            <v>#DIV/0!</v>
          </cell>
        </row>
        <row r="200">
          <cell r="B200" t="str">
            <v>VTBD4</v>
          </cell>
          <cell r="C200" t="str">
            <v>nhãn bánh dầu 0.5 lít</v>
          </cell>
          <cell r="D200" t="str">
            <v>cái</v>
          </cell>
          <cell r="E200">
            <v>3808</v>
          </cell>
          <cell r="F200">
            <v>1864016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 t="e">
            <v>#DIV/0!</v>
          </cell>
        </row>
        <row r="201">
          <cell r="B201" t="str">
            <v>VTBD5</v>
          </cell>
          <cell r="C201" t="str">
            <v>nhãn bánh dầu 1 lít</v>
          </cell>
          <cell r="D201" t="str">
            <v>cái</v>
          </cell>
          <cell r="E201">
            <v>1678</v>
          </cell>
          <cell r="F201">
            <v>969045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 t="e">
            <v>#DIV/0!</v>
          </cell>
        </row>
        <row r="202">
          <cell r="B202" t="str">
            <v>VTBD6</v>
          </cell>
          <cell r="C202" t="str">
            <v>Thùng bánh dầu 0.5 lít</v>
          </cell>
          <cell r="D202" t="str">
            <v>cái</v>
          </cell>
          <cell r="E202">
            <v>26</v>
          </cell>
          <cell r="F202">
            <v>31216</v>
          </cell>
          <cell r="G202">
            <v>7</v>
          </cell>
          <cell r="H202">
            <v>0</v>
          </cell>
          <cell r="I202">
            <v>10</v>
          </cell>
          <cell r="J202">
            <v>9459</v>
          </cell>
          <cell r="K202">
            <v>0</v>
          </cell>
        </row>
        <row r="203">
          <cell r="B203" t="str">
            <v>VTCD</v>
          </cell>
          <cell r="C203" t="str">
            <v>Chỉ dừa ép kiện</v>
          </cell>
          <cell r="D203" t="str">
            <v>Kiện</v>
          </cell>
          <cell r="E203">
            <v>50</v>
          </cell>
          <cell r="F203">
            <v>4550000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 t="e">
            <v>#DIV/0!</v>
          </cell>
        </row>
        <row r="204">
          <cell r="B204" t="str">
            <v>VTCM</v>
          </cell>
          <cell r="C204" t="str">
            <v>Chỉ May Bao</v>
          </cell>
          <cell r="D204" t="str">
            <v>Cuộn</v>
          </cell>
          <cell r="E204">
            <v>649</v>
          </cell>
          <cell r="F204">
            <v>4378803</v>
          </cell>
          <cell r="G204">
            <v>6372</v>
          </cell>
          <cell r="H204">
            <v>31975283</v>
          </cell>
          <cell r="I204">
            <v>6758</v>
          </cell>
          <cell r="J204">
            <v>43454705</v>
          </cell>
          <cell r="K204">
            <v>5018.0921217827999</v>
          </cell>
        </row>
        <row r="205">
          <cell r="B205" t="str">
            <v>VTGTL</v>
          </cell>
          <cell r="C205" t="str">
            <v>giá thể trồng lan</v>
          </cell>
          <cell r="D205" t="str">
            <v>kg</v>
          </cell>
          <cell r="E205">
            <v>2395</v>
          </cell>
          <cell r="F205">
            <v>22090652</v>
          </cell>
          <cell r="G205">
            <v>3902.2</v>
          </cell>
          <cell r="H205">
            <v>43200000</v>
          </cell>
          <cell r="I205">
            <v>5355</v>
          </cell>
          <cell r="J205">
            <v>53103796</v>
          </cell>
          <cell r="K205">
            <v>11070.678079032341</v>
          </cell>
        </row>
        <row r="206">
          <cell r="B206" t="str">
            <v>VTHCL</v>
          </cell>
          <cell r="C206" t="str">
            <v>HCl</v>
          </cell>
          <cell r="D206" t="str">
            <v>kg</v>
          </cell>
          <cell r="E206">
            <v>0</v>
          </cell>
          <cell r="F206">
            <v>3315230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 t="e">
            <v>#DIV/0!</v>
          </cell>
        </row>
        <row r="207">
          <cell r="B207" t="str">
            <v>VTKCL</v>
          </cell>
          <cell r="C207" t="str">
            <v>KCl</v>
          </cell>
          <cell r="D207" t="str">
            <v>kg</v>
          </cell>
          <cell r="E207">
            <v>717.32</v>
          </cell>
          <cell r="F207">
            <v>6119686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 t="e">
            <v>#DIV/0!</v>
          </cell>
        </row>
        <row r="208">
          <cell r="B208" t="str">
            <v>VTKH2PO4</v>
          </cell>
          <cell r="C208" t="str">
            <v>Kali sorbate</v>
          </cell>
          <cell r="D208" t="str">
            <v>kg</v>
          </cell>
          <cell r="E208">
            <v>62</v>
          </cell>
          <cell r="F208">
            <v>2077000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 t="e">
            <v>#DIV/0!</v>
          </cell>
        </row>
        <row r="209">
          <cell r="B209" t="str">
            <v>VTLAN</v>
          </cell>
          <cell r="C209" t="str">
            <v>lân</v>
          </cell>
          <cell r="D209" t="str">
            <v>kg</v>
          </cell>
          <cell r="E209">
            <v>2416.3000000000002</v>
          </cell>
          <cell r="F209">
            <v>8109348</v>
          </cell>
          <cell r="G209">
            <v>33000</v>
          </cell>
          <cell r="H209">
            <v>110950000</v>
          </cell>
          <cell r="I209">
            <v>48983</v>
          </cell>
          <cell r="J209">
            <v>126614188</v>
          </cell>
          <cell r="K209">
            <v>3362.121212121212</v>
          </cell>
        </row>
        <row r="210">
          <cell r="B210" t="str">
            <v>VTMGSO4</v>
          </cell>
          <cell r="C210" t="str">
            <v>MgSO4</v>
          </cell>
          <cell r="D210" t="str">
            <v>kg</v>
          </cell>
          <cell r="E210">
            <v>98</v>
          </cell>
          <cell r="F210">
            <v>343000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 t="e">
            <v>#DIV/0!</v>
          </cell>
        </row>
        <row r="211">
          <cell r="B211" t="str">
            <v>VTNLRT</v>
          </cell>
          <cell r="C211" t="str">
            <v>Nguyên liệu làm R-T</v>
          </cell>
          <cell r="D211" t="str">
            <v>kg</v>
          </cell>
          <cell r="E211">
            <v>45724</v>
          </cell>
          <cell r="F211">
            <v>11358961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 t="e">
            <v>#DIV/0!</v>
          </cell>
        </row>
        <row r="212">
          <cell r="B212" t="str">
            <v>VTNPK</v>
          </cell>
          <cell r="C212" t="str">
            <v>Phân N-P-K 16-16-8</v>
          </cell>
          <cell r="D212" t="str">
            <v>kg</v>
          </cell>
          <cell r="E212">
            <v>2093</v>
          </cell>
          <cell r="F212">
            <v>6395761</v>
          </cell>
          <cell r="G212">
            <v>49.6</v>
          </cell>
          <cell r="H212">
            <v>0</v>
          </cell>
          <cell r="I212">
            <v>792</v>
          </cell>
          <cell r="J212">
            <v>298505</v>
          </cell>
          <cell r="K212">
            <v>0</v>
          </cell>
        </row>
        <row r="213">
          <cell r="B213" t="str">
            <v>VTNPK1</v>
          </cell>
          <cell r="C213" t="str">
            <v>Phân N-P-K 20-20-15</v>
          </cell>
          <cell r="D213" t="str">
            <v>kg</v>
          </cell>
          <cell r="E213">
            <v>740</v>
          </cell>
          <cell r="F213">
            <v>4287683</v>
          </cell>
          <cell r="G213">
            <v>459</v>
          </cell>
          <cell r="H213">
            <v>0</v>
          </cell>
          <cell r="I213">
            <v>1530</v>
          </cell>
          <cell r="J213">
            <v>4658448</v>
          </cell>
          <cell r="K213">
            <v>0</v>
          </cell>
        </row>
        <row r="214">
          <cell r="B214" t="str">
            <v>VTPB</v>
          </cell>
          <cell r="C214" t="str">
            <v>Phân bò</v>
          </cell>
          <cell r="D214" t="str">
            <v>dm3</v>
          </cell>
          <cell r="E214">
            <v>1441242</v>
          </cell>
          <cell r="F214">
            <v>792508328</v>
          </cell>
          <cell r="G214">
            <v>9460090</v>
          </cell>
          <cell r="H214">
            <v>6809104170</v>
          </cell>
          <cell r="I214">
            <v>7257550</v>
          </cell>
          <cell r="J214">
            <v>4863249747</v>
          </cell>
          <cell r="K214">
            <v>418.47186381800242</v>
          </cell>
        </row>
        <row r="215">
          <cell r="B215" t="str">
            <v>VTPCA</v>
          </cell>
          <cell r="C215" t="str">
            <v>phân cá bột</v>
          </cell>
          <cell r="D215" t="str">
            <v>kg</v>
          </cell>
          <cell r="E215">
            <v>11569.5</v>
          </cell>
          <cell r="F215">
            <v>87017929</v>
          </cell>
          <cell r="G215">
            <v>20000</v>
          </cell>
          <cell r="H215">
            <v>170000000</v>
          </cell>
          <cell r="I215">
            <v>2720</v>
          </cell>
          <cell r="J215">
            <v>22144435</v>
          </cell>
          <cell r="K215">
            <v>8500</v>
          </cell>
        </row>
        <row r="216">
          <cell r="B216" t="str">
            <v>VTROM</v>
          </cell>
          <cell r="C216" t="str">
            <v>Rơm</v>
          </cell>
          <cell r="D216" t="str">
            <v>dm3</v>
          </cell>
          <cell r="E216">
            <v>17530</v>
          </cell>
          <cell r="F216">
            <v>6000071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 t="e">
            <v>#DIV/0!</v>
          </cell>
        </row>
        <row r="217">
          <cell r="B217" t="str">
            <v>VTRT</v>
          </cell>
          <cell r="C217" t="str">
            <v>hoat chất R-T</v>
          </cell>
          <cell r="D217" t="str">
            <v>kg</v>
          </cell>
          <cell r="E217">
            <v>24281.58</v>
          </cell>
          <cell r="F217">
            <v>59999766</v>
          </cell>
          <cell r="G217">
            <v>76710</v>
          </cell>
          <cell r="H217">
            <v>189550410</v>
          </cell>
          <cell r="I217">
            <v>176110</v>
          </cell>
          <cell r="J217">
            <v>386400407</v>
          </cell>
          <cell r="K217">
            <v>2471</v>
          </cell>
        </row>
        <row r="218">
          <cell r="B218" t="str">
            <v>VTSC1</v>
          </cell>
          <cell r="C218" t="str">
            <v>Đá scoria 2-5mm</v>
          </cell>
          <cell r="D218" t="str">
            <v>kg</v>
          </cell>
          <cell r="E218">
            <v>22045</v>
          </cell>
          <cell r="F218">
            <v>39358666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 t="e">
            <v>#DIV/0!</v>
          </cell>
        </row>
        <row r="219">
          <cell r="B219" t="str">
            <v>VTSC2</v>
          </cell>
          <cell r="C219" t="str">
            <v>Đá scoria 4-8mm</v>
          </cell>
          <cell r="D219" t="str">
            <v>kg</v>
          </cell>
          <cell r="E219">
            <v>150</v>
          </cell>
          <cell r="F219">
            <v>255000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 t="e">
            <v>#DIV/0!</v>
          </cell>
        </row>
        <row r="220">
          <cell r="B220" t="str">
            <v>VTSC3</v>
          </cell>
          <cell r="C220" t="str">
            <v>Đá scoria 5-10mm</v>
          </cell>
          <cell r="D220" t="str">
            <v>kg</v>
          </cell>
          <cell r="E220">
            <v>31040</v>
          </cell>
          <cell r="F220">
            <v>50421582</v>
          </cell>
          <cell r="G220">
            <v>1075</v>
          </cell>
          <cell r="H220">
            <v>0</v>
          </cell>
          <cell r="I220">
            <v>10000</v>
          </cell>
          <cell r="J220">
            <v>15804649</v>
          </cell>
          <cell r="K220">
            <v>0</v>
          </cell>
        </row>
        <row r="221">
          <cell r="B221" t="str">
            <v>VTSC4</v>
          </cell>
          <cell r="C221" t="str">
            <v>Đá scoria 10-20mm</v>
          </cell>
          <cell r="D221" t="str">
            <v>kg</v>
          </cell>
          <cell r="E221">
            <v>53949</v>
          </cell>
          <cell r="F221">
            <v>88843992</v>
          </cell>
          <cell r="G221">
            <v>1000</v>
          </cell>
          <cell r="H221">
            <v>0</v>
          </cell>
          <cell r="I221">
            <v>12900</v>
          </cell>
          <cell r="J221">
            <v>20857299</v>
          </cell>
          <cell r="K221">
            <v>0</v>
          </cell>
        </row>
        <row r="222">
          <cell r="B222" t="str">
            <v>VTSC6</v>
          </cell>
          <cell r="C222" t="str">
            <v>Đá scoria 50-70mm</v>
          </cell>
          <cell r="D222" t="str">
            <v>kg</v>
          </cell>
          <cell r="E222">
            <v>3000</v>
          </cell>
          <cell r="F222">
            <v>5460000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 t="e">
            <v>#DIV/0!</v>
          </cell>
        </row>
        <row r="223">
          <cell r="B223" t="str">
            <v>VTSC7</v>
          </cell>
          <cell r="C223" t="str">
            <v>Đá scoria &lt;1mm</v>
          </cell>
          <cell r="D223" t="str">
            <v>kg</v>
          </cell>
          <cell r="E223">
            <v>3060</v>
          </cell>
          <cell r="F223">
            <v>3060000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 t="e">
            <v>#DIV/0!</v>
          </cell>
        </row>
        <row r="224">
          <cell r="B224" t="str">
            <v>VTTCT</v>
          </cell>
          <cell r="C224" t="str">
            <v>thùng bánh dầu 0.5 lít</v>
          </cell>
          <cell r="D224" t="str">
            <v>cái</v>
          </cell>
          <cell r="E224">
            <v>3</v>
          </cell>
          <cell r="F224">
            <v>18000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 t="e">
            <v>#DIV/0!</v>
          </cell>
        </row>
        <row r="225">
          <cell r="B225" t="str">
            <v>VTTRM</v>
          </cell>
          <cell r="C225" t="str">
            <v>trấu xay ( mua )</v>
          </cell>
          <cell r="D225" t="str">
            <v>KG</v>
          </cell>
          <cell r="E225">
            <v>31</v>
          </cell>
          <cell r="F225">
            <v>47481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 t="e">
            <v>#DIV/0!</v>
          </cell>
        </row>
        <row r="226">
          <cell r="B226" t="str">
            <v>VTTRO</v>
          </cell>
          <cell r="C226" t="str">
            <v>tro trấu</v>
          </cell>
          <cell r="D226" t="str">
            <v>dm3</v>
          </cell>
          <cell r="E226">
            <v>2515919</v>
          </cell>
          <cell r="F226">
            <v>53190004</v>
          </cell>
          <cell r="G226">
            <v>20739900</v>
          </cell>
          <cell r="H226">
            <v>377984000</v>
          </cell>
          <cell r="I226">
            <v>18207950</v>
          </cell>
          <cell r="J226">
            <v>361282568</v>
          </cell>
          <cell r="K226">
            <v>18.224967333497268</v>
          </cell>
        </row>
        <row r="227">
          <cell r="B227" t="str">
            <v>VTURE</v>
          </cell>
          <cell r="C227" t="str">
            <v>URE</v>
          </cell>
          <cell r="D227" t="str">
            <v>kg</v>
          </cell>
          <cell r="E227">
            <v>2912.35</v>
          </cell>
          <cell r="F227">
            <v>20372083</v>
          </cell>
          <cell r="G227">
            <v>0</v>
          </cell>
          <cell r="H227">
            <v>0</v>
          </cell>
          <cell r="I227">
            <v>1900.35</v>
          </cell>
          <cell r="J227">
            <v>4952506</v>
          </cell>
          <cell r="K227" t="e">
            <v>#DIV/0!</v>
          </cell>
        </row>
        <row r="228">
          <cell r="B228" t="str">
            <v>VTVD</v>
          </cell>
          <cell r="C228" t="str">
            <v>Vỏ Dừa</v>
          </cell>
          <cell r="D228" t="str">
            <v>kg</v>
          </cell>
          <cell r="E228">
            <v>0</v>
          </cell>
          <cell r="F228">
            <v>0</v>
          </cell>
          <cell r="G228">
            <v>2644810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</row>
        <row r="229">
          <cell r="B229" t="str">
            <v>VTVOI</v>
          </cell>
          <cell r="C229" t="str">
            <v>Vôi</v>
          </cell>
          <cell r="D229" t="str">
            <v>kg</v>
          </cell>
          <cell r="E229">
            <v>22614.16</v>
          </cell>
          <cell r="F229">
            <v>38903760</v>
          </cell>
          <cell r="G229">
            <v>49890</v>
          </cell>
          <cell r="H229">
            <v>92274000</v>
          </cell>
          <cell r="I229">
            <v>63620</v>
          </cell>
          <cell r="J229">
            <v>118294222</v>
          </cell>
          <cell r="K229">
            <v>1849.5490078171979</v>
          </cell>
        </row>
        <row r="230">
          <cell r="B230" t="str">
            <v>VTXD</v>
          </cell>
          <cell r="C230" t="str">
            <v>Mụn Dừa (NVL)</v>
          </cell>
          <cell r="D230" t="str">
            <v>dm3</v>
          </cell>
          <cell r="E230">
            <v>5651704</v>
          </cell>
          <cell r="F230">
            <v>3087569717</v>
          </cell>
          <cell r="G230">
            <v>11690143</v>
          </cell>
          <cell r="H230">
            <v>6730978762</v>
          </cell>
          <cell r="I230">
            <v>18277600</v>
          </cell>
          <cell r="J230">
            <v>10286032604</v>
          </cell>
          <cell r="K230">
            <v>350.76664689306193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C-T4-Nhap-XL"/>
      <sheetName val="KD T4"/>
      <sheetName val="DL format mới"/>
      <sheetName val="Tong hop DL - old"/>
      <sheetName val="TH KHKD 2019Y"/>
      <sheetName val="XL vs TP"/>
      <sheetName val="KD 2019"/>
      <sheetName val="Format cho Bun"/>
      <sheetName val="Format TP"/>
      <sheetName val="Tong hop"/>
      <sheetName val="DT SP"/>
      <sheetName val="DT SP - BC2"/>
      <sheetName val="Format KHO BUN"/>
      <sheetName val="DT XLB"/>
      <sheetName val="CP"/>
      <sheetName val="DT XLB - BC2"/>
      <sheetName val="DT SP - DL bieu do"/>
      <sheetName val="KH"/>
      <sheetName val="QT NB"/>
      <sheetName val="GP"/>
      <sheetName val="CCTC - TD - ĐT"/>
      <sheetName val="Sum PB"/>
      <sheetName val="Sum Category"/>
      <sheetName val="NC CN mới"/>
      <sheetName val="KD T02-2019"/>
      <sheetName val="KD T01-2019"/>
      <sheetName val="KhoTP-T02"/>
      <sheetName val="TH kho"/>
      <sheetName val="DL kho"/>
      <sheetName val="KD T02-2019-b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5">
          <cell r="AQ5">
            <v>1755.9</v>
          </cell>
          <cell r="AR5">
            <v>1572.18</v>
          </cell>
          <cell r="AS5">
            <v>720.09500000000014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18"/>
  <sheetViews>
    <sheetView tabSelected="1" zoomScale="85" zoomScaleNormal="85" workbookViewId="0">
      <selection activeCell="R15" sqref="R15"/>
    </sheetView>
  </sheetViews>
  <sheetFormatPr defaultRowHeight="15" x14ac:dyDescent="0.25"/>
  <cols>
    <col min="1" max="1" width="7.28515625" customWidth="1"/>
    <col min="3" max="3" width="19.85546875" customWidth="1"/>
    <col min="4" max="4" width="5.85546875" customWidth="1"/>
    <col min="5" max="10" width="8.140625" bestFit="1" customWidth="1"/>
    <col min="11" max="12" width="7.7109375" bestFit="1" customWidth="1"/>
    <col min="13" max="14" width="6.85546875" bestFit="1" customWidth="1"/>
    <col min="15" max="15" width="6.42578125" bestFit="1" customWidth="1"/>
    <col min="16" max="16" width="6.85546875" bestFit="1" customWidth="1"/>
    <col min="17" max="17" width="8.5703125" customWidth="1"/>
    <col min="18" max="18" width="6.85546875" customWidth="1"/>
    <col min="19" max="19" width="3" customWidth="1"/>
  </cols>
  <sheetData>
    <row r="1" spans="1:18" ht="15.75" thickBot="1" x14ac:dyDescent="0.3">
      <c r="A1" s="35"/>
      <c r="B1" s="35"/>
      <c r="C1" s="35"/>
      <c r="D1" s="1"/>
      <c r="E1" s="2">
        <v>43466</v>
      </c>
      <c r="F1" s="3" t="s">
        <v>0</v>
      </c>
      <c r="G1" s="4">
        <v>0.60273972602739723</v>
      </c>
      <c r="H1" s="5"/>
      <c r="I1" s="6"/>
      <c r="J1" s="6"/>
      <c r="K1" s="6"/>
      <c r="L1" s="6"/>
      <c r="M1" s="6"/>
      <c r="N1" s="6"/>
      <c r="O1" s="6"/>
      <c r="P1" s="6"/>
      <c r="Q1" s="295">
        <v>43686</v>
      </c>
      <c r="R1" s="295"/>
    </row>
    <row r="2" spans="1:18" ht="45" customHeight="1" thickBot="1" x14ac:dyDescent="0.3">
      <c r="A2" s="7" t="s">
        <v>1</v>
      </c>
      <c r="B2" s="8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9" t="s">
        <v>11</v>
      </c>
      <c r="L2" s="9" t="s">
        <v>12</v>
      </c>
      <c r="M2" s="9" t="s">
        <v>13</v>
      </c>
      <c r="N2" s="9" t="s">
        <v>14</v>
      </c>
      <c r="O2" s="9" t="s">
        <v>15</v>
      </c>
      <c r="P2" s="9" t="s">
        <v>16</v>
      </c>
      <c r="Q2" s="10" t="s">
        <v>17</v>
      </c>
      <c r="R2" s="11" t="s">
        <v>18</v>
      </c>
    </row>
    <row r="3" spans="1:18" x14ac:dyDescent="0.25">
      <c r="A3" s="296" t="s">
        <v>19</v>
      </c>
      <c r="B3" s="300">
        <v>64109</v>
      </c>
      <c r="C3" s="12" t="s">
        <v>20</v>
      </c>
      <c r="D3" s="13" t="s">
        <v>21</v>
      </c>
      <c r="E3" s="13">
        <v>7717.02</v>
      </c>
      <c r="F3" s="13">
        <v>4629.12</v>
      </c>
      <c r="G3" s="13">
        <v>7151.0181818181827</v>
      </c>
      <c r="H3" s="13">
        <v>6372</v>
      </c>
      <c r="I3" s="13">
        <v>6183.5</v>
      </c>
      <c r="J3" s="13">
        <v>5606</v>
      </c>
      <c r="K3" s="13">
        <v>5821</v>
      </c>
      <c r="L3" s="13">
        <v>5659.5</v>
      </c>
      <c r="M3" s="13">
        <v>4571.2980500000003</v>
      </c>
      <c r="N3" s="13">
        <v>5024.7163999999993</v>
      </c>
      <c r="O3" s="13">
        <v>5740.8579250000012</v>
      </c>
      <c r="P3" s="13">
        <v>6796.9</v>
      </c>
      <c r="Q3" s="13"/>
      <c r="R3" s="14"/>
    </row>
    <row r="4" spans="1:18" x14ac:dyDescent="0.25">
      <c r="A4" s="297"/>
      <c r="B4" s="301"/>
      <c r="C4" s="15" t="s">
        <v>22</v>
      </c>
      <c r="D4" s="16" t="s">
        <v>21</v>
      </c>
      <c r="E4" s="16">
        <v>6596.0149999999985</v>
      </c>
      <c r="F4" s="16">
        <v>5573.8099999999995</v>
      </c>
      <c r="G4" s="16">
        <v>6935.3750000000036</v>
      </c>
      <c r="H4" s="16">
        <v>5317.3300000000008</v>
      </c>
      <c r="I4" s="16">
        <v>4841.5899999999992</v>
      </c>
      <c r="J4" s="16">
        <v>4419.1000000000004</v>
      </c>
      <c r="K4" s="16">
        <v>5078.8449999999993</v>
      </c>
      <c r="L4" s="16">
        <f>'[3]Format TP'!$AR$5</f>
        <v>1572.18</v>
      </c>
      <c r="M4" s="16"/>
      <c r="N4" s="16"/>
      <c r="O4" s="15"/>
      <c r="P4" s="15"/>
      <c r="Q4" s="16">
        <f>SUM(E4:P4)</f>
        <v>40334.245000000003</v>
      </c>
      <c r="R4" s="17"/>
    </row>
    <row r="5" spans="1:18" ht="17.25" x14ac:dyDescent="0.3">
      <c r="A5" s="297"/>
      <c r="B5" s="301"/>
      <c r="C5" s="18" t="s">
        <v>23</v>
      </c>
      <c r="D5" s="19" t="s">
        <v>24</v>
      </c>
      <c r="E5" s="20">
        <f>IFERROR(E4/E3,"")</f>
        <v>0.85473602504593715</v>
      </c>
      <c r="F5" s="20">
        <f t="shared" ref="F5:P5" si="0">IFERROR(F4/F3,"")</f>
        <v>1.2040755046315497</v>
      </c>
      <c r="G5" s="20">
        <f t="shared" si="0"/>
        <v>0.96984440867924759</v>
      </c>
      <c r="H5" s="20">
        <f t="shared" si="0"/>
        <v>0.8344836785938482</v>
      </c>
      <c r="I5" s="20">
        <f t="shared" si="0"/>
        <v>0.78298536427589538</v>
      </c>
      <c r="J5" s="20">
        <f t="shared" si="0"/>
        <v>0.78828041384231184</v>
      </c>
      <c r="K5" s="20">
        <f t="shared" si="0"/>
        <v>0.87250386531523783</v>
      </c>
      <c r="L5" s="20">
        <f t="shared" si="0"/>
        <v>0.27779485820302147</v>
      </c>
      <c r="M5" s="20">
        <f t="shared" si="0"/>
        <v>0</v>
      </c>
      <c r="N5" s="20">
        <f t="shared" si="0"/>
        <v>0</v>
      </c>
      <c r="O5" s="20">
        <f t="shared" si="0"/>
        <v>0</v>
      </c>
      <c r="P5" s="20">
        <f t="shared" si="0"/>
        <v>0</v>
      </c>
      <c r="Q5" s="21">
        <f>Q4/B3</f>
        <v>0.62915105523405457</v>
      </c>
      <c r="R5" s="22"/>
    </row>
    <row r="6" spans="1:18" x14ac:dyDescent="0.25">
      <c r="A6" s="298"/>
      <c r="B6" s="302"/>
      <c r="C6" s="23" t="s">
        <v>25</v>
      </c>
      <c r="D6" s="24" t="s">
        <v>21</v>
      </c>
      <c r="E6" s="24">
        <v>6897.87</v>
      </c>
      <c r="F6" s="24">
        <v>5080.3799999999992</v>
      </c>
      <c r="G6" s="24">
        <v>7470.3099999999995</v>
      </c>
      <c r="H6" s="24">
        <v>4733.2</v>
      </c>
      <c r="I6" s="24">
        <v>4893.699999999998</v>
      </c>
      <c r="J6" s="24">
        <v>4334.3999999999996</v>
      </c>
      <c r="K6" s="24">
        <v>5147.2999999999993</v>
      </c>
      <c r="L6" s="24">
        <f>'[3]Format TP'!$AQ$5</f>
        <v>1755.9</v>
      </c>
      <c r="M6" s="24"/>
      <c r="N6" s="24"/>
      <c r="O6" s="24"/>
      <c r="P6" s="24"/>
      <c r="Q6" s="16">
        <f>SUM(E6:P6)</f>
        <v>40313.05999999999</v>
      </c>
      <c r="R6" s="25"/>
    </row>
    <row r="7" spans="1:18" x14ac:dyDescent="0.25">
      <c r="A7" s="298"/>
      <c r="B7" s="302"/>
      <c r="C7" s="23" t="s">
        <v>26</v>
      </c>
      <c r="D7" s="24" t="s">
        <v>21</v>
      </c>
      <c r="E7" s="24">
        <v>1113</v>
      </c>
      <c r="F7" s="24">
        <v>626</v>
      </c>
      <c r="G7" s="24">
        <v>1166</v>
      </c>
      <c r="H7" s="24">
        <v>586.7850000000002</v>
      </c>
      <c r="I7" s="24">
        <v>643.54500000000019</v>
      </c>
      <c r="J7" s="24">
        <v>561.00499999999988</v>
      </c>
      <c r="K7" s="24">
        <v>628.91999999999996</v>
      </c>
      <c r="L7" s="24">
        <f>'[3]Format TP'!$AS$5</f>
        <v>720.09500000000014</v>
      </c>
      <c r="M7" s="24"/>
      <c r="N7" s="24"/>
      <c r="O7" s="24"/>
      <c r="P7" s="24"/>
      <c r="Q7" s="24">
        <f>K7</f>
        <v>628.91999999999996</v>
      </c>
      <c r="R7" s="26"/>
    </row>
    <row r="8" spans="1:18" x14ac:dyDescent="0.25">
      <c r="A8" s="298"/>
      <c r="B8" s="302"/>
      <c r="C8" s="27" t="s">
        <v>27</v>
      </c>
      <c r="D8" s="28" t="s">
        <v>21</v>
      </c>
      <c r="E8" s="29">
        <v>5866.0349999999989</v>
      </c>
      <c r="F8" s="29">
        <v>5193.5449999999992</v>
      </c>
      <c r="G8" s="29">
        <v>6535.06</v>
      </c>
      <c r="H8" s="29">
        <v>3809.7674999999999</v>
      </c>
      <c r="I8" s="29">
        <v>4610.625</v>
      </c>
      <c r="J8" s="29">
        <v>4189.91</v>
      </c>
      <c r="K8" s="29">
        <v>4221.7800000000007</v>
      </c>
      <c r="L8" s="29">
        <v>4786.5249999999996</v>
      </c>
      <c r="M8" s="29">
        <v>3974.8949999999995</v>
      </c>
      <c r="N8" s="29">
        <v>4356.7250000000004</v>
      </c>
      <c r="O8" s="29">
        <v>5170.53</v>
      </c>
      <c r="P8" s="29">
        <v>6650.24</v>
      </c>
      <c r="Q8" s="29">
        <f>SUM(E8:P8)-SUMIFS(E8:P8,E9:P9,0)</f>
        <v>39213.247499999998</v>
      </c>
      <c r="R8" s="30"/>
    </row>
    <row r="9" spans="1:18" ht="15.75" thickBot="1" x14ac:dyDescent="0.3">
      <c r="A9" s="299"/>
      <c r="B9" s="303"/>
      <c r="C9" s="31" t="s">
        <v>28</v>
      </c>
      <c r="D9" s="32" t="s">
        <v>24</v>
      </c>
      <c r="E9" s="33">
        <f>E4/E8</f>
        <v>1.1244418077969189</v>
      </c>
      <c r="F9" s="33">
        <f t="shared" ref="F9:P9" si="1">F4/F8</f>
        <v>1.0732187744594492</v>
      </c>
      <c r="G9" s="33">
        <f t="shared" si="1"/>
        <v>1.0612565148598487</v>
      </c>
      <c r="H9" s="33">
        <f t="shared" si="1"/>
        <v>1.3957098431859689</v>
      </c>
      <c r="I9" s="33">
        <f t="shared" si="1"/>
        <v>1.05009407618273</v>
      </c>
      <c r="J9" s="33">
        <f t="shared" si="1"/>
        <v>1.0547004589597391</v>
      </c>
      <c r="K9" s="33">
        <f t="shared" si="1"/>
        <v>1.2030103416094631</v>
      </c>
      <c r="L9" s="33">
        <f t="shared" si="1"/>
        <v>0.32845958184695584</v>
      </c>
      <c r="M9" s="33">
        <f t="shared" si="1"/>
        <v>0</v>
      </c>
      <c r="N9" s="33">
        <f t="shared" si="1"/>
        <v>0</v>
      </c>
      <c r="O9" s="33">
        <f t="shared" si="1"/>
        <v>0</v>
      </c>
      <c r="P9" s="33">
        <f t="shared" si="1"/>
        <v>0</v>
      </c>
      <c r="Q9" s="33">
        <f>Q4/Q8</f>
        <v>1.028587214053108</v>
      </c>
      <c r="R9" s="34"/>
    </row>
    <row r="14" spans="1:18" x14ac:dyDescent="0.25">
      <c r="A14" t="s">
        <v>33</v>
      </c>
      <c r="B14" t="s">
        <v>34</v>
      </c>
    </row>
    <row r="15" spans="1:18" x14ac:dyDescent="0.25">
      <c r="A15" s="36" t="s">
        <v>29</v>
      </c>
      <c r="B15" s="36">
        <v>40334.245000000003</v>
      </c>
    </row>
    <row r="16" spans="1:18" x14ac:dyDescent="0.25">
      <c r="A16" s="37" t="s">
        <v>30</v>
      </c>
      <c r="B16" s="37">
        <v>98351.26</v>
      </c>
    </row>
    <row r="17" spans="1:2" x14ac:dyDescent="0.25">
      <c r="A17" s="38" t="s">
        <v>31</v>
      </c>
      <c r="B17" s="39">
        <v>26.738</v>
      </c>
    </row>
    <row r="18" spans="1:2" x14ac:dyDescent="0.25">
      <c r="A18" s="40" t="s">
        <v>32</v>
      </c>
      <c r="B18" s="40">
        <v>1374.588</v>
      </c>
    </row>
  </sheetData>
  <mergeCells count="3">
    <mergeCell ref="Q1:R1"/>
    <mergeCell ref="A3:A9"/>
    <mergeCell ref="B3:B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outlinePr applyStyles="1"/>
  </sheetPr>
  <dimension ref="A1:CC39"/>
  <sheetViews>
    <sheetView showGridLines="0" zoomScale="70" zoomScaleNormal="70" workbookViewId="0">
      <pane xSplit="4" ySplit="8" topLeftCell="E9" activePane="bottomRight" state="frozen"/>
      <selection pane="topRight" activeCell="D1" sqref="D1"/>
      <selection pane="bottomLeft" activeCell="A8" sqref="A8"/>
      <selection pane="bottomRight" activeCell="L15" sqref="L15"/>
    </sheetView>
  </sheetViews>
  <sheetFormatPr defaultColWidth="8.85546875" defaultRowHeight="15" outlineLevelRow="1" x14ac:dyDescent="0.25"/>
  <cols>
    <col min="1" max="1" width="6.28515625" style="280" customWidth="1"/>
    <col min="2" max="2" width="3.42578125" style="281" customWidth="1"/>
    <col min="3" max="3" width="3" style="282" customWidth="1"/>
    <col min="4" max="4" width="19.85546875" style="283" customWidth="1"/>
    <col min="5" max="5" width="8.28515625" style="284" customWidth="1"/>
    <col min="6" max="6" width="11" style="284" customWidth="1"/>
    <col min="7" max="7" width="14.85546875" style="285" customWidth="1"/>
    <col min="8" max="8" width="13" style="286" customWidth="1"/>
    <col min="9" max="9" width="15" style="286" customWidth="1"/>
    <col min="10" max="10" width="12" style="287" customWidth="1"/>
    <col min="11" max="11" width="8.85546875" style="288" customWidth="1"/>
    <col min="12" max="12" width="13.85546875" style="289" customWidth="1"/>
    <col min="13" max="13" width="16.5703125" style="290" customWidth="1"/>
    <col min="14" max="14" width="8.5703125" style="291" customWidth="1"/>
    <col min="15" max="15" width="13.5703125" style="292" customWidth="1"/>
    <col min="16" max="16" width="12.42578125" style="292" customWidth="1"/>
    <col min="17" max="17" width="11.42578125" style="291" customWidth="1"/>
    <col min="18" max="18" width="16" style="292" customWidth="1"/>
    <col min="19" max="19" width="12.28515625" style="292" customWidth="1"/>
    <col min="20" max="24" width="3" style="293" customWidth="1"/>
    <col min="25" max="25" width="3" style="294" customWidth="1"/>
    <col min="26" max="47" width="3" style="280" hidden="1" customWidth="1"/>
    <col min="48" max="78" width="3" style="280" customWidth="1"/>
    <col min="79" max="79" width="4.5703125" style="278" customWidth="1"/>
    <col min="80" max="81" width="4.5703125" style="279" customWidth="1"/>
    <col min="82" max="16384" width="8.85546875" style="280"/>
  </cols>
  <sheetData>
    <row r="1" spans="1:81" s="41" customFormat="1" ht="30" x14ac:dyDescent="0.25">
      <c r="B1" s="42" t="s">
        <v>35</v>
      </c>
      <c r="C1" s="43"/>
      <c r="D1" s="44"/>
      <c r="E1" s="45"/>
      <c r="F1" s="45"/>
      <c r="G1" s="44"/>
      <c r="H1" s="46"/>
      <c r="I1" s="47"/>
      <c r="J1" s="48"/>
      <c r="K1" s="48"/>
      <c r="L1" s="49"/>
      <c r="N1" s="50"/>
      <c r="O1" s="51"/>
      <c r="P1" s="51"/>
      <c r="Q1" s="52"/>
      <c r="R1" s="51"/>
      <c r="S1" s="51"/>
      <c r="T1" s="53"/>
      <c r="U1" s="54" t="s">
        <v>36</v>
      </c>
      <c r="V1" s="322">
        <f ca="1">NOW()</f>
        <v>43689.647766550923</v>
      </c>
      <c r="W1" s="323"/>
      <c r="X1" s="53"/>
      <c r="Y1" s="55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56" t="s">
        <v>37</v>
      </c>
      <c r="CB1" s="57"/>
      <c r="CC1" s="57"/>
    </row>
    <row r="2" spans="1:81" s="41" customFormat="1" ht="45" x14ac:dyDescent="0.25">
      <c r="B2" s="42"/>
      <c r="C2" s="58"/>
      <c r="D2" s="59" t="s">
        <v>38</v>
      </c>
      <c r="E2" s="60" t="s">
        <v>39</v>
      </c>
      <c r="F2" s="59" t="s">
        <v>37</v>
      </c>
      <c r="G2" s="59" t="s">
        <v>40</v>
      </c>
      <c r="H2" s="59" t="s">
        <v>41</v>
      </c>
      <c r="I2" s="59" t="s">
        <v>42</v>
      </c>
      <c r="J2" s="61"/>
      <c r="K2" s="48"/>
      <c r="L2" s="49"/>
      <c r="M2" s="62"/>
      <c r="N2" s="50"/>
      <c r="O2" s="63"/>
      <c r="P2" s="63"/>
      <c r="Q2" s="64"/>
      <c r="R2" s="63"/>
      <c r="S2" s="63"/>
      <c r="T2" s="65"/>
      <c r="U2" s="66" t="s">
        <v>43</v>
      </c>
      <c r="V2" s="67">
        <f ca="1">WEEKNUM(V1,2)</f>
        <v>33</v>
      </c>
      <c r="W2" s="68"/>
      <c r="X2" s="69"/>
      <c r="Y2" s="55"/>
      <c r="Z2" s="43"/>
      <c r="AA2" s="43"/>
      <c r="AB2" s="43"/>
      <c r="AC2" s="58"/>
      <c r="AD2" s="70"/>
      <c r="AE2" s="71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  <c r="AX2" s="43"/>
      <c r="AY2" s="43"/>
      <c r="AZ2" s="43"/>
      <c r="BA2" s="43"/>
      <c r="BB2" s="43"/>
      <c r="BC2" s="43"/>
      <c r="BD2" s="43"/>
      <c r="BE2" s="43"/>
      <c r="BF2" s="43"/>
      <c r="BG2" s="43"/>
      <c r="BH2" s="43"/>
      <c r="BI2" s="43"/>
      <c r="BJ2" s="43"/>
      <c r="BK2" s="43"/>
      <c r="BL2" s="43"/>
      <c r="BM2" s="43"/>
      <c r="BN2" s="43"/>
      <c r="BO2" s="43"/>
      <c r="BP2" s="43"/>
      <c r="BQ2" s="43"/>
      <c r="BR2" s="43"/>
      <c r="BS2" s="43"/>
      <c r="BT2" s="43"/>
      <c r="BU2" s="43"/>
      <c r="BV2" s="43"/>
      <c r="BW2" s="43"/>
      <c r="BX2" s="43"/>
      <c r="BY2" s="43"/>
      <c r="BZ2" s="43"/>
      <c r="CA2" s="72" t="s">
        <v>40</v>
      </c>
      <c r="CB2" s="57"/>
      <c r="CC2" s="57"/>
    </row>
    <row r="3" spans="1:81" s="73" customFormat="1" ht="20.25" customHeight="1" x14ac:dyDescent="0.25">
      <c r="B3" s="74"/>
      <c r="C3" s="75"/>
      <c r="D3" s="76" t="s">
        <v>44</v>
      </c>
      <c r="E3" s="77">
        <f>COUNTA(B9:B101)</f>
        <v>3</v>
      </c>
      <c r="F3" s="77">
        <f t="shared" ref="F3:I4" ca="1" si="0">COUNTIFS($CA$8:$CA$38,F$2,$CB$8:$CB$38,$D3)</f>
        <v>0</v>
      </c>
      <c r="G3" s="77">
        <f t="shared" ca="1" si="0"/>
        <v>2</v>
      </c>
      <c r="H3" s="77">
        <f t="shared" ca="1" si="0"/>
        <v>1</v>
      </c>
      <c r="I3" s="77">
        <f t="shared" ca="1" si="0"/>
        <v>0</v>
      </c>
      <c r="J3" s="78"/>
      <c r="K3" s="79"/>
      <c r="L3" s="80"/>
      <c r="M3" s="81"/>
      <c r="N3" s="82"/>
      <c r="O3" s="83"/>
      <c r="P3" s="83"/>
      <c r="Q3" s="84"/>
      <c r="R3" s="83"/>
      <c r="S3" s="83"/>
      <c r="U3" s="85"/>
      <c r="V3" s="324"/>
      <c r="W3" s="325"/>
      <c r="X3" s="86"/>
      <c r="Y3" s="87"/>
      <c r="Z3" s="88"/>
      <c r="AA3" s="88"/>
      <c r="AB3" s="89"/>
      <c r="AC3" s="326"/>
      <c r="AD3" s="327"/>
      <c r="AE3" s="32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8"/>
      <c r="BD3" s="88"/>
      <c r="BE3" s="88"/>
      <c r="BF3" s="88"/>
      <c r="BG3" s="88"/>
      <c r="BH3" s="88"/>
      <c r="BI3" s="88"/>
      <c r="BJ3" s="88"/>
      <c r="BK3" s="88"/>
      <c r="BL3" s="88"/>
      <c r="BM3" s="88"/>
      <c r="BN3" s="88"/>
      <c r="BO3" s="88"/>
      <c r="BP3" s="88"/>
      <c r="BQ3" s="88"/>
      <c r="BR3" s="88"/>
      <c r="BS3" s="88"/>
      <c r="BT3" s="88"/>
      <c r="BU3" s="88"/>
      <c r="BV3" s="88"/>
      <c r="BW3" s="88"/>
      <c r="BX3" s="88"/>
      <c r="BY3" s="88"/>
      <c r="BZ3" s="88"/>
      <c r="CA3" s="72" t="s">
        <v>41</v>
      </c>
      <c r="CB3" s="90"/>
      <c r="CC3" s="90"/>
    </row>
    <row r="4" spans="1:81" s="73" customFormat="1" ht="20.25" customHeight="1" x14ac:dyDescent="0.25">
      <c r="B4" s="74"/>
      <c r="C4" s="75"/>
      <c r="D4" s="91" t="s">
        <v>45</v>
      </c>
      <c r="E4" s="92">
        <f>COUNTA(C9:C101)-E3</f>
        <v>6</v>
      </c>
      <c r="F4" s="92">
        <f t="shared" ca="1" si="0"/>
        <v>0</v>
      </c>
      <c r="G4" s="92">
        <f t="shared" ca="1" si="0"/>
        <v>3</v>
      </c>
      <c r="H4" s="92">
        <f t="shared" ca="1" si="0"/>
        <v>2</v>
      </c>
      <c r="I4" s="92">
        <f t="shared" ca="1" si="0"/>
        <v>1</v>
      </c>
      <c r="J4" s="78"/>
      <c r="K4" s="93"/>
      <c r="L4" s="94"/>
      <c r="M4" s="81"/>
      <c r="N4" s="95"/>
      <c r="O4" s="96"/>
      <c r="P4" s="96"/>
      <c r="Q4" s="97"/>
      <c r="R4" s="96"/>
      <c r="S4" s="96"/>
      <c r="U4" s="98"/>
      <c r="W4" s="67"/>
      <c r="X4" s="67"/>
      <c r="Y4" s="99"/>
      <c r="Z4" s="100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V4" s="100"/>
      <c r="AW4" s="100"/>
      <c r="AX4" s="100"/>
      <c r="AY4" s="100"/>
      <c r="AZ4" s="100"/>
      <c r="BA4" s="100"/>
      <c r="BB4" s="100"/>
      <c r="BC4" s="100"/>
      <c r="BD4" s="100"/>
      <c r="BE4" s="100"/>
      <c r="BF4" s="100"/>
      <c r="BG4" s="100"/>
      <c r="BH4" s="100"/>
      <c r="BI4" s="100"/>
      <c r="BJ4" s="100"/>
      <c r="BK4" s="100"/>
      <c r="BL4" s="100"/>
      <c r="BM4" s="100"/>
      <c r="BN4" s="100"/>
      <c r="BO4" s="100"/>
      <c r="BP4" s="100"/>
      <c r="BQ4" s="100"/>
      <c r="BR4" s="100"/>
      <c r="BS4" s="100"/>
      <c r="BT4" s="100"/>
      <c r="BU4" s="100"/>
      <c r="BV4" s="100"/>
      <c r="BW4" s="100"/>
      <c r="BX4" s="100"/>
      <c r="BY4" s="100"/>
      <c r="BZ4" s="100"/>
      <c r="CA4" s="72" t="s">
        <v>42</v>
      </c>
      <c r="CB4" s="90"/>
      <c r="CC4" s="90"/>
    </row>
    <row r="5" spans="1:81" s="101" customFormat="1" ht="20.25" customHeight="1" x14ac:dyDescent="0.25">
      <c r="B5" s="102"/>
      <c r="C5" s="103"/>
      <c r="D5" s="104" t="s">
        <v>46</v>
      </c>
      <c r="E5" s="105">
        <f>COUNTA($A$9:$A$99)</f>
        <v>4</v>
      </c>
      <c r="F5" s="105">
        <f ca="1">COUNTIFS($CA$8:$CA$38,F$2,$CC$8:$CC$38,$D5)</f>
        <v>0</v>
      </c>
      <c r="G5" s="105">
        <f t="shared" ref="G5:I5" ca="1" si="1">COUNTIFS($CA$8:$CA$38,G$2,$CC$8:$CC$38,$D5)</f>
        <v>2</v>
      </c>
      <c r="H5" s="105">
        <f t="shared" ca="1" si="1"/>
        <v>1</v>
      </c>
      <c r="I5" s="105">
        <f t="shared" ca="1" si="1"/>
        <v>1</v>
      </c>
      <c r="J5" s="106"/>
      <c r="K5" s="107"/>
      <c r="L5" s="108"/>
      <c r="M5" s="109"/>
      <c r="N5" s="82"/>
      <c r="O5" s="83"/>
      <c r="P5" s="83"/>
      <c r="Q5" s="84"/>
      <c r="R5" s="83"/>
      <c r="S5" s="83"/>
      <c r="T5" s="329"/>
      <c r="U5" s="330"/>
      <c r="V5" s="324"/>
      <c r="W5" s="325"/>
      <c r="X5" s="86"/>
      <c r="Y5" s="87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  <c r="AT5" s="100"/>
      <c r="AU5" s="100"/>
      <c r="AV5" s="100"/>
      <c r="AW5" s="100"/>
      <c r="AX5" s="100"/>
      <c r="AY5" s="100"/>
      <c r="AZ5" s="100"/>
      <c r="BA5" s="100"/>
      <c r="BB5" s="100"/>
      <c r="BC5" s="100"/>
      <c r="BD5" s="100"/>
      <c r="BE5" s="100"/>
      <c r="BF5" s="100"/>
      <c r="BG5" s="100"/>
      <c r="BH5" s="100"/>
      <c r="BI5" s="100"/>
      <c r="BJ5" s="100"/>
      <c r="BK5" s="100"/>
      <c r="BL5" s="100"/>
      <c r="BM5" s="100"/>
      <c r="BN5" s="100"/>
      <c r="BO5" s="100"/>
      <c r="BP5" s="100"/>
      <c r="BQ5" s="100"/>
      <c r="BR5" s="100"/>
      <c r="BS5" s="100"/>
      <c r="BT5" s="100"/>
      <c r="BU5" s="100"/>
      <c r="BV5" s="100"/>
      <c r="BW5" s="100"/>
      <c r="BX5" s="100"/>
      <c r="BY5" s="100"/>
      <c r="BZ5" s="100"/>
      <c r="CA5" s="110"/>
      <c r="CB5" s="110"/>
      <c r="CC5" s="110"/>
    </row>
    <row r="6" spans="1:81" s="111" customFormat="1" ht="20.25" customHeight="1" x14ac:dyDescent="0.25">
      <c r="B6" s="102"/>
      <c r="C6" s="112"/>
      <c r="D6" s="113">
        <v>43668</v>
      </c>
      <c r="E6" s="114"/>
      <c r="F6" s="115"/>
      <c r="G6" s="116"/>
      <c r="H6" s="117"/>
      <c r="I6" s="118"/>
      <c r="J6" s="119"/>
      <c r="K6" s="120"/>
      <c r="L6" s="121"/>
      <c r="M6" s="122"/>
      <c r="N6" s="123"/>
      <c r="O6" s="124"/>
      <c r="P6" s="124"/>
      <c r="Q6" s="123"/>
      <c r="R6" s="124"/>
      <c r="S6" s="124"/>
      <c r="T6" s="125"/>
      <c r="U6" s="125"/>
      <c r="V6" s="126"/>
      <c r="W6" s="126"/>
      <c r="X6" s="127"/>
      <c r="Y6" s="128"/>
      <c r="Z6" s="129"/>
      <c r="AA6" s="129"/>
      <c r="AB6" s="129"/>
      <c r="AC6" s="129"/>
      <c r="AD6" s="129"/>
      <c r="AE6" s="129"/>
      <c r="AF6" s="129"/>
      <c r="AG6" s="129"/>
      <c r="AH6" s="129"/>
      <c r="AI6" s="129"/>
      <c r="AJ6" s="129"/>
      <c r="AK6" s="129"/>
      <c r="AL6" s="129"/>
      <c r="AM6" s="129"/>
      <c r="AN6" s="129"/>
      <c r="AO6" s="129"/>
      <c r="AP6" s="129"/>
      <c r="AQ6" s="129"/>
      <c r="AR6" s="129"/>
      <c r="AS6" s="129"/>
      <c r="AT6" s="129"/>
      <c r="AU6" s="129"/>
      <c r="AV6" s="129"/>
      <c r="AW6" s="129"/>
      <c r="AX6" s="129"/>
      <c r="AY6" s="129"/>
      <c r="AZ6" s="129"/>
      <c r="BA6" s="129"/>
      <c r="BB6" s="129"/>
      <c r="BC6" s="129"/>
      <c r="BD6" s="129"/>
      <c r="BE6" s="129"/>
      <c r="BF6" s="129"/>
      <c r="BG6" s="129"/>
      <c r="BH6" s="129"/>
      <c r="BI6" s="129"/>
      <c r="BJ6" s="129"/>
      <c r="BK6" s="129"/>
      <c r="BL6" s="129"/>
      <c r="BM6" s="129"/>
      <c r="BN6" s="129"/>
      <c r="BO6" s="129"/>
      <c r="BP6" s="129"/>
      <c r="BQ6" s="129"/>
      <c r="BR6" s="129"/>
      <c r="BS6" s="129"/>
      <c r="BT6" s="129"/>
      <c r="BU6" s="129"/>
      <c r="BV6" s="129"/>
      <c r="BW6" s="129"/>
      <c r="BX6" s="129"/>
      <c r="BY6" s="129"/>
      <c r="BZ6" s="129"/>
      <c r="CA6" s="129"/>
      <c r="CB6" s="130"/>
      <c r="CC6" s="130"/>
    </row>
    <row r="7" spans="1:81" s="138" customFormat="1" ht="20.25" customHeight="1" x14ac:dyDescent="0.25">
      <c r="A7" s="131"/>
      <c r="B7" s="132"/>
      <c r="C7" s="133"/>
      <c r="D7" s="134"/>
      <c r="E7" s="135"/>
      <c r="F7" s="331" t="s">
        <v>47</v>
      </c>
      <c r="G7" s="332"/>
      <c r="H7" s="333" t="s">
        <v>48</v>
      </c>
      <c r="I7" s="334"/>
      <c r="J7" s="119"/>
      <c r="K7" s="120"/>
      <c r="L7" s="121"/>
      <c r="M7" s="122"/>
      <c r="N7" s="123"/>
      <c r="O7" s="124"/>
      <c r="P7" s="124"/>
      <c r="Q7" s="123"/>
      <c r="R7" s="124"/>
      <c r="S7" s="124"/>
      <c r="T7" s="318" t="s">
        <v>49</v>
      </c>
      <c r="U7" s="318" t="s">
        <v>50</v>
      </c>
      <c r="V7" s="318" t="s">
        <v>51</v>
      </c>
      <c r="W7" s="318" t="s">
        <v>52</v>
      </c>
      <c r="X7" s="318" t="s">
        <v>53</v>
      </c>
      <c r="Y7" s="318" t="s">
        <v>54</v>
      </c>
      <c r="Z7" s="320">
        <v>1</v>
      </c>
      <c r="AA7" s="304">
        <v>2</v>
      </c>
      <c r="AB7" s="308">
        <v>3</v>
      </c>
      <c r="AC7" s="304">
        <v>4</v>
      </c>
      <c r="AD7" s="316">
        <v>5</v>
      </c>
      <c r="AE7" s="314">
        <v>6</v>
      </c>
      <c r="AF7" s="308">
        <v>7</v>
      </c>
      <c r="AG7" s="304">
        <v>8</v>
      </c>
      <c r="AH7" s="316">
        <v>9</v>
      </c>
      <c r="AI7" s="314">
        <v>10</v>
      </c>
      <c r="AJ7" s="308">
        <v>11</v>
      </c>
      <c r="AK7" s="304">
        <v>12</v>
      </c>
      <c r="AL7" s="316">
        <v>13</v>
      </c>
      <c r="AM7" s="314">
        <v>14</v>
      </c>
      <c r="AN7" s="308">
        <v>15</v>
      </c>
      <c r="AO7" s="304">
        <v>16</v>
      </c>
      <c r="AP7" s="316">
        <v>17</v>
      </c>
      <c r="AQ7" s="314">
        <v>18</v>
      </c>
      <c r="AR7" s="308">
        <v>19</v>
      </c>
      <c r="AS7" s="304">
        <v>20</v>
      </c>
      <c r="AT7" s="308">
        <v>21</v>
      </c>
      <c r="AU7" s="310">
        <v>22</v>
      </c>
      <c r="AV7" s="312">
        <v>23</v>
      </c>
      <c r="AW7" s="304">
        <v>24</v>
      </c>
      <c r="AX7" s="308">
        <v>25</v>
      </c>
      <c r="AY7" s="310">
        <v>26</v>
      </c>
      <c r="AZ7" s="312">
        <v>27</v>
      </c>
      <c r="BA7" s="304">
        <v>28</v>
      </c>
      <c r="BB7" s="308">
        <v>29</v>
      </c>
      <c r="BC7" s="304">
        <v>30</v>
      </c>
      <c r="BD7" s="316">
        <v>31</v>
      </c>
      <c r="BE7" s="314">
        <v>32</v>
      </c>
      <c r="BF7" s="308">
        <v>33</v>
      </c>
      <c r="BG7" s="304">
        <v>34</v>
      </c>
      <c r="BH7" s="316">
        <v>35</v>
      </c>
      <c r="BI7" s="314">
        <v>36</v>
      </c>
      <c r="BJ7" s="308">
        <v>37</v>
      </c>
      <c r="BK7" s="304">
        <v>38</v>
      </c>
      <c r="BL7" s="316">
        <v>39</v>
      </c>
      <c r="BM7" s="314">
        <v>40</v>
      </c>
      <c r="BN7" s="308">
        <v>41</v>
      </c>
      <c r="BO7" s="304">
        <v>42</v>
      </c>
      <c r="BP7" s="308">
        <v>43</v>
      </c>
      <c r="BQ7" s="310">
        <v>44</v>
      </c>
      <c r="BR7" s="312">
        <v>45</v>
      </c>
      <c r="BS7" s="304">
        <v>46</v>
      </c>
      <c r="BT7" s="308">
        <v>47</v>
      </c>
      <c r="BU7" s="310">
        <v>48</v>
      </c>
      <c r="BV7" s="312">
        <v>49</v>
      </c>
      <c r="BW7" s="304">
        <v>50</v>
      </c>
      <c r="BX7" s="308">
        <v>51</v>
      </c>
      <c r="BY7" s="304">
        <v>52</v>
      </c>
      <c r="BZ7" s="306">
        <v>53</v>
      </c>
      <c r="CA7" s="136"/>
      <c r="CB7" s="137"/>
      <c r="CC7" s="137"/>
    </row>
    <row r="8" spans="1:81" s="157" customFormat="1" ht="49.5" customHeight="1" thickBot="1" x14ac:dyDescent="0.3">
      <c r="A8" s="139" t="s">
        <v>55</v>
      </c>
      <c r="B8" s="140" t="s">
        <v>56</v>
      </c>
      <c r="C8" s="140"/>
      <c r="D8" s="141"/>
      <c r="E8" s="142" t="s">
        <v>57</v>
      </c>
      <c r="F8" s="143" t="s">
        <v>58</v>
      </c>
      <c r="G8" s="144" t="s">
        <v>59</v>
      </c>
      <c r="H8" s="145" t="s">
        <v>60</v>
      </c>
      <c r="I8" s="146" t="s">
        <v>61</v>
      </c>
      <c r="J8" s="147" t="s">
        <v>62</v>
      </c>
      <c r="K8" s="148" t="s">
        <v>63</v>
      </c>
      <c r="L8" s="149" t="s">
        <v>64</v>
      </c>
      <c r="M8" s="150" t="s">
        <v>65</v>
      </c>
      <c r="N8" s="151" t="s">
        <v>66</v>
      </c>
      <c r="O8" s="152" t="s">
        <v>67</v>
      </c>
      <c r="P8" s="152" t="s">
        <v>68</v>
      </c>
      <c r="Q8" s="153" t="s">
        <v>69</v>
      </c>
      <c r="R8" s="154" t="s">
        <v>70</v>
      </c>
      <c r="S8" s="154" t="s">
        <v>68</v>
      </c>
      <c r="T8" s="319"/>
      <c r="U8" s="319"/>
      <c r="V8" s="319"/>
      <c r="W8" s="319"/>
      <c r="X8" s="319"/>
      <c r="Y8" s="319"/>
      <c r="Z8" s="321"/>
      <c r="AA8" s="305"/>
      <c r="AB8" s="309"/>
      <c r="AC8" s="305"/>
      <c r="AD8" s="317"/>
      <c r="AE8" s="315"/>
      <c r="AF8" s="309"/>
      <c r="AG8" s="305"/>
      <c r="AH8" s="317"/>
      <c r="AI8" s="315"/>
      <c r="AJ8" s="309"/>
      <c r="AK8" s="305"/>
      <c r="AL8" s="317"/>
      <c r="AM8" s="315"/>
      <c r="AN8" s="309"/>
      <c r="AO8" s="305"/>
      <c r="AP8" s="317"/>
      <c r="AQ8" s="315"/>
      <c r="AR8" s="309"/>
      <c r="AS8" s="305"/>
      <c r="AT8" s="309"/>
      <c r="AU8" s="311"/>
      <c r="AV8" s="313"/>
      <c r="AW8" s="305"/>
      <c r="AX8" s="309"/>
      <c r="AY8" s="311"/>
      <c r="AZ8" s="313"/>
      <c r="BA8" s="305"/>
      <c r="BB8" s="309"/>
      <c r="BC8" s="305"/>
      <c r="BD8" s="317"/>
      <c r="BE8" s="315"/>
      <c r="BF8" s="309"/>
      <c r="BG8" s="305"/>
      <c r="BH8" s="317"/>
      <c r="BI8" s="315"/>
      <c r="BJ8" s="309"/>
      <c r="BK8" s="305"/>
      <c r="BL8" s="317"/>
      <c r="BM8" s="315"/>
      <c r="BN8" s="309"/>
      <c r="BO8" s="305"/>
      <c r="BP8" s="309"/>
      <c r="BQ8" s="311"/>
      <c r="BR8" s="313"/>
      <c r="BS8" s="305"/>
      <c r="BT8" s="309"/>
      <c r="BU8" s="311"/>
      <c r="BV8" s="313"/>
      <c r="BW8" s="305"/>
      <c r="BX8" s="309"/>
      <c r="BY8" s="305"/>
      <c r="BZ8" s="307"/>
      <c r="CA8" s="155" t="s">
        <v>71</v>
      </c>
      <c r="CB8" s="156" t="s">
        <v>72</v>
      </c>
      <c r="CC8" s="156" t="s">
        <v>73</v>
      </c>
    </row>
    <row r="9" spans="1:81" s="183" customFormat="1" ht="14.25" customHeight="1" x14ac:dyDescent="0.25">
      <c r="A9" s="158"/>
      <c r="B9" s="159" t="s">
        <v>74</v>
      </c>
      <c r="C9" s="160" t="s">
        <v>75</v>
      </c>
      <c r="D9" s="161"/>
      <c r="E9" s="162"/>
      <c r="F9" s="163"/>
      <c r="G9" s="164"/>
      <c r="H9" s="165">
        <f>MIN(H10:H22)</f>
        <v>43647</v>
      </c>
      <c r="I9" s="165">
        <f>MAX(I10:I22)</f>
        <v>43764</v>
      </c>
      <c r="J9" s="166"/>
      <c r="K9" s="167"/>
      <c r="L9" s="168"/>
      <c r="M9" s="169"/>
      <c r="N9" s="170">
        <f>AVERAGE(N10,N14,N18)</f>
        <v>0.35555555555555557</v>
      </c>
      <c r="O9" s="171"/>
      <c r="P9" s="171"/>
      <c r="Q9" s="171"/>
      <c r="R9" s="172"/>
      <c r="S9" s="172"/>
      <c r="T9" s="173">
        <f t="shared" ref="T9:T21" si="2">IF(OR(H9="",I9=""),"",IF(YEAR(H9)=2018,WEEKNUM(H9)-53,WEEKNUM(H9)))</f>
        <v>27</v>
      </c>
      <c r="U9" s="173">
        <f t="shared" ref="U9:U21" si="3">IF(V9="",0,IF(T9="",V9,IF(YEAR(H9)=2018,V9-(52-WEEKNUM(H9,2))+1,V9-T9+1)))</f>
        <v>17</v>
      </c>
      <c r="V9" s="173">
        <f t="shared" ref="V9:V21" si="4">IF(Y9&lt;&gt;"",WEEKNUM(Y9),"")</f>
        <v>43</v>
      </c>
      <c r="W9" s="173" t="str">
        <f t="shared" ref="W9:W20" si="5">IF(L9&lt;&gt;"",WEEKNUM(L9),"")</f>
        <v/>
      </c>
      <c r="X9" s="174">
        <f t="shared" ref="X9:X38" ca="1" si="6">IF(OR(T9=0,T9=""),"",($V$2-T9)/U9)</f>
        <v>0.35294117647058826</v>
      </c>
      <c r="Y9" s="175">
        <f t="shared" ref="Y9:Y38" si="7">IF(I9&lt;&gt;"",I9,"")</f>
        <v>43764</v>
      </c>
      <c r="Z9" s="176"/>
      <c r="AA9" s="177"/>
      <c r="AB9" s="177"/>
      <c r="AC9" s="177"/>
      <c r="AD9" s="178"/>
      <c r="AE9" s="179"/>
      <c r="AF9" s="177"/>
      <c r="AG9" s="177"/>
      <c r="AH9" s="178"/>
      <c r="AI9" s="179"/>
      <c r="AJ9" s="177"/>
      <c r="AK9" s="177"/>
      <c r="AL9" s="178"/>
      <c r="AM9" s="179"/>
      <c r="AN9" s="177"/>
      <c r="AO9" s="177"/>
      <c r="AP9" s="178"/>
      <c r="AQ9" s="179"/>
      <c r="AR9" s="177"/>
      <c r="AS9" s="177"/>
      <c r="AT9" s="177"/>
      <c r="AU9" s="178"/>
      <c r="AV9" s="179"/>
      <c r="AW9" s="177"/>
      <c r="AX9" s="177"/>
      <c r="AY9" s="178"/>
      <c r="AZ9" s="179"/>
      <c r="BA9" s="177"/>
      <c r="BB9" s="177"/>
      <c r="BC9" s="177"/>
      <c r="BD9" s="178"/>
      <c r="BE9" s="179"/>
      <c r="BF9" s="177"/>
      <c r="BG9" s="177"/>
      <c r="BH9" s="178"/>
      <c r="BI9" s="179"/>
      <c r="BJ9" s="177"/>
      <c r="BK9" s="177"/>
      <c r="BL9" s="178"/>
      <c r="BM9" s="179"/>
      <c r="BN9" s="177"/>
      <c r="BO9" s="177"/>
      <c r="BP9" s="177"/>
      <c r="BQ9" s="178"/>
      <c r="BR9" s="179"/>
      <c r="BS9" s="177"/>
      <c r="BT9" s="177"/>
      <c r="BU9" s="178"/>
      <c r="BV9" s="179"/>
      <c r="BW9" s="177"/>
      <c r="BX9" s="177"/>
      <c r="BY9" s="177"/>
      <c r="BZ9" s="180"/>
      <c r="CA9" s="181" t="str">
        <f t="shared" ref="CA9:CA38" si="8">IF(T9="","",IF(W9&lt;&gt;"",$CA$1,IF(N9&gt;0,$CA$2,IF(T9&lt;$V$2,$CA$3,$CA$4))))</f>
        <v>Đang thực hiện</v>
      </c>
      <c r="CB9" s="182" t="str">
        <f>IF(B9&lt;&gt;"",$D$3,IF(C9&lt;&gt;"",$D$4,""))</f>
        <v>Mục tiêu tổng:</v>
      </c>
      <c r="CC9" s="182" t="str">
        <f t="shared" ref="CC9:CC38" si="9">IF(A9&lt;&gt;"",$D$5,"*")</f>
        <v>*</v>
      </c>
    </row>
    <row r="10" spans="1:81" s="207" customFormat="1" ht="15.75" customHeight="1" x14ac:dyDescent="0.25">
      <c r="A10" s="184" t="s">
        <v>76</v>
      </c>
      <c r="B10" s="185"/>
      <c r="C10" s="186">
        <v>1</v>
      </c>
      <c r="D10" s="187" t="s">
        <v>77</v>
      </c>
      <c r="E10" s="188"/>
      <c r="F10" s="189"/>
      <c r="G10" s="190"/>
      <c r="H10" s="191">
        <f>MIN(H11:H13)</f>
        <v>43647</v>
      </c>
      <c r="I10" s="191">
        <f>MAX(I11:I13)</f>
        <v>43693</v>
      </c>
      <c r="J10" s="192"/>
      <c r="K10" s="193"/>
      <c r="L10" s="194"/>
      <c r="M10" s="195"/>
      <c r="N10" s="196">
        <f>AVERAGE(N11:N13)</f>
        <v>0.76666666666666661</v>
      </c>
      <c r="O10" s="197"/>
      <c r="P10" s="197"/>
      <c r="Q10" s="197"/>
      <c r="R10" s="198"/>
      <c r="S10" s="198"/>
      <c r="T10" s="199">
        <f t="shared" si="2"/>
        <v>27</v>
      </c>
      <c r="U10" s="199">
        <f t="shared" si="3"/>
        <v>7</v>
      </c>
      <c r="V10" s="199">
        <f t="shared" si="4"/>
        <v>33</v>
      </c>
      <c r="W10" s="199" t="str">
        <f t="shared" si="5"/>
        <v/>
      </c>
      <c r="X10" s="200">
        <f t="shared" ca="1" si="6"/>
        <v>0.8571428571428571</v>
      </c>
      <c r="Y10" s="201">
        <f t="shared" si="7"/>
        <v>43693</v>
      </c>
      <c r="Z10" s="202"/>
      <c r="AA10" s="203"/>
      <c r="AB10" s="203"/>
      <c r="AC10" s="203"/>
      <c r="AD10" s="204"/>
      <c r="AE10" s="205"/>
      <c r="AF10" s="203"/>
      <c r="AG10" s="203"/>
      <c r="AH10" s="204"/>
      <c r="AI10" s="205"/>
      <c r="AJ10" s="203"/>
      <c r="AK10" s="203"/>
      <c r="AL10" s="204"/>
      <c r="AM10" s="205"/>
      <c r="AN10" s="203"/>
      <c r="AO10" s="203"/>
      <c r="AP10" s="204"/>
      <c r="AQ10" s="205"/>
      <c r="AR10" s="203"/>
      <c r="AS10" s="203"/>
      <c r="AT10" s="203"/>
      <c r="AU10" s="204"/>
      <c r="AV10" s="205"/>
      <c r="AW10" s="203"/>
      <c r="AX10" s="203"/>
      <c r="AY10" s="204"/>
      <c r="AZ10" s="205"/>
      <c r="BA10" s="203"/>
      <c r="BB10" s="203"/>
      <c r="BC10" s="203"/>
      <c r="BD10" s="204"/>
      <c r="BE10" s="205"/>
      <c r="BF10" s="203"/>
      <c r="BG10" s="203"/>
      <c r="BH10" s="204"/>
      <c r="BI10" s="205"/>
      <c r="BJ10" s="203"/>
      <c r="BK10" s="203"/>
      <c r="BL10" s="204"/>
      <c r="BM10" s="205"/>
      <c r="BN10" s="203"/>
      <c r="BO10" s="203"/>
      <c r="BP10" s="203"/>
      <c r="BQ10" s="204"/>
      <c r="BR10" s="205"/>
      <c r="BS10" s="203"/>
      <c r="BT10" s="203"/>
      <c r="BU10" s="204"/>
      <c r="BV10" s="205"/>
      <c r="BW10" s="203"/>
      <c r="BX10" s="203"/>
      <c r="BY10" s="203"/>
      <c r="BZ10" s="206"/>
      <c r="CA10" s="181" t="str">
        <f t="shared" si="8"/>
        <v>Đang thực hiện</v>
      </c>
      <c r="CB10" s="182" t="str">
        <f t="shared" ref="CB10:CB38" si="10">IF(B10&lt;&gt;"",$D$3,IF(C10&lt;&gt;"",$D$4,"*"))</f>
        <v>Mục tiêu con:</v>
      </c>
      <c r="CC10" s="182" t="str">
        <f t="shared" si="9"/>
        <v>KPIs:</v>
      </c>
    </row>
    <row r="11" spans="1:81" s="227" customFormat="1" outlineLevel="1" x14ac:dyDescent="0.25">
      <c r="A11" s="208"/>
      <c r="B11" s="209"/>
      <c r="C11" s="210"/>
      <c r="D11" s="211" t="s">
        <v>78</v>
      </c>
      <c r="E11" s="212"/>
      <c r="F11" s="213"/>
      <c r="G11" s="190"/>
      <c r="H11" s="214">
        <v>43647</v>
      </c>
      <c r="I11" s="214">
        <v>43656</v>
      </c>
      <c r="J11" s="215"/>
      <c r="K11" s="216"/>
      <c r="L11" s="217">
        <v>43656</v>
      </c>
      <c r="M11" s="218"/>
      <c r="N11" s="219">
        <v>1</v>
      </c>
      <c r="O11" s="220"/>
      <c r="P11" s="220"/>
      <c r="Q11" s="220"/>
      <c r="R11" s="221"/>
      <c r="S11" s="221"/>
      <c r="T11" s="199">
        <f t="shared" si="2"/>
        <v>27</v>
      </c>
      <c r="U11" s="199">
        <f t="shared" si="3"/>
        <v>2</v>
      </c>
      <c r="V11" s="199">
        <f t="shared" si="4"/>
        <v>28</v>
      </c>
      <c r="W11" s="199">
        <f t="shared" si="5"/>
        <v>28</v>
      </c>
      <c r="X11" s="200">
        <f t="shared" ca="1" si="6"/>
        <v>3</v>
      </c>
      <c r="Y11" s="201">
        <f t="shared" si="7"/>
        <v>43656</v>
      </c>
      <c r="Z11" s="222"/>
      <c r="AA11" s="223"/>
      <c r="AB11" s="223"/>
      <c r="AC11" s="223"/>
      <c r="AD11" s="224"/>
      <c r="AE11" s="225"/>
      <c r="AF11" s="223"/>
      <c r="AG11" s="223"/>
      <c r="AH11" s="224"/>
      <c r="AI11" s="225"/>
      <c r="AJ11" s="223"/>
      <c r="AK11" s="223"/>
      <c r="AL11" s="224"/>
      <c r="AM11" s="225"/>
      <c r="AN11" s="223"/>
      <c r="AO11" s="223"/>
      <c r="AP11" s="224"/>
      <c r="AQ11" s="225"/>
      <c r="AR11" s="223"/>
      <c r="AS11" s="223"/>
      <c r="AT11" s="223"/>
      <c r="AU11" s="224"/>
      <c r="AV11" s="225"/>
      <c r="AW11" s="223"/>
      <c r="AX11" s="223"/>
      <c r="AY11" s="224"/>
      <c r="AZ11" s="225"/>
      <c r="BA11" s="223"/>
      <c r="BB11" s="223"/>
      <c r="BC11" s="223"/>
      <c r="BD11" s="224"/>
      <c r="BE11" s="225"/>
      <c r="BF11" s="223"/>
      <c r="BG11" s="223"/>
      <c r="BH11" s="224"/>
      <c r="BI11" s="225"/>
      <c r="BJ11" s="223"/>
      <c r="BK11" s="223"/>
      <c r="BL11" s="224"/>
      <c r="BM11" s="225"/>
      <c r="BN11" s="223"/>
      <c r="BO11" s="223"/>
      <c r="BP11" s="223"/>
      <c r="BQ11" s="224"/>
      <c r="BR11" s="225"/>
      <c r="BS11" s="223"/>
      <c r="BT11" s="223"/>
      <c r="BU11" s="224"/>
      <c r="BV11" s="225"/>
      <c r="BW11" s="223"/>
      <c r="BX11" s="223"/>
      <c r="BY11" s="223"/>
      <c r="BZ11" s="226"/>
      <c r="CA11" s="181" t="str">
        <f t="shared" si="8"/>
        <v>Hoàn thành</v>
      </c>
      <c r="CB11" s="182" t="str">
        <f t="shared" si="10"/>
        <v>*</v>
      </c>
      <c r="CC11" s="182" t="str">
        <f t="shared" si="9"/>
        <v>*</v>
      </c>
    </row>
    <row r="12" spans="1:81" s="227" customFormat="1" outlineLevel="1" x14ac:dyDescent="0.25">
      <c r="A12" s="208"/>
      <c r="B12" s="209"/>
      <c r="C12" s="210"/>
      <c r="D12" s="211" t="s">
        <v>79</v>
      </c>
      <c r="E12" s="212"/>
      <c r="F12" s="213"/>
      <c r="G12" s="190"/>
      <c r="H12" s="214">
        <v>43657</v>
      </c>
      <c r="I12" s="214">
        <v>43661</v>
      </c>
      <c r="J12" s="215"/>
      <c r="K12" s="216"/>
      <c r="L12" s="217">
        <v>43661</v>
      </c>
      <c r="M12" s="218"/>
      <c r="N12" s="219">
        <v>1</v>
      </c>
      <c r="O12" s="220"/>
      <c r="P12" s="220"/>
      <c r="Q12" s="220"/>
      <c r="R12" s="221"/>
      <c r="S12" s="221"/>
      <c r="T12" s="199">
        <f t="shared" si="2"/>
        <v>28</v>
      </c>
      <c r="U12" s="199">
        <f t="shared" si="3"/>
        <v>2</v>
      </c>
      <c r="V12" s="199">
        <f t="shared" si="4"/>
        <v>29</v>
      </c>
      <c r="W12" s="199">
        <f t="shared" si="5"/>
        <v>29</v>
      </c>
      <c r="X12" s="200">
        <f t="shared" ca="1" si="6"/>
        <v>2.5</v>
      </c>
      <c r="Y12" s="201">
        <f t="shared" si="7"/>
        <v>43661</v>
      </c>
      <c r="Z12" s="222"/>
      <c r="AA12" s="223"/>
      <c r="AB12" s="223"/>
      <c r="AC12" s="223"/>
      <c r="AD12" s="224"/>
      <c r="AE12" s="225"/>
      <c r="AF12" s="223"/>
      <c r="AG12" s="223"/>
      <c r="AH12" s="224"/>
      <c r="AI12" s="225"/>
      <c r="AJ12" s="223"/>
      <c r="AK12" s="223"/>
      <c r="AL12" s="224"/>
      <c r="AM12" s="225"/>
      <c r="AN12" s="223"/>
      <c r="AO12" s="223"/>
      <c r="AP12" s="224"/>
      <c r="AQ12" s="225"/>
      <c r="AR12" s="223"/>
      <c r="AS12" s="223"/>
      <c r="AT12" s="223"/>
      <c r="AU12" s="224"/>
      <c r="AV12" s="225"/>
      <c r="AW12" s="223"/>
      <c r="AX12" s="223"/>
      <c r="AY12" s="224"/>
      <c r="AZ12" s="225"/>
      <c r="BA12" s="223"/>
      <c r="BB12" s="223"/>
      <c r="BC12" s="223"/>
      <c r="BD12" s="224"/>
      <c r="BE12" s="225"/>
      <c r="BF12" s="223"/>
      <c r="BG12" s="223"/>
      <c r="BH12" s="224"/>
      <c r="BI12" s="225"/>
      <c r="BJ12" s="223"/>
      <c r="BK12" s="223"/>
      <c r="BL12" s="224"/>
      <c r="BM12" s="225"/>
      <c r="BN12" s="223"/>
      <c r="BO12" s="223"/>
      <c r="BP12" s="223"/>
      <c r="BQ12" s="224"/>
      <c r="BR12" s="225"/>
      <c r="BS12" s="223"/>
      <c r="BT12" s="223"/>
      <c r="BU12" s="224"/>
      <c r="BV12" s="225"/>
      <c r="BW12" s="223"/>
      <c r="BX12" s="223"/>
      <c r="BY12" s="223"/>
      <c r="BZ12" s="226"/>
      <c r="CA12" s="181" t="str">
        <f t="shared" si="8"/>
        <v>Hoàn thành</v>
      </c>
      <c r="CB12" s="182" t="str">
        <f t="shared" si="10"/>
        <v>*</v>
      </c>
      <c r="CC12" s="182" t="str">
        <f t="shared" si="9"/>
        <v>*</v>
      </c>
    </row>
    <row r="13" spans="1:81" s="227" customFormat="1" outlineLevel="1" x14ac:dyDescent="0.25">
      <c r="A13" s="208"/>
      <c r="B13" s="209"/>
      <c r="C13" s="210"/>
      <c r="D13" s="211" t="s">
        <v>80</v>
      </c>
      <c r="E13" s="212"/>
      <c r="F13" s="213"/>
      <c r="G13" s="190"/>
      <c r="H13" s="214">
        <v>43662</v>
      </c>
      <c r="I13" s="214">
        <v>43693</v>
      </c>
      <c r="J13" s="215"/>
      <c r="K13" s="216"/>
      <c r="L13" s="217"/>
      <c r="M13" s="218"/>
      <c r="N13" s="219">
        <v>0.3</v>
      </c>
      <c r="O13" s="220"/>
      <c r="P13" s="220"/>
      <c r="Q13" s="220"/>
      <c r="R13" s="221"/>
      <c r="S13" s="221"/>
      <c r="T13" s="199">
        <f t="shared" si="2"/>
        <v>29</v>
      </c>
      <c r="U13" s="199">
        <f t="shared" si="3"/>
        <v>5</v>
      </c>
      <c r="V13" s="199">
        <f t="shared" si="4"/>
        <v>33</v>
      </c>
      <c r="W13" s="199" t="str">
        <f t="shared" si="5"/>
        <v/>
      </c>
      <c r="X13" s="200">
        <f t="shared" ca="1" si="6"/>
        <v>0.8</v>
      </c>
      <c r="Y13" s="201">
        <f t="shared" si="7"/>
        <v>43693</v>
      </c>
      <c r="Z13" s="222"/>
      <c r="AA13" s="223"/>
      <c r="AB13" s="223"/>
      <c r="AC13" s="223"/>
      <c r="AD13" s="224"/>
      <c r="AE13" s="225"/>
      <c r="AF13" s="223"/>
      <c r="AG13" s="223"/>
      <c r="AH13" s="224"/>
      <c r="AI13" s="225"/>
      <c r="AJ13" s="223"/>
      <c r="AK13" s="223"/>
      <c r="AL13" s="224"/>
      <c r="AM13" s="225"/>
      <c r="AN13" s="223"/>
      <c r="AO13" s="223"/>
      <c r="AP13" s="224"/>
      <c r="AQ13" s="225"/>
      <c r="AR13" s="223"/>
      <c r="AS13" s="223"/>
      <c r="AT13" s="223"/>
      <c r="AU13" s="224"/>
      <c r="AV13" s="225"/>
      <c r="AW13" s="223"/>
      <c r="AX13" s="223"/>
      <c r="AY13" s="224"/>
      <c r="AZ13" s="225"/>
      <c r="BA13" s="223"/>
      <c r="BB13" s="223"/>
      <c r="BC13" s="223"/>
      <c r="BD13" s="224"/>
      <c r="BE13" s="225"/>
      <c r="BF13" s="223"/>
      <c r="BG13" s="223"/>
      <c r="BH13" s="224"/>
      <c r="BI13" s="225"/>
      <c r="BJ13" s="223"/>
      <c r="BK13" s="223"/>
      <c r="BL13" s="224"/>
      <c r="BM13" s="225"/>
      <c r="BN13" s="223"/>
      <c r="BO13" s="223"/>
      <c r="BP13" s="223"/>
      <c r="BQ13" s="224"/>
      <c r="BR13" s="225"/>
      <c r="BS13" s="223"/>
      <c r="BT13" s="223"/>
      <c r="BU13" s="224"/>
      <c r="BV13" s="225"/>
      <c r="BW13" s="223"/>
      <c r="BX13" s="223"/>
      <c r="BY13" s="223"/>
      <c r="BZ13" s="226"/>
      <c r="CA13" s="181" t="str">
        <f t="shared" si="8"/>
        <v>Đang thực hiện</v>
      </c>
      <c r="CB13" s="182" t="str">
        <f t="shared" si="10"/>
        <v>*</v>
      </c>
      <c r="CC13" s="182" t="str">
        <f t="shared" si="9"/>
        <v>*</v>
      </c>
    </row>
    <row r="14" spans="1:81" s="207" customFormat="1" ht="15.75" customHeight="1" x14ac:dyDescent="0.25">
      <c r="A14" s="184" t="s">
        <v>76</v>
      </c>
      <c r="B14" s="185"/>
      <c r="C14" s="186">
        <v>2</v>
      </c>
      <c r="D14" s="187" t="s">
        <v>81</v>
      </c>
      <c r="E14" s="188"/>
      <c r="F14" s="189"/>
      <c r="G14" s="190"/>
      <c r="H14" s="191">
        <f>MIN(H15:H17)</f>
        <v>43694</v>
      </c>
      <c r="I14" s="191">
        <f>MAX(I15:I17)</f>
        <v>43716</v>
      </c>
      <c r="J14" s="192"/>
      <c r="K14" s="193"/>
      <c r="L14" s="194"/>
      <c r="M14" s="195"/>
      <c r="N14" s="196">
        <f>AVERAGE(N15:N17)</f>
        <v>0</v>
      </c>
      <c r="O14" s="197"/>
      <c r="P14" s="197"/>
      <c r="Q14" s="197"/>
      <c r="R14" s="198"/>
      <c r="S14" s="198"/>
      <c r="T14" s="199">
        <f t="shared" si="2"/>
        <v>33</v>
      </c>
      <c r="U14" s="199">
        <f t="shared" si="3"/>
        <v>5</v>
      </c>
      <c r="V14" s="199">
        <f t="shared" si="4"/>
        <v>37</v>
      </c>
      <c r="W14" s="199" t="str">
        <f t="shared" si="5"/>
        <v/>
      </c>
      <c r="X14" s="200">
        <f t="shared" ca="1" si="6"/>
        <v>0</v>
      </c>
      <c r="Y14" s="201">
        <f t="shared" si="7"/>
        <v>43716</v>
      </c>
      <c r="Z14" s="202"/>
      <c r="AA14" s="203"/>
      <c r="AB14" s="203"/>
      <c r="AC14" s="203"/>
      <c r="AD14" s="204"/>
      <c r="AE14" s="205"/>
      <c r="AF14" s="203"/>
      <c r="AG14" s="203"/>
      <c r="AH14" s="204"/>
      <c r="AI14" s="205"/>
      <c r="AJ14" s="203"/>
      <c r="AK14" s="203"/>
      <c r="AL14" s="204"/>
      <c r="AM14" s="205"/>
      <c r="AN14" s="203"/>
      <c r="AO14" s="203"/>
      <c r="AP14" s="204"/>
      <c r="AQ14" s="205"/>
      <c r="AR14" s="203"/>
      <c r="AS14" s="203"/>
      <c r="AT14" s="203"/>
      <c r="AU14" s="204"/>
      <c r="AV14" s="205"/>
      <c r="AW14" s="203"/>
      <c r="AX14" s="203"/>
      <c r="AY14" s="204"/>
      <c r="AZ14" s="205"/>
      <c r="BA14" s="203"/>
      <c r="BB14" s="203"/>
      <c r="BC14" s="203"/>
      <c r="BD14" s="204"/>
      <c r="BE14" s="205"/>
      <c r="BF14" s="203"/>
      <c r="BG14" s="203"/>
      <c r="BH14" s="204"/>
      <c r="BI14" s="205"/>
      <c r="BJ14" s="203"/>
      <c r="BK14" s="203"/>
      <c r="BL14" s="204"/>
      <c r="BM14" s="205"/>
      <c r="BN14" s="203"/>
      <c r="BO14" s="203"/>
      <c r="BP14" s="203"/>
      <c r="BQ14" s="204"/>
      <c r="BR14" s="205"/>
      <c r="BS14" s="203"/>
      <c r="BT14" s="203"/>
      <c r="BU14" s="204"/>
      <c r="BV14" s="205"/>
      <c r="BW14" s="203"/>
      <c r="BX14" s="203"/>
      <c r="BY14" s="203"/>
      <c r="BZ14" s="206"/>
      <c r="CA14" s="181" t="str">
        <f t="shared" ca="1" si="8"/>
        <v>Chưa thực hiện - chưa tới ngày</v>
      </c>
      <c r="CB14" s="182" t="str">
        <f t="shared" si="10"/>
        <v>Mục tiêu con:</v>
      </c>
      <c r="CC14" s="182" t="str">
        <f t="shared" si="9"/>
        <v>KPIs:</v>
      </c>
    </row>
    <row r="15" spans="1:81" s="227" customFormat="1" outlineLevel="1" x14ac:dyDescent="0.25">
      <c r="A15" s="208"/>
      <c r="B15" s="209"/>
      <c r="C15" s="210"/>
      <c r="D15" s="211" t="s">
        <v>78</v>
      </c>
      <c r="E15" s="212"/>
      <c r="F15" s="213"/>
      <c r="G15" s="190"/>
      <c r="H15" s="214">
        <f>I13+1</f>
        <v>43694</v>
      </c>
      <c r="I15" s="214">
        <f>H15+5</f>
        <v>43699</v>
      </c>
      <c r="J15" s="215"/>
      <c r="K15" s="216"/>
      <c r="L15" s="217"/>
      <c r="M15" s="218"/>
      <c r="N15" s="219">
        <v>0</v>
      </c>
      <c r="O15" s="220"/>
      <c r="P15" s="220"/>
      <c r="Q15" s="220"/>
      <c r="R15" s="221"/>
      <c r="S15" s="221"/>
      <c r="T15" s="199">
        <f t="shared" si="2"/>
        <v>33</v>
      </c>
      <c r="U15" s="199">
        <f t="shared" si="3"/>
        <v>2</v>
      </c>
      <c r="V15" s="199">
        <f t="shared" si="4"/>
        <v>34</v>
      </c>
      <c r="W15" s="199" t="str">
        <f t="shared" si="5"/>
        <v/>
      </c>
      <c r="X15" s="200">
        <f t="shared" ca="1" si="6"/>
        <v>0</v>
      </c>
      <c r="Y15" s="201">
        <f t="shared" si="7"/>
        <v>43699</v>
      </c>
      <c r="Z15" s="222"/>
      <c r="AA15" s="223"/>
      <c r="AB15" s="223"/>
      <c r="AC15" s="223"/>
      <c r="AD15" s="224"/>
      <c r="AE15" s="225"/>
      <c r="AF15" s="223"/>
      <c r="AG15" s="223"/>
      <c r="AH15" s="224"/>
      <c r="AI15" s="225"/>
      <c r="AJ15" s="223"/>
      <c r="AK15" s="223"/>
      <c r="AL15" s="224"/>
      <c r="AM15" s="225"/>
      <c r="AN15" s="223"/>
      <c r="AO15" s="223"/>
      <c r="AP15" s="224"/>
      <c r="AQ15" s="225"/>
      <c r="AR15" s="223"/>
      <c r="AS15" s="223"/>
      <c r="AT15" s="223"/>
      <c r="AU15" s="224"/>
      <c r="AV15" s="225"/>
      <c r="AW15" s="223"/>
      <c r="AX15" s="223"/>
      <c r="AY15" s="224"/>
      <c r="AZ15" s="225"/>
      <c r="BA15" s="223"/>
      <c r="BB15" s="223"/>
      <c r="BC15" s="223"/>
      <c r="BD15" s="224"/>
      <c r="BE15" s="225"/>
      <c r="BF15" s="223"/>
      <c r="BG15" s="223"/>
      <c r="BH15" s="224"/>
      <c r="BI15" s="225"/>
      <c r="BJ15" s="223"/>
      <c r="BK15" s="223"/>
      <c r="BL15" s="224"/>
      <c r="BM15" s="225"/>
      <c r="BN15" s="223"/>
      <c r="BO15" s="223"/>
      <c r="BP15" s="223"/>
      <c r="BQ15" s="224"/>
      <c r="BR15" s="225"/>
      <c r="BS15" s="223"/>
      <c r="BT15" s="223"/>
      <c r="BU15" s="224"/>
      <c r="BV15" s="225"/>
      <c r="BW15" s="223"/>
      <c r="BX15" s="223"/>
      <c r="BY15" s="223"/>
      <c r="BZ15" s="226"/>
      <c r="CA15" s="181" t="str">
        <f t="shared" ca="1" si="8"/>
        <v>Chưa thực hiện - chưa tới ngày</v>
      </c>
      <c r="CB15" s="182" t="str">
        <f t="shared" si="10"/>
        <v>*</v>
      </c>
      <c r="CC15" s="182" t="str">
        <f t="shared" si="9"/>
        <v>*</v>
      </c>
    </row>
    <row r="16" spans="1:81" s="227" customFormat="1" outlineLevel="1" x14ac:dyDescent="0.25">
      <c r="A16" s="208"/>
      <c r="B16" s="209"/>
      <c r="C16" s="210"/>
      <c r="D16" s="211" t="s">
        <v>79</v>
      </c>
      <c r="E16" s="212"/>
      <c r="F16" s="213"/>
      <c r="G16" s="190"/>
      <c r="H16" s="214">
        <f>I15+1</f>
        <v>43700</v>
      </c>
      <c r="I16" s="214">
        <f>H16+5</f>
        <v>43705</v>
      </c>
      <c r="J16" s="215"/>
      <c r="K16" s="216"/>
      <c r="L16" s="217"/>
      <c r="M16" s="218"/>
      <c r="N16" s="219">
        <v>0</v>
      </c>
      <c r="O16" s="220"/>
      <c r="P16" s="220"/>
      <c r="Q16" s="220"/>
      <c r="R16" s="221"/>
      <c r="S16" s="221"/>
      <c r="T16" s="199">
        <f t="shared" si="2"/>
        <v>34</v>
      </c>
      <c r="U16" s="199">
        <f t="shared" si="3"/>
        <v>2</v>
      </c>
      <c r="V16" s="199">
        <f t="shared" si="4"/>
        <v>35</v>
      </c>
      <c r="W16" s="199" t="str">
        <f t="shared" si="5"/>
        <v/>
      </c>
      <c r="X16" s="200">
        <f t="shared" ca="1" si="6"/>
        <v>-0.5</v>
      </c>
      <c r="Y16" s="201">
        <f t="shared" si="7"/>
        <v>43705</v>
      </c>
      <c r="Z16" s="222"/>
      <c r="AA16" s="223"/>
      <c r="AB16" s="223"/>
      <c r="AC16" s="223"/>
      <c r="AD16" s="224"/>
      <c r="AE16" s="225"/>
      <c r="AF16" s="223"/>
      <c r="AG16" s="223"/>
      <c r="AH16" s="224"/>
      <c r="AI16" s="225"/>
      <c r="AJ16" s="223"/>
      <c r="AK16" s="223"/>
      <c r="AL16" s="224"/>
      <c r="AM16" s="225"/>
      <c r="AN16" s="223"/>
      <c r="AO16" s="223"/>
      <c r="AP16" s="224"/>
      <c r="AQ16" s="225"/>
      <c r="AR16" s="223"/>
      <c r="AS16" s="223"/>
      <c r="AT16" s="223"/>
      <c r="AU16" s="224"/>
      <c r="AV16" s="225"/>
      <c r="AW16" s="223"/>
      <c r="AX16" s="223"/>
      <c r="AY16" s="224"/>
      <c r="AZ16" s="225"/>
      <c r="BA16" s="223"/>
      <c r="BB16" s="223"/>
      <c r="BC16" s="223"/>
      <c r="BD16" s="224"/>
      <c r="BE16" s="225"/>
      <c r="BF16" s="223"/>
      <c r="BG16" s="223"/>
      <c r="BH16" s="224"/>
      <c r="BI16" s="225"/>
      <c r="BJ16" s="223"/>
      <c r="BK16" s="223"/>
      <c r="BL16" s="224"/>
      <c r="BM16" s="225"/>
      <c r="BN16" s="223"/>
      <c r="BO16" s="223"/>
      <c r="BP16" s="223"/>
      <c r="BQ16" s="224"/>
      <c r="BR16" s="225"/>
      <c r="BS16" s="223"/>
      <c r="BT16" s="223"/>
      <c r="BU16" s="224"/>
      <c r="BV16" s="225"/>
      <c r="BW16" s="223"/>
      <c r="BX16" s="223"/>
      <c r="BY16" s="223"/>
      <c r="BZ16" s="226"/>
      <c r="CA16" s="181" t="str">
        <f t="shared" ca="1" si="8"/>
        <v>Chưa thực hiện - chưa tới ngày</v>
      </c>
      <c r="CB16" s="182" t="str">
        <f t="shared" si="10"/>
        <v>*</v>
      </c>
      <c r="CC16" s="182" t="str">
        <f t="shared" si="9"/>
        <v>*</v>
      </c>
    </row>
    <row r="17" spans="1:81" s="227" customFormat="1" outlineLevel="1" x14ac:dyDescent="0.25">
      <c r="A17" s="208"/>
      <c r="B17" s="209"/>
      <c r="C17" s="210"/>
      <c r="D17" s="211" t="s">
        <v>80</v>
      </c>
      <c r="E17" s="212"/>
      <c r="F17" s="213"/>
      <c r="G17" s="190"/>
      <c r="H17" s="214">
        <f>I16+1</f>
        <v>43706</v>
      </c>
      <c r="I17" s="214">
        <f>H17+10</f>
        <v>43716</v>
      </c>
      <c r="J17" s="215"/>
      <c r="K17" s="216"/>
      <c r="L17" s="217"/>
      <c r="M17" s="218"/>
      <c r="N17" s="219">
        <v>0</v>
      </c>
      <c r="O17" s="220"/>
      <c r="P17" s="220"/>
      <c r="Q17" s="220"/>
      <c r="R17" s="221"/>
      <c r="S17" s="221"/>
      <c r="T17" s="199">
        <f t="shared" si="2"/>
        <v>35</v>
      </c>
      <c r="U17" s="199">
        <f t="shared" si="3"/>
        <v>3</v>
      </c>
      <c r="V17" s="199">
        <f t="shared" si="4"/>
        <v>37</v>
      </c>
      <c r="W17" s="199" t="str">
        <f t="shared" si="5"/>
        <v/>
      </c>
      <c r="X17" s="200">
        <f t="shared" ca="1" si="6"/>
        <v>-0.66666666666666663</v>
      </c>
      <c r="Y17" s="201">
        <f t="shared" si="7"/>
        <v>43716</v>
      </c>
      <c r="Z17" s="222"/>
      <c r="AA17" s="223"/>
      <c r="AB17" s="223"/>
      <c r="AC17" s="223"/>
      <c r="AD17" s="224"/>
      <c r="AE17" s="225"/>
      <c r="AF17" s="223"/>
      <c r="AG17" s="223"/>
      <c r="AH17" s="224"/>
      <c r="AI17" s="225"/>
      <c r="AJ17" s="223"/>
      <c r="AK17" s="223"/>
      <c r="AL17" s="224"/>
      <c r="AM17" s="225"/>
      <c r="AN17" s="223"/>
      <c r="AO17" s="223"/>
      <c r="AP17" s="224"/>
      <c r="AQ17" s="225"/>
      <c r="AR17" s="223"/>
      <c r="AS17" s="223"/>
      <c r="AT17" s="223"/>
      <c r="AU17" s="224"/>
      <c r="AV17" s="225"/>
      <c r="AW17" s="223"/>
      <c r="AX17" s="223"/>
      <c r="AY17" s="224"/>
      <c r="AZ17" s="225"/>
      <c r="BA17" s="223"/>
      <c r="BB17" s="223"/>
      <c r="BC17" s="223"/>
      <c r="BD17" s="224"/>
      <c r="BE17" s="225"/>
      <c r="BF17" s="223"/>
      <c r="BG17" s="223"/>
      <c r="BH17" s="224"/>
      <c r="BI17" s="225"/>
      <c r="BJ17" s="223"/>
      <c r="BK17" s="223"/>
      <c r="BL17" s="224"/>
      <c r="BM17" s="225"/>
      <c r="BN17" s="223"/>
      <c r="BO17" s="223"/>
      <c r="BP17" s="223"/>
      <c r="BQ17" s="224"/>
      <c r="BR17" s="225"/>
      <c r="BS17" s="223"/>
      <c r="BT17" s="223"/>
      <c r="BU17" s="224"/>
      <c r="BV17" s="225"/>
      <c r="BW17" s="223"/>
      <c r="BX17" s="223"/>
      <c r="BY17" s="223"/>
      <c r="BZ17" s="226"/>
      <c r="CA17" s="181" t="str">
        <f t="shared" ca="1" si="8"/>
        <v>Chưa thực hiện - chưa tới ngày</v>
      </c>
      <c r="CB17" s="182" t="str">
        <f t="shared" si="10"/>
        <v>*</v>
      </c>
      <c r="CC17" s="182" t="str">
        <f t="shared" si="9"/>
        <v>*</v>
      </c>
    </row>
    <row r="18" spans="1:81" s="207" customFormat="1" ht="15.75" customHeight="1" x14ac:dyDescent="0.25">
      <c r="A18" s="184"/>
      <c r="B18" s="185"/>
      <c r="C18" s="186">
        <v>3</v>
      </c>
      <c r="D18" s="187" t="s">
        <v>81</v>
      </c>
      <c r="E18" s="188"/>
      <c r="F18" s="189"/>
      <c r="G18" s="190"/>
      <c r="H18" s="191">
        <f>MIN(H19:H21)</f>
        <v>43656</v>
      </c>
      <c r="I18" s="191">
        <f>MAX(I19:I21)</f>
        <v>43764</v>
      </c>
      <c r="J18" s="192"/>
      <c r="K18" s="193"/>
      <c r="L18" s="194"/>
      <c r="M18" s="195"/>
      <c r="N18" s="196">
        <f>AVERAGE(N19:N21)</f>
        <v>0.3</v>
      </c>
      <c r="O18" s="197"/>
      <c r="P18" s="197"/>
      <c r="Q18" s="197"/>
      <c r="R18" s="198"/>
      <c r="S18" s="198"/>
      <c r="T18" s="199">
        <f t="shared" si="2"/>
        <v>28</v>
      </c>
      <c r="U18" s="199">
        <f t="shared" si="3"/>
        <v>16</v>
      </c>
      <c r="V18" s="199">
        <f t="shared" si="4"/>
        <v>43</v>
      </c>
      <c r="W18" s="199" t="str">
        <f t="shared" si="5"/>
        <v/>
      </c>
      <c r="X18" s="200">
        <f t="shared" ca="1" si="6"/>
        <v>0.3125</v>
      </c>
      <c r="Y18" s="201">
        <f t="shared" si="7"/>
        <v>43764</v>
      </c>
      <c r="Z18" s="202"/>
      <c r="AA18" s="203"/>
      <c r="AB18" s="203"/>
      <c r="AC18" s="203"/>
      <c r="AD18" s="204"/>
      <c r="AE18" s="205"/>
      <c r="AF18" s="203"/>
      <c r="AG18" s="203"/>
      <c r="AH18" s="204"/>
      <c r="AI18" s="205"/>
      <c r="AJ18" s="203"/>
      <c r="AK18" s="203"/>
      <c r="AL18" s="204"/>
      <c r="AM18" s="205"/>
      <c r="AN18" s="203"/>
      <c r="AO18" s="203"/>
      <c r="AP18" s="204"/>
      <c r="AQ18" s="205"/>
      <c r="AR18" s="203"/>
      <c r="AS18" s="203"/>
      <c r="AT18" s="203"/>
      <c r="AU18" s="204"/>
      <c r="AV18" s="205"/>
      <c r="AW18" s="203"/>
      <c r="AX18" s="203"/>
      <c r="AY18" s="204"/>
      <c r="AZ18" s="205"/>
      <c r="BA18" s="203"/>
      <c r="BB18" s="203"/>
      <c r="BC18" s="203"/>
      <c r="BD18" s="204"/>
      <c r="BE18" s="205"/>
      <c r="BF18" s="203"/>
      <c r="BG18" s="203"/>
      <c r="BH18" s="204"/>
      <c r="BI18" s="205"/>
      <c r="BJ18" s="203"/>
      <c r="BK18" s="203"/>
      <c r="BL18" s="204"/>
      <c r="BM18" s="205"/>
      <c r="BN18" s="203"/>
      <c r="BO18" s="203"/>
      <c r="BP18" s="203"/>
      <c r="BQ18" s="204"/>
      <c r="BR18" s="205"/>
      <c r="BS18" s="203"/>
      <c r="BT18" s="203"/>
      <c r="BU18" s="204"/>
      <c r="BV18" s="205"/>
      <c r="BW18" s="203"/>
      <c r="BX18" s="203"/>
      <c r="BY18" s="203"/>
      <c r="BZ18" s="206"/>
      <c r="CA18" s="181" t="str">
        <f t="shared" si="8"/>
        <v>Đang thực hiện</v>
      </c>
      <c r="CB18" s="182" t="str">
        <f t="shared" si="10"/>
        <v>Mục tiêu con:</v>
      </c>
      <c r="CC18" s="182" t="str">
        <f t="shared" si="9"/>
        <v>*</v>
      </c>
    </row>
    <row r="19" spans="1:81" s="227" customFormat="1" outlineLevel="1" x14ac:dyDescent="0.25">
      <c r="A19" s="208"/>
      <c r="B19" s="209"/>
      <c r="C19" s="210"/>
      <c r="D19" s="211" t="s">
        <v>78</v>
      </c>
      <c r="E19" s="212"/>
      <c r="F19" s="213"/>
      <c r="G19" s="190"/>
      <c r="H19" s="214">
        <v>43656</v>
      </c>
      <c r="I19" s="214">
        <v>43656</v>
      </c>
      <c r="J19" s="215"/>
      <c r="K19" s="216"/>
      <c r="L19" s="217"/>
      <c r="M19" s="218"/>
      <c r="N19" s="219">
        <v>0.8</v>
      </c>
      <c r="O19" s="220"/>
      <c r="P19" s="220"/>
      <c r="Q19" s="220"/>
      <c r="R19" s="221"/>
      <c r="S19" s="221"/>
      <c r="T19" s="199">
        <f t="shared" si="2"/>
        <v>28</v>
      </c>
      <c r="U19" s="199">
        <f t="shared" si="3"/>
        <v>1</v>
      </c>
      <c r="V19" s="199">
        <f t="shared" si="4"/>
        <v>28</v>
      </c>
      <c r="W19" s="199" t="str">
        <f t="shared" si="5"/>
        <v/>
      </c>
      <c r="X19" s="200">
        <f t="shared" ca="1" si="6"/>
        <v>5</v>
      </c>
      <c r="Y19" s="201">
        <f t="shared" si="7"/>
        <v>43656</v>
      </c>
      <c r="Z19" s="222"/>
      <c r="AA19" s="223"/>
      <c r="AB19" s="223"/>
      <c r="AC19" s="223"/>
      <c r="AD19" s="224"/>
      <c r="AE19" s="225"/>
      <c r="AF19" s="223"/>
      <c r="AG19" s="223"/>
      <c r="AH19" s="224"/>
      <c r="AI19" s="225"/>
      <c r="AJ19" s="223"/>
      <c r="AK19" s="223"/>
      <c r="AL19" s="224"/>
      <c r="AM19" s="225"/>
      <c r="AN19" s="223"/>
      <c r="AO19" s="223"/>
      <c r="AP19" s="224"/>
      <c r="AQ19" s="225"/>
      <c r="AR19" s="223"/>
      <c r="AS19" s="223"/>
      <c r="AT19" s="223"/>
      <c r="AU19" s="224"/>
      <c r="AV19" s="225"/>
      <c r="AW19" s="223"/>
      <c r="AX19" s="223"/>
      <c r="AY19" s="224"/>
      <c r="AZ19" s="225"/>
      <c r="BA19" s="223"/>
      <c r="BB19" s="223"/>
      <c r="BC19" s="223"/>
      <c r="BD19" s="224"/>
      <c r="BE19" s="225"/>
      <c r="BF19" s="223"/>
      <c r="BG19" s="223"/>
      <c r="BH19" s="224"/>
      <c r="BI19" s="225"/>
      <c r="BJ19" s="223"/>
      <c r="BK19" s="223"/>
      <c r="BL19" s="224"/>
      <c r="BM19" s="225"/>
      <c r="BN19" s="223"/>
      <c r="BO19" s="223"/>
      <c r="BP19" s="223"/>
      <c r="BQ19" s="224"/>
      <c r="BR19" s="225"/>
      <c r="BS19" s="223"/>
      <c r="BT19" s="223"/>
      <c r="BU19" s="224"/>
      <c r="BV19" s="225"/>
      <c r="BW19" s="223"/>
      <c r="BX19" s="223"/>
      <c r="BY19" s="223"/>
      <c r="BZ19" s="226"/>
      <c r="CA19" s="181" t="str">
        <f t="shared" si="8"/>
        <v>Đang thực hiện</v>
      </c>
      <c r="CB19" s="182" t="str">
        <f t="shared" si="10"/>
        <v>*</v>
      </c>
      <c r="CC19" s="182" t="str">
        <f t="shared" si="9"/>
        <v>*</v>
      </c>
    </row>
    <row r="20" spans="1:81" s="227" customFormat="1" outlineLevel="1" x14ac:dyDescent="0.25">
      <c r="A20" s="208"/>
      <c r="B20" s="209"/>
      <c r="C20" s="210"/>
      <c r="D20" s="211" t="s">
        <v>79</v>
      </c>
      <c r="E20" s="212"/>
      <c r="F20" s="213"/>
      <c r="G20" s="190"/>
      <c r="H20" s="214">
        <v>43657</v>
      </c>
      <c r="I20" s="214">
        <v>43661</v>
      </c>
      <c r="J20" s="215"/>
      <c r="K20" s="216"/>
      <c r="L20" s="217"/>
      <c r="M20" s="218"/>
      <c r="N20" s="219">
        <v>0.1</v>
      </c>
      <c r="O20" s="220"/>
      <c r="P20" s="220"/>
      <c r="Q20" s="220"/>
      <c r="R20" s="221"/>
      <c r="S20" s="221"/>
      <c r="T20" s="199">
        <f t="shared" si="2"/>
        <v>28</v>
      </c>
      <c r="U20" s="199">
        <f t="shared" si="3"/>
        <v>2</v>
      </c>
      <c r="V20" s="199">
        <f t="shared" si="4"/>
        <v>29</v>
      </c>
      <c r="W20" s="199" t="str">
        <f t="shared" si="5"/>
        <v/>
      </c>
      <c r="X20" s="200">
        <f t="shared" ca="1" si="6"/>
        <v>2.5</v>
      </c>
      <c r="Y20" s="201">
        <f t="shared" si="7"/>
        <v>43661</v>
      </c>
      <c r="Z20" s="222"/>
      <c r="AA20" s="223"/>
      <c r="AB20" s="223"/>
      <c r="AC20" s="223"/>
      <c r="AD20" s="224"/>
      <c r="AE20" s="225"/>
      <c r="AF20" s="223"/>
      <c r="AG20" s="223"/>
      <c r="AH20" s="224"/>
      <c r="AI20" s="225"/>
      <c r="AJ20" s="223"/>
      <c r="AK20" s="223"/>
      <c r="AL20" s="224"/>
      <c r="AM20" s="225"/>
      <c r="AN20" s="223"/>
      <c r="AO20" s="223"/>
      <c r="AP20" s="224"/>
      <c r="AQ20" s="225"/>
      <c r="AR20" s="223"/>
      <c r="AS20" s="223"/>
      <c r="AT20" s="223"/>
      <c r="AU20" s="224"/>
      <c r="AV20" s="225"/>
      <c r="AW20" s="223"/>
      <c r="AX20" s="223"/>
      <c r="AY20" s="224"/>
      <c r="AZ20" s="225"/>
      <c r="BA20" s="223"/>
      <c r="BB20" s="223"/>
      <c r="BC20" s="223"/>
      <c r="BD20" s="224"/>
      <c r="BE20" s="225"/>
      <c r="BF20" s="223"/>
      <c r="BG20" s="223"/>
      <c r="BH20" s="224"/>
      <c r="BI20" s="225"/>
      <c r="BJ20" s="223"/>
      <c r="BK20" s="223"/>
      <c r="BL20" s="224"/>
      <c r="BM20" s="225"/>
      <c r="BN20" s="223"/>
      <c r="BO20" s="223"/>
      <c r="BP20" s="223"/>
      <c r="BQ20" s="224"/>
      <c r="BR20" s="225"/>
      <c r="BS20" s="223"/>
      <c r="BT20" s="223"/>
      <c r="BU20" s="224"/>
      <c r="BV20" s="225"/>
      <c r="BW20" s="223"/>
      <c r="BX20" s="223"/>
      <c r="BY20" s="223"/>
      <c r="BZ20" s="226"/>
      <c r="CA20" s="181" t="str">
        <f t="shared" si="8"/>
        <v>Đang thực hiện</v>
      </c>
      <c r="CB20" s="182" t="str">
        <f t="shared" si="10"/>
        <v>*</v>
      </c>
      <c r="CC20" s="182" t="str">
        <f t="shared" si="9"/>
        <v>*</v>
      </c>
    </row>
    <row r="21" spans="1:81" s="227" customFormat="1" outlineLevel="1" x14ac:dyDescent="0.25">
      <c r="A21" s="208"/>
      <c r="B21" s="209"/>
      <c r="C21" s="210"/>
      <c r="D21" s="211" t="s">
        <v>80</v>
      </c>
      <c r="E21" s="212"/>
      <c r="F21" s="213"/>
      <c r="G21" s="190"/>
      <c r="H21" s="214">
        <v>43662</v>
      </c>
      <c r="I21" s="214">
        <v>43764</v>
      </c>
      <c r="J21" s="215"/>
      <c r="K21" s="216"/>
      <c r="L21" s="217"/>
      <c r="M21" s="218"/>
      <c r="N21" s="219">
        <v>0</v>
      </c>
      <c r="O21" s="220"/>
      <c r="P21" s="220"/>
      <c r="Q21" s="220"/>
      <c r="R21" s="221"/>
      <c r="S21" s="221"/>
      <c r="T21" s="199">
        <f t="shared" si="2"/>
        <v>29</v>
      </c>
      <c r="U21" s="199">
        <f t="shared" si="3"/>
        <v>15</v>
      </c>
      <c r="V21" s="199">
        <f t="shared" si="4"/>
        <v>43</v>
      </c>
      <c r="W21" s="199" t="str">
        <f>IF(L21&lt;&gt;"",WEEKNUM(L21),"")</f>
        <v/>
      </c>
      <c r="X21" s="200">
        <f t="shared" ca="1" si="6"/>
        <v>0.26666666666666666</v>
      </c>
      <c r="Y21" s="201">
        <f t="shared" si="7"/>
        <v>43764</v>
      </c>
      <c r="Z21" s="222"/>
      <c r="AA21" s="223"/>
      <c r="AB21" s="223"/>
      <c r="AC21" s="223"/>
      <c r="AD21" s="224"/>
      <c r="AE21" s="225"/>
      <c r="AF21" s="223"/>
      <c r="AG21" s="223"/>
      <c r="AH21" s="224"/>
      <c r="AI21" s="225"/>
      <c r="AJ21" s="223"/>
      <c r="AK21" s="223"/>
      <c r="AL21" s="224"/>
      <c r="AM21" s="225"/>
      <c r="AN21" s="223"/>
      <c r="AO21" s="223"/>
      <c r="AP21" s="224"/>
      <c r="AQ21" s="225"/>
      <c r="AR21" s="223"/>
      <c r="AS21" s="223"/>
      <c r="AT21" s="223"/>
      <c r="AU21" s="224"/>
      <c r="AV21" s="225"/>
      <c r="AW21" s="223"/>
      <c r="AX21" s="223"/>
      <c r="AY21" s="224"/>
      <c r="AZ21" s="225"/>
      <c r="BA21" s="223"/>
      <c r="BB21" s="223"/>
      <c r="BC21" s="223"/>
      <c r="BD21" s="224"/>
      <c r="BE21" s="225"/>
      <c r="BF21" s="223"/>
      <c r="BG21" s="223"/>
      <c r="BH21" s="224"/>
      <c r="BI21" s="225"/>
      <c r="BJ21" s="223"/>
      <c r="BK21" s="223"/>
      <c r="BL21" s="224"/>
      <c r="BM21" s="225"/>
      <c r="BN21" s="223"/>
      <c r="BO21" s="223"/>
      <c r="BP21" s="223"/>
      <c r="BQ21" s="224"/>
      <c r="BR21" s="225"/>
      <c r="BS21" s="223"/>
      <c r="BT21" s="223"/>
      <c r="BU21" s="224"/>
      <c r="BV21" s="225"/>
      <c r="BW21" s="223"/>
      <c r="BX21" s="223"/>
      <c r="BY21" s="223"/>
      <c r="BZ21" s="226"/>
      <c r="CA21" s="181" t="str">
        <f t="shared" ca="1" si="8"/>
        <v>Chưa thực hiện - đã tới ngày</v>
      </c>
      <c r="CB21" s="182" t="str">
        <f t="shared" si="10"/>
        <v>*</v>
      </c>
      <c r="CC21" s="182" t="str">
        <f t="shared" si="9"/>
        <v>*</v>
      </c>
    </row>
    <row r="22" spans="1:81" s="183" customFormat="1" ht="15.75" thickBot="1" x14ac:dyDescent="0.3">
      <c r="A22" s="228"/>
      <c r="B22" s="229"/>
      <c r="C22" s="230"/>
      <c r="D22" s="231"/>
      <c r="E22" s="232"/>
      <c r="F22" s="233"/>
      <c r="G22" s="234"/>
      <c r="H22" s="235"/>
      <c r="I22" s="235"/>
      <c r="J22" s="236"/>
      <c r="K22" s="237"/>
      <c r="L22" s="238"/>
      <c r="M22" s="232"/>
      <c r="N22" s="239"/>
      <c r="O22" s="240"/>
      <c r="P22" s="240"/>
      <c r="Q22" s="241"/>
      <c r="R22" s="242"/>
      <c r="S22" s="242"/>
      <c r="T22" s="243" t="str">
        <f>IF(OR(H22="",I22=""),"",IF(YEAR(H22)=2018,WEEKNUM(H22)-53,WEEKNUM(H22)))</f>
        <v/>
      </c>
      <c r="U22" s="243">
        <f>IF(V22="",0,IF(T22="",V22,IF(YEAR(H22)=2018,V22-(52-WEEKNUM(H22,2))+1,V22-T22+1)))</f>
        <v>0</v>
      </c>
      <c r="V22" s="243" t="str">
        <f>IF(Y22&lt;&gt;"",WEEKNUM(Y22),"")</f>
        <v/>
      </c>
      <c r="W22" s="243" t="str">
        <f>IF(L22&lt;&gt;"",WEEKNUM(L22),"")</f>
        <v/>
      </c>
      <c r="X22" s="244" t="str">
        <f t="shared" si="6"/>
        <v/>
      </c>
      <c r="Y22" s="245" t="str">
        <f t="shared" si="7"/>
        <v/>
      </c>
      <c r="Z22" s="246"/>
      <c r="AA22" s="247"/>
      <c r="AB22" s="247"/>
      <c r="AC22" s="247"/>
      <c r="AD22" s="248"/>
      <c r="AE22" s="249"/>
      <c r="AF22" s="247"/>
      <c r="AG22" s="247"/>
      <c r="AH22" s="248"/>
      <c r="AI22" s="249"/>
      <c r="AJ22" s="247"/>
      <c r="AK22" s="247"/>
      <c r="AL22" s="248"/>
      <c r="AM22" s="249"/>
      <c r="AN22" s="247"/>
      <c r="AO22" s="247"/>
      <c r="AP22" s="248"/>
      <c r="AQ22" s="249"/>
      <c r="AR22" s="247"/>
      <c r="AS22" s="247"/>
      <c r="AT22" s="247"/>
      <c r="AU22" s="248"/>
      <c r="AV22" s="249"/>
      <c r="AW22" s="247"/>
      <c r="AX22" s="247"/>
      <c r="AY22" s="248"/>
      <c r="AZ22" s="249"/>
      <c r="BA22" s="247"/>
      <c r="BB22" s="247"/>
      <c r="BC22" s="247"/>
      <c r="BD22" s="248"/>
      <c r="BE22" s="249"/>
      <c r="BF22" s="247"/>
      <c r="BG22" s="247"/>
      <c r="BH22" s="248"/>
      <c r="BI22" s="249"/>
      <c r="BJ22" s="247"/>
      <c r="BK22" s="247"/>
      <c r="BL22" s="248"/>
      <c r="BM22" s="249"/>
      <c r="BN22" s="247"/>
      <c r="BO22" s="247"/>
      <c r="BP22" s="247"/>
      <c r="BQ22" s="248"/>
      <c r="BR22" s="249"/>
      <c r="BS22" s="247"/>
      <c r="BT22" s="247"/>
      <c r="BU22" s="248"/>
      <c r="BV22" s="249"/>
      <c r="BW22" s="247"/>
      <c r="BX22" s="247"/>
      <c r="BY22" s="247"/>
      <c r="BZ22" s="250"/>
      <c r="CA22" s="181" t="str">
        <f t="shared" si="8"/>
        <v/>
      </c>
      <c r="CB22" s="182" t="str">
        <f t="shared" si="10"/>
        <v>*</v>
      </c>
      <c r="CC22" s="182" t="str">
        <f t="shared" si="9"/>
        <v>*</v>
      </c>
    </row>
    <row r="23" spans="1:81" s="183" customFormat="1" ht="18.75" customHeight="1" x14ac:dyDescent="0.25">
      <c r="A23" s="158"/>
      <c r="B23" s="159" t="s">
        <v>82</v>
      </c>
      <c r="C23" s="160" t="s">
        <v>83</v>
      </c>
      <c r="D23" s="161"/>
      <c r="E23" s="162"/>
      <c r="F23" s="163"/>
      <c r="G23" s="164"/>
      <c r="H23" s="165">
        <f>MIN(H24:H32)</f>
        <v>43647</v>
      </c>
      <c r="I23" s="165">
        <f>MAX(I24:I32)</f>
        <v>43738</v>
      </c>
      <c r="J23" s="166"/>
      <c r="K23" s="167"/>
      <c r="L23" s="168"/>
      <c r="M23" s="169"/>
      <c r="N23" s="170">
        <f>AVERAGE(N24,N28)</f>
        <v>0.16666666666666666</v>
      </c>
      <c r="O23" s="171"/>
      <c r="P23" s="171"/>
      <c r="Q23" s="171"/>
      <c r="R23" s="172"/>
      <c r="S23" s="172"/>
      <c r="T23" s="173">
        <f>IF(OR(H23="",I23=""),"",IF(YEAR(H23)=2018,WEEKNUM(H23)-53,WEEKNUM(H23)))</f>
        <v>27</v>
      </c>
      <c r="U23" s="173">
        <f>IF(V23="",0,IF(T23="",V23,IF(YEAR(H23)=2018,V23-(52-WEEKNUM(H23,2))+1,V23-T23+1)))</f>
        <v>14</v>
      </c>
      <c r="V23" s="173">
        <f>IF(Y23&lt;&gt;"",WEEKNUM(Y23),"")</f>
        <v>40</v>
      </c>
      <c r="W23" s="173" t="str">
        <f>IF(L23&lt;&gt;"",WEEKNUM(L23),"")</f>
        <v/>
      </c>
      <c r="X23" s="174">
        <f t="shared" ca="1" si="6"/>
        <v>0.42857142857142855</v>
      </c>
      <c r="Y23" s="175">
        <f t="shared" si="7"/>
        <v>43738</v>
      </c>
      <c r="Z23" s="176"/>
      <c r="AA23" s="177"/>
      <c r="AB23" s="177"/>
      <c r="AC23" s="177"/>
      <c r="AD23" s="178"/>
      <c r="AE23" s="179"/>
      <c r="AF23" s="177"/>
      <c r="AG23" s="177"/>
      <c r="AH23" s="178"/>
      <c r="AI23" s="179"/>
      <c r="AJ23" s="177"/>
      <c r="AK23" s="177"/>
      <c r="AL23" s="178"/>
      <c r="AM23" s="179"/>
      <c r="AN23" s="177"/>
      <c r="AO23" s="177"/>
      <c r="AP23" s="178"/>
      <c r="AQ23" s="179"/>
      <c r="AR23" s="177"/>
      <c r="AS23" s="177"/>
      <c r="AT23" s="177"/>
      <c r="AU23" s="178"/>
      <c r="AV23" s="179"/>
      <c r="AW23" s="177"/>
      <c r="AX23" s="177"/>
      <c r="AY23" s="178"/>
      <c r="AZ23" s="179"/>
      <c r="BA23" s="177"/>
      <c r="BB23" s="177"/>
      <c r="BC23" s="177"/>
      <c r="BD23" s="178"/>
      <c r="BE23" s="179"/>
      <c r="BF23" s="177"/>
      <c r="BG23" s="177"/>
      <c r="BH23" s="178"/>
      <c r="BI23" s="179"/>
      <c r="BJ23" s="177"/>
      <c r="BK23" s="177"/>
      <c r="BL23" s="178"/>
      <c r="BM23" s="179"/>
      <c r="BN23" s="177"/>
      <c r="BO23" s="177"/>
      <c r="BP23" s="177"/>
      <c r="BQ23" s="178"/>
      <c r="BR23" s="179"/>
      <c r="BS23" s="177"/>
      <c r="BT23" s="177"/>
      <c r="BU23" s="178"/>
      <c r="BV23" s="179"/>
      <c r="BW23" s="177"/>
      <c r="BX23" s="177"/>
      <c r="BY23" s="177"/>
      <c r="BZ23" s="180"/>
      <c r="CA23" s="181" t="str">
        <f t="shared" si="8"/>
        <v>Đang thực hiện</v>
      </c>
      <c r="CB23" s="182" t="str">
        <f t="shared" si="10"/>
        <v>Mục tiêu tổng:</v>
      </c>
      <c r="CC23" s="182" t="str">
        <f t="shared" si="9"/>
        <v>*</v>
      </c>
    </row>
    <row r="24" spans="1:81" s="207" customFormat="1" ht="15.75" customHeight="1" x14ac:dyDescent="0.25">
      <c r="A24" s="184" t="s">
        <v>76</v>
      </c>
      <c r="B24" s="185"/>
      <c r="C24" s="186">
        <v>1</v>
      </c>
      <c r="D24" s="187" t="s">
        <v>81</v>
      </c>
      <c r="E24" s="188"/>
      <c r="F24" s="189"/>
      <c r="G24" s="190"/>
      <c r="H24" s="191">
        <f>MIN(H25:H27)</f>
        <v>43647</v>
      </c>
      <c r="I24" s="191">
        <f>MAX(I25:I27)</f>
        <v>43693</v>
      </c>
      <c r="J24" s="192"/>
      <c r="K24" s="193"/>
      <c r="L24" s="194"/>
      <c r="M24" s="195"/>
      <c r="N24" s="196">
        <f>AVERAGE(N25:N27)</f>
        <v>0.33333333333333331</v>
      </c>
      <c r="O24" s="197"/>
      <c r="P24" s="197"/>
      <c r="Q24" s="197"/>
      <c r="R24" s="198"/>
      <c r="S24" s="198"/>
      <c r="T24" s="199">
        <f t="shared" ref="T24:T38" si="11">IF(OR(H24="",I24=""),"",IF(YEAR(H24)=2018,WEEKNUM(H24)-53,WEEKNUM(H24)))</f>
        <v>27</v>
      </c>
      <c r="U24" s="199">
        <f t="shared" ref="U24:U38" si="12">IF(V24="",0,IF(T24="",V24,IF(YEAR(H24)=2018,V24-(52-WEEKNUM(H24,2))+1,V24-T24+1)))</f>
        <v>7</v>
      </c>
      <c r="V24" s="199">
        <f t="shared" ref="V24:V38" si="13">IF(Y24&lt;&gt;"",WEEKNUM(Y24),"")</f>
        <v>33</v>
      </c>
      <c r="W24" s="199" t="str">
        <f t="shared" ref="W24:W38" si="14">IF(L24&lt;&gt;"",WEEKNUM(L24),"")</f>
        <v/>
      </c>
      <c r="X24" s="200">
        <f t="shared" ca="1" si="6"/>
        <v>0.8571428571428571</v>
      </c>
      <c r="Y24" s="201">
        <f t="shared" si="7"/>
        <v>43693</v>
      </c>
      <c r="Z24" s="202"/>
      <c r="AA24" s="203"/>
      <c r="AB24" s="203"/>
      <c r="AC24" s="203"/>
      <c r="AD24" s="204"/>
      <c r="AE24" s="205"/>
      <c r="AF24" s="203"/>
      <c r="AG24" s="203"/>
      <c r="AH24" s="204"/>
      <c r="AI24" s="205"/>
      <c r="AJ24" s="203"/>
      <c r="AK24" s="203"/>
      <c r="AL24" s="204"/>
      <c r="AM24" s="205"/>
      <c r="AN24" s="203"/>
      <c r="AO24" s="203"/>
      <c r="AP24" s="204"/>
      <c r="AQ24" s="205"/>
      <c r="AR24" s="203"/>
      <c r="AS24" s="203"/>
      <c r="AT24" s="203"/>
      <c r="AU24" s="204"/>
      <c r="AV24" s="205"/>
      <c r="AW24" s="203"/>
      <c r="AX24" s="203"/>
      <c r="AY24" s="204"/>
      <c r="AZ24" s="205"/>
      <c r="BA24" s="203"/>
      <c r="BB24" s="203"/>
      <c r="BC24" s="203"/>
      <c r="BD24" s="204"/>
      <c r="BE24" s="205"/>
      <c r="BF24" s="203"/>
      <c r="BG24" s="203"/>
      <c r="BH24" s="204"/>
      <c r="BI24" s="205"/>
      <c r="BJ24" s="203"/>
      <c r="BK24" s="203"/>
      <c r="BL24" s="204"/>
      <c r="BM24" s="205"/>
      <c r="BN24" s="203"/>
      <c r="BO24" s="203"/>
      <c r="BP24" s="203"/>
      <c r="BQ24" s="204"/>
      <c r="BR24" s="205"/>
      <c r="BS24" s="203"/>
      <c r="BT24" s="203"/>
      <c r="BU24" s="204"/>
      <c r="BV24" s="205"/>
      <c r="BW24" s="203"/>
      <c r="BX24" s="203"/>
      <c r="BY24" s="203"/>
      <c r="BZ24" s="206"/>
      <c r="CA24" s="181" t="str">
        <f t="shared" si="8"/>
        <v>Đang thực hiện</v>
      </c>
      <c r="CB24" s="182" t="str">
        <f t="shared" si="10"/>
        <v>Mục tiêu con:</v>
      </c>
      <c r="CC24" s="182" t="str">
        <f t="shared" si="9"/>
        <v>KPIs:</v>
      </c>
    </row>
    <row r="25" spans="1:81" s="227" customFormat="1" outlineLevel="1" x14ac:dyDescent="0.25">
      <c r="A25" s="208"/>
      <c r="B25" s="209"/>
      <c r="C25" s="210"/>
      <c r="D25" s="211" t="s">
        <v>78</v>
      </c>
      <c r="E25" s="212"/>
      <c r="F25" s="213"/>
      <c r="G25" s="190"/>
      <c r="H25" s="214">
        <v>43647</v>
      </c>
      <c r="I25" s="214">
        <v>43656</v>
      </c>
      <c r="J25" s="215"/>
      <c r="K25" s="216"/>
      <c r="L25" s="217"/>
      <c r="M25" s="218"/>
      <c r="N25" s="219">
        <v>0.5</v>
      </c>
      <c r="O25" s="220"/>
      <c r="P25" s="220"/>
      <c r="Q25" s="220"/>
      <c r="R25" s="221"/>
      <c r="S25" s="221"/>
      <c r="T25" s="199">
        <f t="shared" si="11"/>
        <v>27</v>
      </c>
      <c r="U25" s="199">
        <f t="shared" si="12"/>
        <v>2</v>
      </c>
      <c r="V25" s="199">
        <f t="shared" si="13"/>
        <v>28</v>
      </c>
      <c r="W25" s="199" t="str">
        <f t="shared" si="14"/>
        <v/>
      </c>
      <c r="X25" s="200">
        <f t="shared" ca="1" si="6"/>
        <v>3</v>
      </c>
      <c r="Y25" s="201">
        <f t="shared" si="7"/>
        <v>43656</v>
      </c>
      <c r="Z25" s="222"/>
      <c r="AA25" s="223"/>
      <c r="AB25" s="223"/>
      <c r="AC25" s="223"/>
      <c r="AD25" s="224"/>
      <c r="AE25" s="225"/>
      <c r="AF25" s="223"/>
      <c r="AG25" s="223"/>
      <c r="AH25" s="224"/>
      <c r="AI25" s="225"/>
      <c r="AJ25" s="223"/>
      <c r="AK25" s="223"/>
      <c r="AL25" s="224"/>
      <c r="AM25" s="225"/>
      <c r="AN25" s="223"/>
      <c r="AO25" s="223"/>
      <c r="AP25" s="224"/>
      <c r="AQ25" s="225"/>
      <c r="AR25" s="223"/>
      <c r="AS25" s="223"/>
      <c r="AT25" s="223"/>
      <c r="AU25" s="224"/>
      <c r="AV25" s="225"/>
      <c r="AW25" s="223"/>
      <c r="AX25" s="223"/>
      <c r="AY25" s="224"/>
      <c r="AZ25" s="225"/>
      <c r="BA25" s="223"/>
      <c r="BB25" s="223"/>
      <c r="BC25" s="223"/>
      <c r="BD25" s="224"/>
      <c r="BE25" s="225"/>
      <c r="BF25" s="223"/>
      <c r="BG25" s="223"/>
      <c r="BH25" s="224"/>
      <c r="BI25" s="225"/>
      <c r="BJ25" s="223"/>
      <c r="BK25" s="223"/>
      <c r="BL25" s="224"/>
      <c r="BM25" s="225"/>
      <c r="BN25" s="223"/>
      <c r="BO25" s="223"/>
      <c r="BP25" s="223"/>
      <c r="BQ25" s="224"/>
      <c r="BR25" s="225"/>
      <c r="BS25" s="223"/>
      <c r="BT25" s="223"/>
      <c r="BU25" s="224"/>
      <c r="BV25" s="225"/>
      <c r="BW25" s="223"/>
      <c r="BX25" s="223"/>
      <c r="BY25" s="223"/>
      <c r="BZ25" s="226"/>
      <c r="CA25" s="181" t="str">
        <f t="shared" si="8"/>
        <v>Đang thực hiện</v>
      </c>
      <c r="CB25" s="182" t="str">
        <f t="shared" si="10"/>
        <v>*</v>
      </c>
      <c r="CC25" s="182" t="str">
        <f t="shared" si="9"/>
        <v>*</v>
      </c>
    </row>
    <row r="26" spans="1:81" s="227" customFormat="1" outlineLevel="1" x14ac:dyDescent="0.25">
      <c r="A26" s="208"/>
      <c r="B26" s="209"/>
      <c r="C26" s="210"/>
      <c r="D26" s="211" t="s">
        <v>79</v>
      </c>
      <c r="E26" s="212"/>
      <c r="F26" s="213"/>
      <c r="G26" s="190"/>
      <c r="H26" s="214">
        <v>43657</v>
      </c>
      <c r="I26" s="214">
        <v>43661</v>
      </c>
      <c r="J26" s="215"/>
      <c r="K26" s="216"/>
      <c r="L26" s="217"/>
      <c r="M26" s="218"/>
      <c r="N26" s="219">
        <v>0.5</v>
      </c>
      <c r="O26" s="220"/>
      <c r="P26" s="220"/>
      <c r="Q26" s="220"/>
      <c r="R26" s="221"/>
      <c r="S26" s="221"/>
      <c r="T26" s="199">
        <f t="shared" si="11"/>
        <v>28</v>
      </c>
      <c r="U26" s="199">
        <f t="shared" si="12"/>
        <v>2</v>
      </c>
      <c r="V26" s="199">
        <f t="shared" si="13"/>
        <v>29</v>
      </c>
      <c r="W26" s="199" t="str">
        <f t="shared" si="14"/>
        <v/>
      </c>
      <c r="X26" s="200">
        <f t="shared" ca="1" si="6"/>
        <v>2.5</v>
      </c>
      <c r="Y26" s="201">
        <f t="shared" si="7"/>
        <v>43661</v>
      </c>
      <c r="Z26" s="222"/>
      <c r="AA26" s="223"/>
      <c r="AB26" s="223"/>
      <c r="AC26" s="223"/>
      <c r="AD26" s="224"/>
      <c r="AE26" s="225"/>
      <c r="AF26" s="223"/>
      <c r="AG26" s="223"/>
      <c r="AH26" s="224"/>
      <c r="AI26" s="225"/>
      <c r="AJ26" s="223"/>
      <c r="AK26" s="223"/>
      <c r="AL26" s="224"/>
      <c r="AM26" s="225"/>
      <c r="AN26" s="223"/>
      <c r="AO26" s="223"/>
      <c r="AP26" s="224"/>
      <c r="AQ26" s="225"/>
      <c r="AR26" s="223"/>
      <c r="AS26" s="223"/>
      <c r="AT26" s="223"/>
      <c r="AU26" s="224"/>
      <c r="AV26" s="225"/>
      <c r="AW26" s="223"/>
      <c r="AX26" s="223"/>
      <c r="AY26" s="224"/>
      <c r="AZ26" s="225"/>
      <c r="BA26" s="223"/>
      <c r="BB26" s="223"/>
      <c r="BC26" s="223"/>
      <c r="BD26" s="224"/>
      <c r="BE26" s="225"/>
      <c r="BF26" s="223"/>
      <c r="BG26" s="223"/>
      <c r="BH26" s="224"/>
      <c r="BI26" s="225"/>
      <c r="BJ26" s="223"/>
      <c r="BK26" s="223"/>
      <c r="BL26" s="224"/>
      <c r="BM26" s="225"/>
      <c r="BN26" s="223"/>
      <c r="BO26" s="223"/>
      <c r="BP26" s="223"/>
      <c r="BQ26" s="224"/>
      <c r="BR26" s="225"/>
      <c r="BS26" s="223"/>
      <c r="BT26" s="223"/>
      <c r="BU26" s="224"/>
      <c r="BV26" s="225"/>
      <c r="BW26" s="223"/>
      <c r="BX26" s="223"/>
      <c r="BY26" s="223"/>
      <c r="BZ26" s="226"/>
      <c r="CA26" s="181" t="str">
        <f t="shared" si="8"/>
        <v>Đang thực hiện</v>
      </c>
      <c r="CB26" s="182" t="str">
        <f t="shared" si="10"/>
        <v>*</v>
      </c>
      <c r="CC26" s="182" t="str">
        <f t="shared" si="9"/>
        <v>*</v>
      </c>
    </row>
    <row r="27" spans="1:81" s="227" customFormat="1" outlineLevel="1" x14ac:dyDescent="0.25">
      <c r="A27" s="208"/>
      <c r="B27" s="209"/>
      <c r="C27" s="210"/>
      <c r="D27" s="211" t="s">
        <v>80</v>
      </c>
      <c r="E27" s="212"/>
      <c r="F27" s="213"/>
      <c r="G27" s="190"/>
      <c r="H27" s="214">
        <v>43662</v>
      </c>
      <c r="I27" s="214">
        <v>43693</v>
      </c>
      <c r="J27" s="215"/>
      <c r="K27" s="216"/>
      <c r="L27" s="217"/>
      <c r="M27" s="218"/>
      <c r="N27" s="219">
        <v>0</v>
      </c>
      <c r="O27" s="220"/>
      <c r="P27" s="220"/>
      <c r="Q27" s="220"/>
      <c r="R27" s="221"/>
      <c r="S27" s="221"/>
      <c r="T27" s="199">
        <f t="shared" si="11"/>
        <v>29</v>
      </c>
      <c r="U27" s="199">
        <f t="shared" si="12"/>
        <v>5</v>
      </c>
      <c r="V27" s="199">
        <f t="shared" si="13"/>
        <v>33</v>
      </c>
      <c r="W27" s="199" t="str">
        <f t="shared" si="14"/>
        <v/>
      </c>
      <c r="X27" s="200">
        <f t="shared" ca="1" si="6"/>
        <v>0.8</v>
      </c>
      <c r="Y27" s="201">
        <f t="shared" si="7"/>
        <v>43693</v>
      </c>
      <c r="Z27" s="222"/>
      <c r="AA27" s="223"/>
      <c r="AB27" s="223"/>
      <c r="AC27" s="223"/>
      <c r="AD27" s="224"/>
      <c r="AE27" s="225"/>
      <c r="AF27" s="223"/>
      <c r="AG27" s="223"/>
      <c r="AH27" s="224"/>
      <c r="AI27" s="225"/>
      <c r="AJ27" s="223"/>
      <c r="AK27" s="223"/>
      <c r="AL27" s="224"/>
      <c r="AM27" s="225"/>
      <c r="AN27" s="223"/>
      <c r="AO27" s="223"/>
      <c r="AP27" s="224"/>
      <c r="AQ27" s="225"/>
      <c r="AR27" s="223"/>
      <c r="AS27" s="223"/>
      <c r="AT27" s="223"/>
      <c r="AU27" s="224"/>
      <c r="AV27" s="225"/>
      <c r="AW27" s="223"/>
      <c r="AX27" s="223"/>
      <c r="AY27" s="224"/>
      <c r="AZ27" s="225"/>
      <c r="BA27" s="223"/>
      <c r="BB27" s="223"/>
      <c r="BC27" s="223"/>
      <c r="BD27" s="224"/>
      <c r="BE27" s="225"/>
      <c r="BF27" s="223"/>
      <c r="BG27" s="223"/>
      <c r="BH27" s="224"/>
      <c r="BI27" s="225"/>
      <c r="BJ27" s="223"/>
      <c r="BK27" s="223"/>
      <c r="BL27" s="224"/>
      <c r="BM27" s="225"/>
      <c r="BN27" s="223"/>
      <c r="BO27" s="223"/>
      <c r="BP27" s="223"/>
      <c r="BQ27" s="224"/>
      <c r="BR27" s="225"/>
      <c r="BS27" s="223"/>
      <c r="BT27" s="223"/>
      <c r="BU27" s="224"/>
      <c r="BV27" s="225"/>
      <c r="BW27" s="223"/>
      <c r="BX27" s="223"/>
      <c r="BY27" s="223"/>
      <c r="BZ27" s="226"/>
      <c r="CA27" s="181" t="str">
        <f t="shared" ca="1" si="8"/>
        <v>Chưa thực hiện - đã tới ngày</v>
      </c>
      <c r="CB27" s="182" t="str">
        <f t="shared" si="10"/>
        <v>*</v>
      </c>
      <c r="CC27" s="182" t="str">
        <f t="shared" si="9"/>
        <v>*</v>
      </c>
    </row>
    <row r="28" spans="1:81" s="207" customFormat="1" ht="15.75" customHeight="1" x14ac:dyDescent="0.25">
      <c r="A28" s="184"/>
      <c r="B28" s="185"/>
      <c r="C28" s="186">
        <v>2</v>
      </c>
      <c r="D28" s="187" t="s">
        <v>81</v>
      </c>
      <c r="E28" s="188"/>
      <c r="F28" s="189"/>
      <c r="G28" s="190"/>
      <c r="H28" s="191">
        <f>MIN(H29:H31)</f>
        <v>43678</v>
      </c>
      <c r="I28" s="191">
        <f>MAX(I29:I31)</f>
        <v>43738</v>
      </c>
      <c r="J28" s="192"/>
      <c r="K28" s="193"/>
      <c r="L28" s="194"/>
      <c r="M28" s="195"/>
      <c r="N28" s="196">
        <f>AVERAGE(N29:N31)</f>
        <v>0</v>
      </c>
      <c r="O28" s="197"/>
      <c r="P28" s="197"/>
      <c r="Q28" s="197"/>
      <c r="R28" s="198"/>
      <c r="S28" s="198"/>
      <c r="T28" s="199">
        <f t="shared" si="11"/>
        <v>31</v>
      </c>
      <c r="U28" s="199">
        <f t="shared" si="12"/>
        <v>10</v>
      </c>
      <c r="V28" s="199">
        <f t="shared" si="13"/>
        <v>40</v>
      </c>
      <c r="W28" s="199" t="str">
        <f t="shared" si="14"/>
        <v/>
      </c>
      <c r="X28" s="200">
        <f t="shared" ca="1" si="6"/>
        <v>0.2</v>
      </c>
      <c r="Y28" s="201">
        <f t="shared" si="7"/>
        <v>43738</v>
      </c>
      <c r="Z28" s="202"/>
      <c r="AA28" s="203"/>
      <c r="AB28" s="203"/>
      <c r="AC28" s="203"/>
      <c r="AD28" s="204"/>
      <c r="AE28" s="205"/>
      <c r="AF28" s="203"/>
      <c r="AG28" s="203"/>
      <c r="AH28" s="204"/>
      <c r="AI28" s="205"/>
      <c r="AJ28" s="203"/>
      <c r="AK28" s="203"/>
      <c r="AL28" s="204"/>
      <c r="AM28" s="205"/>
      <c r="AN28" s="203"/>
      <c r="AO28" s="203"/>
      <c r="AP28" s="204"/>
      <c r="AQ28" s="205"/>
      <c r="AR28" s="203"/>
      <c r="AS28" s="203"/>
      <c r="AT28" s="203"/>
      <c r="AU28" s="204"/>
      <c r="AV28" s="205"/>
      <c r="AW28" s="203"/>
      <c r="AX28" s="203"/>
      <c r="AY28" s="204"/>
      <c r="AZ28" s="205"/>
      <c r="BA28" s="203"/>
      <c r="BB28" s="203"/>
      <c r="BC28" s="203"/>
      <c r="BD28" s="204"/>
      <c r="BE28" s="205"/>
      <c r="BF28" s="203"/>
      <c r="BG28" s="203"/>
      <c r="BH28" s="204"/>
      <c r="BI28" s="205"/>
      <c r="BJ28" s="203"/>
      <c r="BK28" s="203"/>
      <c r="BL28" s="204"/>
      <c r="BM28" s="205"/>
      <c r="BN28" s="203"/>
      <c r="BO28" s="203"/>
      <c r="BP28" s="203"/>
      <c r="BQ28" s="204"/>
      <c r="BR28" s="205"/>
      <c r="BS28" s="203"/>
      <c r="BT28" s="203"/>
      <c r="BU28" s="204"/>
      <c r="BV28" s="205"/>
      <c r="BW28" s="203"/>
      <c r="BX28" s="203"/>
      <c r="BY28" s="203"/>
      <c r="BZ28" s="206"/>
      <c r="CA28" s="181" t="str">
        <f t="shared" ca="1" si="8"/>
        <v>Chưa thực hiện - đã tới ngày</v>
      </c>
      <c r="CB28" s="182" t="str">
        <f t="shared" si="10"/>
        <v>Mục tiêu con:</v>
      </c>
      <c r="CC28" s="182" t="str">
        <f t="shared" si="9"/>
        <v>*</v>
      </c>
    </row>
    <row r="29" spans="1:81" s="227" customFormat="1" outlineLevel="1" x14ac:dyDescent="0.25">
      <c r="A29" s="208"/>
      <c r="B29" s="209"/>
      <c r="C29" s="210"/>
      <c r="D29" s="211" t="s">
        <v>78</v>
      </c>
      <c r="E29" s="212"/>
      <c r="F29" s="213"/>
      <c r="G29" s="190"/>
      <c r="H29" s="214">
        <v>43678</v>
      </c>
      <c r="I29" s="214">
        <v>43687</v>
      </c>
      <c r="J29" s="215"/>
      <c r="K29" s="216"/>
      <c r="L29" s="217"/>
      <c r="M29" s="218"/>
      <c r="N29" s="219">
        <v>0</v>
      </c>
      <c r="O29" s="220"/>
      <c r="P29" s="220"/>
      <c r="Q29" s="220"/>
      <c r="R29" s="221"/>
      <c r="S29" s="221"/>
      <c r="T29" s="199">
        <f t="shared" si="11"/>
        <v>31</v>
      </c>
      <c r="U29" s="199">
        <f t="shared" si="12"/>
        <v>2</v>
      </c>
      <c r="V29" s="199">
        <f t="shared" si="13"/>
        <v>32</v>
      </c>
      <c r="W29" s="199" t="str">
        <f t="shared" si="14"/>
        <v/>
      </c>
      <c r="X29" s="200">
        <f t="shared" ca="1" si="6"/>
        <v>1</v>
      </c>
      <c r="Y29" s="201">
        <f t="shared" si="7"/>
        <v>43687</v>
      </c>
      <c r="Z29" s="222"/>
      <c r="AA29" s="223"/>
      <c r="AB29" s="223"/>
      <c r="AC29" s="223"/>
      <c r="AD29" s="224"/>
      <c r="AE29" s="225"/>
      <c r="AF29" s="223"/>
      <c r="AG29" s="223"/>
      <c r="AH29" s="224"/>
      <c r="AI29" s="225"/>
      <c r="AJ29" s="223"/>
      <c r="AK29" s="223"/>
      <c r="AL29" s="224"/>
      <c r="AM29" s="225"/>
      <c r="AN29" s="223"/>
      <c r="AO29" s="223"/>
      <c r="AP29" s="224"/>
      <c r="AQ29" s="225"/>
      <c r="AR29" s="223"/>
      <c r="AS29" s="223"/>
      <c r="AT29" s="223"/>
      <c r="AU29" s="224"/>
      <c r="AV29" s="225"/>
      <c r="AW29" s="223"/>
      <c r="AX29" s="223"/>
      <c r="AY29" s="224"/>
      <c r="AZ29" s="225"/>
      <c r="BA29" s="223"/>
      <c r="BB29" s="223"/>
      <c r="BC29" s="223"/>
      <c r="BD29" s="224"/>
      <c r="BE29" s="225"/>
      <c r="BF29" s="223"/>
      <c r="BG29" s="223"/>
      <c r="BH29" s="224"/>
      <c r="BI29" s="225"/>
      <c r="BJ29" s="223"/>
      <c r="BK29" s="223"/>
      <c r="BL29" s="224"/>
      <c r="BM29" s="225"/>
      <c r="BN29" s="223"/>
      <c r="BO29" s="223"/>
      <c r="BP29" s="223"/>
      <c r="BQ29" s="224"/>
      <c r="BR29" s="225"/>
      <c r="BS29" s="223"/>
      <c r="BT29" s="223"/>
      <c r="BU29" s="224"/>
      <c r="BV29" s="225"/>
      <c r="BW29" s="223"/>
      <c r="BX29" s="223"/>
      <c r="BY29" s="223"/>
      <c r="BZ29" s="226"/>
      <c r="CA29" s="181" t="str">
        <f t="shared" ca="1" si="8"/>
        <v>Chưa thực hiện - đã tới ngày</v>
      </c>
      <c r="CB29" s="182" t="str">
        <f t="shared" si="10"/>
        <v>*</v>
      </c>
      <c r="CC29" s="182" t="str">
        <f t="shared" si="9"/>
        <v>*</v>
      </c>
    </row>
    <row r="30" spans="1:81" s="227" customFormat="1" outlineLevel="1" x14ac:dyDescent="0.25">
      <c r="A30" s="208"/>
      <c r="B30" s="209"/>
      <c r="C30" s="210"/>
      <c r="D30" s="211" t="s">
        <v>79</v>
      </c>
      <c r="E30" s="212"/>
      <c r="F30" s="213"/>
      <c r="G30" s="190"/>
      <c r="H30" s="214">
        <v>43688</v>
      </c>
      <c r="I30" s="214">
        <v>43707</v>
      </c>
      <c r="J30" s="215"/>
      <c r="K30" s="216"/>
      <c r="L30" s="217"/>
      <c r="M30" s="218"/>
      <c r="N30" s="219">
        <v>0</v>
      </c>
      <c r="O30" s="220"/>
      <c r="P30" s="220"/>
      <c r="Q30" s="220"/>
      <c r="R30" s="221"/>
      <c r="S30" s="221"/>
      <c r="T30" s="199">
        <f t="shared" si="11"/>
        <v>33</v>
      </c>
      <c r="U30" s="199">
        <f t="shared" si="12"/>
        <v>3</v>
      </c>
      <c r="V30" s="199">
        <f t="shared" si="13"/>
        <v>35</v>
      </c>
      <c r="W30" s="199" t="str">
        <f t="shared" si="14"/>
        <v/>
      </c>
      <c r="X30" s="200">
        <f t="shared" ca="1" si="6"/>
        <v>0</v>
      </c>
      <c r="Y30" s="201">
        <f t="shared" si="7"/>
        <v>43707</v>
      </c>
      <c r="Z30" s="222"/>
      <c r="AA30" s="223"/>
      <c r="AB30" s="223"/>
      <c r="AC30" s="223"/>
      <c r="AD30" s="224"/>
      <c r="AE30" s="225"/>
      <c r="AF30" s="223"/>
      <c r="AG30" s="223"/>
      <c r="AH30" s="224"/>
      <c r="AI30" s="225"/>
      <c r="AJ30" s="223"/>
      <c r="AK30" s="223"/>
      <c r="AL30" s="224"/>
      <c r="AM30" s="225"/>
      <c r="AN30" s="223"/>
      <c r="AO30" s="223"/>
      <c r="AP30" s="224"/>
      <c r="AQ30" s="225"/>
      <c r="AR30" s="223"/>
      <c r="AS30" s="223"/>
      <c r="AT30" s="223"/>
      <c r="AU30" s="224"/>
      <c r="AV30" s="225"/>
      <c r="AW30" s="223"/>
      <c r="AX30" s="223"/>
      <c r="AY30" s="224"/>
      <c r="AZ30" s="225"/>
      <c r="BA30" s="223"/>
      <c r="BB30" s="223"/>
      <c r="BC30" s="223"/>
      <c r="BD30" s="224"/>
      <c r="BE30" s="225"/>
      <c r="BF30" s="223"/>
      <c r="BG30" s="223"/>
      <c r="BH30" s="224"/>
      <c r="BI30" s="225"/>
      <c r="BJ30" s="223"/>
      <c r="BK30" s="223"/>
      <c r="BL30" s="224"/>
      <c r="BM30" s="225"/>
      <c r="BN30" s="223"/>
      <c r="BO30" s="223"/>
      <c r="BP30" s="223"/>
      <c r="BQ30" s="224"/>
      <c r="BR30" s="225"/>
      <c r="BS30" s="223"/>
      <c r="BT30" s="223"/>
      <c r="BU30" s="224"/>
      <c r="BV30" s="225"/>
      <c r="BW30" s="223"/>
      <c r="BX30" s="223"/>
      <c r="BY30" s="223"/>
      <c r="BZ30" s="226"/>
      <c r="CA30" s="181" t="str">
        <f t="shared" ca="1" si="8"/>
        <v>Chưa thực hiện - chưa tới ngày</v>
      </c>
      <c r="CB30" s="182" t="str">
        <f t="shared" si="10"/>
        <v>*</v>
      </c>
      <c r="CC30" s="182" t="str">
        <f t="shared" si="9"/>
        <v>*</v>
      </c>
    </row>
    <row r="31" spans="1:81" s="227" customFormat="1" outlineLevel="1" x14ac:dyDescent="0.25">
      <c r="A31" s="208"/>
      <c r="B31" s="209"/>
      <c r="C31" s="210"/>
      <c r="D31" s="211" t="s">
        <v>80</v>
      </c>
      <c r="E31" s="212"/>
      <c r="F31" s="213"/>
      <c r="G31" s="190"/>
      <c r="H31" s="214">
        <v>43709</v>
      </c>
      <c r="I31" s="214">
        <v>43738</v>
      </c>
      <c r="J31" s="215"/>
      <c r="K31" s="216"/>
      <c r="L31" s="217"/>
      <c r="M31" s="218"/>
      <c r="N31" s="219">
        <v>0</v>
      </c>
      <c r="O31" s="220"/>
      <c r="P31" s="220"/>
      <c r="Q31" s="220"/>
      <c r="R31" s="221"/>
      <c r="S31" s="221"/>
      <c r="T31" s="199">
        <f t="shared" si="11"/>
        <v>36</v>
      </c>
      <c r="U31" s="199">
        <f t="shared" si="12"/>
        <v>5</v>
      </c>
      <c r="V31" s="199">
        <f t="shared" si="13"/>
        <v>40</v>
      </c>
      <c r="W31" s="199" t="str">
        <f t="shared" si="14"/>
        <v/>
      </c>
      <c r="X31" s="200">
        <f t="shared" ca="1" si="6"/>
        <v>-0.6</v>
      </c>
      <c r="Y31" s="201">
        <f t="shared" si="7"/>
        <v>43738</v>
      </c>
      <c r="Z31" s="222"/>
      <c r="AA31" s="223"/>
      <c r="AB31" s="223"/>
      <c r="AC31" s="223"/>
      <c r="AD31" s="224"/>
      <c r="AE31" s="225"/>
      <c r="AF31" s="223"/>
      <c r="AG31" s="223"/>
      <c r="AH31" s="224"/>
      <c r="AI31" s="225"/>
      <c r="AJ31" s="223"/>
      <c r="AK31" s="223"/>
      <c r="AL31" s="224"/>
      <c r="AM31" s="225"/>
      <c r="AN31" s="223"/>
      <c r="AO31" s="223"/>
      <c r="AP31" s="224"/>
      <c r="AQ31" s="225"/>
      <c r="AR31" s="223"/>
      <c r="AS31" s="223"/>
      <c r="AT31" s="223"/>
      <c r="AU31" s="224"/>
      <c r="AV31" s="225"/>
      <c r="AW31" s="223"/>
      <c r="AX31" s="223"/>
      <c r="AY31" s="224"/>
      <c r="AZ31" s="225"/>
      <c r="BA31" s="223"/>
      <c r="BB31" s="223"/>
      <c r="BC31" s="223"/>
      <c r="BD31" s="224"/>
      <c r="BE31" s="225"/>
      <c r="BF31" s="223"/>
      <c r="BG31" s="223"/>
      <c r="BH31" s="224"/>
      <c r="BI31" s="225"/>
      <c r="BJ31" s="223"/>
      <c r="BK31" s="223"/>
      <c r="BL31" s="224"/>
      <c r="BM31" s="225"/>
      <c r="BN31" s="223"/>
      <c r="BO31" s="223"/>
      <c r="BP31" s="223"/>
      <c r="BQ31" s="224"/>
      <c r="BR31" s="225"/>
      <c r="BS31" s="223"/>
      <c r="BT31" s="223"/>
      <c r="BU31" s="224"/>
      <c r="BV31" s="225"/>
      <c r="BW31" s="223"/>
      <c r="BX31" s="223"/>
      <c r="BY31" s="223"/>
      <c r="BZ31" s="226"/>
      <c r="CA31" s="181" t="str">
        <f t="shared" ca="1" si="8"/>
        <v>Chưa thực hiện - chưa tới ngày</v>
      </c>
      <c r="CB31" s="182" t="str">
        <f t="shared" si="10"/>
        <v>*</v>
      </c>
      <c r="CC31" s="182" t="str">
        <f t="shared" si="9"/>
        <v>*</v>
      </c>
    </row>
    <row r="32" spans="1:81" s="183" customFormat="1" ht="15.75" thickBot="1" x14ac:dyDescent="0.3">
      <c r="A32" s="228"/>
      <c r="B32" s="229"/>
      <c r="C32" s="230"/>
      <c r="D32" s="231"/>
      <c r="E32" s="232"/>
      <c r="F32" s="233"/>
      <c r="G32" s="234"/>
      <c r="H32" s="235"/>
      <c r="I32" s="235"/>
      <c r="J32" s="236"/>
      <c r="K32" s="237"/>
      <c r="L32" s="238"/>
      <c r="M32" s="232"/>
      <c r="N32" s="239"/>
      <c r="O32" s="240"/>
      <c r="P32" s="240"/>
      <c r="Q32" s="241"/>
      <c r="R32" s="242"/>
      <c r="S32" s="242"/>
      <c r="T32" s="243" t="str">
        <f t="shared" si="11"/>
        <v/>
      </c>
      <c r="U32" s="243">
        <f t="shared" si="12"/>
        <v>0</v>
      </c>
      <c r="V32" s="243" t="str">
        <f t="shared" si="13"/>
        <v/>
      </c>
      <c r="W32" s="243" t="str">
        <f t="shared" si="14"/>
        <v/>
      </c>
      <c r="X32" s="244" t="str">
        <f t="shared" si="6"/>
        <v/>
      </c>
      <c r="Y32" s="245" t="str">
        <f t="shared" si="7"/>
        <v/>
      </c>
      <c r="Z32" s="246"/>
      <c r="AA32" s="247"/>
      <c r="AB32" s="247"/>
      <c r="AC32" s="247"/>
      <c r="AD32" s="248"/>
      <c r="AE32" s="249"/>
      <c r="AF32" s="247"/>
      <c r="AG32" s="247"/>
      <c r="AH32" s="248"/>
      <c r="AI32" s="249"/>
      <c r="AJ32" s="247"/>
      <c r="AK32" s="247"/>
      <c r="AL32" s="248"/>
      <c r="AM32" s="249"/>
      <c r="AN32" s="247"/>
      <c r="AO32" s="247"/>
      <c r="AP32" s="248"/>
      <c r="AQ32" s="249"/>
      <c r="AR32" s="247"/>
      <c r="AS32" s="247"/>
      <c r="AT32" s="247"/>
      <c r="AU32" s="248"/>
      <c r="AV32" s="249"/>
      <c r="AW32" s="247"/>
      <c r="AX32" s="247"/>
      <c r="AY32" s="248"/>
      <c r="AZ32" s="249"/>
      <c r="BA32" s="247"/>
      <c r="BB32" s="247"/>
      <c r="BC32" s="247"/>
      <c r="BD32" s="248"/>
      <c r="BE32" s="249"/>
      <c r="BF32" s="247"/>
      <c r="BG32" s="247"/>
      <c r="BH32" s="248"/>
      <c r="BI32" s="249"/>
      <c r="BJ32" s="247"/>
      <c r="BK32" s="247"/>
      <c r="BL32" s="248"/>
      <c r="BM32" s="249"/>
      <c r="BN32" s="247"/>
      <c r="BO32" s="247"/>
      <c r="BP32" s="247"/>
      <c r="BQ32" s="248"/>
      <c r="BR32" s="249"/>
      <c r="BS32" s="247"/>
      <c r="BT32" s="247"/>
      <c r="BU32" s="248"/>
      <c r="BV32" s="249"/>
      <c r="BW32" s="247"/>
      <c r="BX32" s="247"/>
      <c r="BY32" s="247"/>
      <c r="BZ32" s="250"/>
      <c r="CA32" s="181" t="str">
        <f t="shared" si="8"/>
        <v/>
      </c>
      <c r="CB32" s="182" t="str">
        <f t="shared" si="10"/>
        <v>*</v>
      </c>
      <c r="CC32" s="182" t="str">
        <f t="shared" si="9"/>
        <v>*</v>
      </c>
    </row>
    <row r="33" spans="1:81" s="183" customFormat="1" x14ac:dyDescent="0.25">
      <c r="A33" s="158"/>
      <c r="B33" s="159" t="s">
        <v>84</v>
      </c>
      <c r="C33" s="160" t="s">
        <v>85</v>
      </c>
      <c r="D33" s="161"/>
      <c r="E33" s="162"/>
      <c r="F33" s="163"/>
      <c r="G33" s="164"/>
      <c r="H33" s="165">
        <f>MIN(H34:H38)</f>
        <v>43678</v>
      </c>
      <c r="I33" s="165">
        <f>MAX(I34:I38)</f>
        <v>43738</v>
      </c>
      <c r="J33" s="166"/>
      <c r="K33" s="167"/>
      <c r="L33" s="168"/>
      <c r="M33" s="251"/>
      <c r="N33" s="170">
        <f>AVERAGE(N34)</f>
        <v>0</v>
      </c>
      <c r="O33" s="171"/>
      <c r="P33" s="171"/>
      <c r="Q33" s="171"/>
      <c r="R33" s="172"/>
      <c r="S33" s="172"/>
      <c r="T33" s="173">
        <f t="shared" si="11"/>
        <v>31</v>
      </c>
      <c r="U33" s="173">
        <f t="shared" si="12"/>
        <v>10</v>
      </c>
      <c r="V33" s="173">
        <f t="shared" si="13"/>
        <v>40</v>
      </c>
      <c r="W33" s="173" t="str">
        <f t="shared" si="14"/>
        <v/>
      </c>
      <c r="X33" s="174">
        <f t="shared" ca="1" si="6"/>
        <v>0.2</v>
      </c>
      <c r="Y33" s="175">
        <f t="shared" si="7"/>
        <v>43738</v>
      </c>
      <c r="Z33" s="176"/>
      <c r="AA33" s="177"/>
      <c r="AB33" s="177"/>
      <c r="AC33" s="177"/>
      <c r="AD33" s="178"/>
      <c r="AE33" s="179"/>
      <c r="AF33" s="177"/>
      <c r="AG33" s="177"/>
      <c r="AH33" s="178"/>
      <c r="AI33" s="179"/>
      <c r="AJ33" s="177"/>
      <c r="AK33" s="177"/>
      <c r="AL33" s="178"/>
      <c r="AM33" s="179"/>
      <c r="AN33" s="177"/>
      <c r="AO33" s="177"/>
      <c r="AP33" s="178"/>
      <c r="AQ33" s="179"/>
      <c r="AR33" s="177"/>
      <c r="AS33" s="177"/>
      <c r="AT33" s="177"/>
      <c r="AU33" s="178"/>
      <c r="AV33" s="179"/>
      <c r="AW33" s="177"/>
      <c r="AX33" s="177"/>
      <c r="AY33" s="178"/>
      <c r="AZ33" s="179"/>
      <c r="BA33" s="177"/>
      <c r="BB33" s="177"/>
      <c r="BC33" s="177"/>
      <c r="BD33" s="178"/>
      <c r="BE33" s="179"/>
      <c r="BF33" s="177"/>
      <c r="BG33" s="177"/>
      <c r="BH33" s="178"/>
      <c r="BI33" s="179"/>
      <c r="BJ33" s="177"/>
      <c r="BK33" s="177"/>
      <c r="BL33" s="178"/>
      <c r="BM33" s="179"/>
      <c r="BN33" s="177"/>
      <c r="BO33" s="177"/>
      <c r="BP33" s="177"/>
      <c r="BQ33" s="178"/>
      <c r="BR33" s="179"/>
      <c r="BS33" s="177"/>
      <c r="BT33" s="177"/>
      <c r="BU33" s="178"/>
      <c r="BV33" s="179"/>
      <c r="BW33" s="177"/>
      <c r="BX33" s="177"/>
      <c r="BY33" s="177"/>
      <c r="BZ33" s="180"/>
      <c r="CA33" s="181" t="str">
        <f t="shared" ca="1" si="8"/>
        <v>Chưa thực hiện - đã tới ngày</v>
      </c>
      <c r="CB33" s="182" t="str">
        <f t="shared" si="10"/>
        <v>Mục tiêu tổng:</v>
      </c>
      <c r="CC33" s="182" t="str">
        <f t="shared" si="9"/>
        <v>*</v>
      </c>
    </row>
    <row r="34" spans="1:81" s="207" customFormat="1" ht="15.75" customHeight="1" x14ac:dyDescent="0.25">
      <c r="A34" s="184" t="s">
        <v>76</v>
      </c>
      <c r="B34" s="185"/>
      <c r="C34" s="186">
        <v>1</v>
      </c>
      <c r="D34" s="187" t="s">
        <v>81</v>
      </c>
      <c r="E34" s="188"/>
      <c r="F34" s="189"/>
      <c r="G34" s="190"/>
      <c r="H34" s="191">
        <f>MIN(H35:H37)</f>
        <v>43678</v>
      </c>
      <c r="I34" s="191">
        <f>MAX(I35:I37)</f>
        <v>43738</v>
      </c>
      <c r="J34" s="192"/>
      <c r="K34" s="193"/>
      <c r="L34" s="194"/>
      <c r="M34" s="195"/>
      <c r="N34" s="196">
        <f>AVERAGE(N35:N37)</f>
        <v>0</v>
      </c>
      <c r="O34" s="197"/>
      <c r="P34" s="197"/>
      <c r="Q34" s="197"/>
      <c r="R34" s="198"/>
      <c r="S34" s="198"/>
      <c r="T34" s="199">
        <f t="shared" si="11"/>
        <v>31</v>
      </c>
      <c r="U34" s="199">
        <f t="shared" si="12"/>
        <v>10</v>
      </c>
      <c r="V34" s="199">
        <f t="shared" si="13"/>
        <v>40</v>
      </c>
      <c r="W34" s="199" t="str">
        <f t="shared" si="14"/>
        <v/>
      </c>
      <c r="X34" s="200">
        <f t="shared" ca="1" si="6"/>
        <v>0.2</v>
      </c>
      <c r="Y34" s="201">
        <f t="shared" si="7"/>
        <v>43738</v>
      </c>
      <c r="Z34" s="202"/>
      <c r="AA34" s="203"/>
      <c r="AB34" s="203"/>
      <c r="AC34" s="203"/>
      <c r="AD34" s="204"/>
      <c r="AE34" s="205"/>
      <c r="AF34" s="203"/>
      <c r="AG34" s="203"/>
      <c r="AH34" s="204"/>
      <c r="AI34" s="205"/>
      <c r="AJ34" s="203"/>
      <c r="AK34" s="203"/>
      <c r="AL34" s="204"/>
      <c r="AM34" s="205"/>
      <c r="AN34" s="203"/>
      <c r="AO34" s="203"/>
      <c r="AP34" s="204"/>
      <c r="AQ34" s="205"/>
      <c r="AR34" s="203"/>
      <c r="AS34" s="203"/>
      <c r="AT34" s="203"/>
      <c r="AU34" s="204"/>
      <c r="AV34" s="205"/>
      <c r="AW34" s="203"/>
      <c r="AX34" s="203"/>
      <c r="AY34" s="204"/>
      <c r="AZ34" s="205"/>
      <c r="BA34" s="203"/>
      <c r="BB34" s="203"/>
      <c r="BC34" s="203"/>
      <c r="BD34" s="204"/>
      <c r="BE34" s="205"/>
      <c r="BF34" s="203"/>
      <c r="BG34" s="203"/>
      <c r="BH34" s="204"/>
      <c r="BI34" s="205"/>
      <c r="BJ34" s="203"/>
      <c r="BK34" s="203"/>
      <c r="BL34" s="204"/>
      <c r="BM34" s="205"/>
      <c r="BN34" s="203"/>
      <c r="BO34" s="203"/>
      <c r="BP34" s="203"/>
      <c r="BQ34" s="204"/>
      <c r="BR34" s="205"/>
      <c r="BS34" s="203"/>
      <c r="BT34" s="203"/>
      <c r="BU34" s="204"/>
      <c r="BV34" s="205"/>
      <c r="BW34" s="203"/>
      <c r="BX34" s="203"/>
      <c r="BY34" s="203"/>
      <c r="BZ34" s="206"/>
      <c r="CA34" s="181" t="str">
        <f t="shared" ca="1" si="8"/>
        <v>Chưa thực hiện - đã tới ngày</v>
      </c>
      <c r="CB34" s="182" t="str">
        <f t="shared" si="10"/>
        <v>Mục tiêu con:</v>
      </c>
      <c r="CC34" s="182" t="str">
        <f t="shared" si="9"/>
        <v>KPIs:</v>
      </c>
    </row>
    <row r="35" spans="1:81" s="227" customFormat="1" outlineLevel="1" x14ac:dyDescent="0.25">
      <c r="A35" s="208"/>
      <c r="B35" s="209"/>
      <c r="C35" s="210"/>
      <c r="D35" s="211" t="s">
        <v>78</v>
      </c>
      <c r="E35" s="212"/>
      <c r="F35" s="213"/>
      <c r="G35" s="190"/>
      <c r="H35" s="214">
        <v>43678</v>
      </c>
      <c r="I35" s="214">
        <v>43687</v>
      </c>
      <c r="J35" s="215"/>
      <c r="K35" s="216"/>
      <c r="L35" s="217"/>
      <c r="M35" s="218"/>
      <c r="N35" s="219">
        <v>0</v>
      </c>
      <c r="O35" s="220"/>
      <c r="P35" s="220"/>
      <c r="Q35" s="220"/>
      <c r="R35" s="221"/>
      <c r="S35" s="221"/>
      <c r="T35" s="199">
        <f t="shared" si="11"/>
        <v>31</v>
      </c>
      <c r="U35" s="199">
        <f t="shared" si="12"/>
        <v>2</v>
      </c>
      <c r="V35" s="199">
        <f t="shared" si="13"/>
        <v>32</v>
      </c>
      <c r="W35" s="199" t="str">
        <f t="shared" si="14"/>
        <v/>
      </c>
      <c r="X35" s="200">
        <f t="shared" ca="1" si="6"/>
        <v>1</v>
      </c>
      <c r="Y35" s="201">
        <f t="shared" si="7"/>
        <v>43687</v>
      </c>
      <c r="Z35" s="222"/>
      <c r="AA35" s="223"/>
      <c r="AB35" s="223"/>
      <c r="AC35" s="223"/>
      <c r="AD35" s="224"/>
      <c r="AE35" s="225"/>
      <c r="AF35" s="223"/>
      <c r="AG35" s="223"/>
      <c r="AH35" s="224"/>
      <c r="AI35" s="225"/>
      <c r="AJ35" s="223"/>
      <c r="AK35" s="223"/>
      <c r="AL35" s="224"/>
      <c r="AM35" s="225"/>
      <c r="AN35" s="223"/>
      <c r="AO35" s="223"/>
      <c r="AP35" s="224"/>
      <c r="AQ35" s="225"/>
      <c r="AR35" s="223"/>
      <c r="AS35" s="223"/>
      <c r="AT35" s="223"/>
      <c r="AU35" s="224"/>
      <c r="AV35" s="225"/>
      <c r="AW35" s="223"/>
      <c r="AX35" s="223"/>
      <c r="AY35" s="224"/>
      <c r="AZ35" s="225"/>
      <c r="BA35" s="223"/>
      <c r="BB35" s="223"/>
      <c r="BC35" s="223"/>
      <c r="BD35" s="224"/>
      <c r="BE35" s="225"/>
      <c r="BF35" s="223"/>
      <c r="BG35" s="223"/>
      <c r="BH35" s="224"/>
      <c r="BI35" s="225"/>
      <c r="BJ35" s="223"/>
      <c r="BK35" s="223"/>
      <c r="BL35" s="224"/>
      <c r="BM35" s="225"/>
      <c r="BN35" s="223"/>
      <c r="BO35" s="223"/>
      <c r="BP35" s="223"/>
      <c r="BQ35" s="224"/>
      <c r="BR35" s="225"/>
      <c r="BS35" s="223"/>
      <c r="BT35" s="223"/>
      <c r="BU35" s="224"/>
      <c r="BV35" s="225"/>
      <c r="BW35" s="223"/>
      <c r="BX35" s="223"/>
      <c r="BY35" s="223"/>
      <c r="BZ35" s="226"/>
      <c r="CA35" s="181" t="str">
        <f t="shared" ca="1" si="8"/>
        <v>Chưa thực hiện - đã tới ngày</v>
      </c>
      <c r="CB35" s="182" t="str">
        <f t="shared" si="10"/>
        <v>*</v>
      </c>
      <c r="CC35" s="182" t="str">
        <f t="shared" si="9"/>
        <v>*</v>
      </c>
    </row>
    <row r="36" spans="1:81" s="227" customFormat="1" outlineLevel="1" x14ac:dyDescent="0.25">
      <c r="A36" s="208"/>
      <c r="B36" s="209"/>
      <c r="C36" s="210"/>
      <c r="D36" s="211" t="s">
        <v>79</v>
      </c>
      <c r="E36" s="212"/>
      <c r="F36" s="213"/>
      <c r="G36" s="190"/>
      <c r="H36" s="214">
        <v>43688</v>
      </c>
      <c r="I36" s="214">
        <v>43707</v>
      </c>
      <c r="J36" s="215"/>
      <c r="K36" s="216"/>
      <c r="L36" s="217"/>
      <c r="M36" s="218"/>
      <c r="N36" s="219">
        <v>0</v>
      </c>
      <c r="O36" s="220"/>
      <c r="P36" s="220"/>
      <c r="Q36" s="220"/>
      <c r="R36" s="221"/>
      <c r="S36" s="221"/>
      <c r="T36" s="199">
        <f t="shared" si="11"/>
        <v>33</v>
      </c>
      <c r="U36" s="199">
        <f t="shared" si="12"/>
        <v>3</v>
      </c>
      <c r="V36" s="199">
        <f t="shared" si="13"/>
        <v>35</v>
      </c>
      <c r="W36" s="199" t="str">
        <f t="shared" si="14"/>
        <v/>
      </c>
      <c r="X36" s="200">
        <f t="shared" ca="1" si="6"/>
        <v>0</v>
      </c>
      <c r="Y36" s="201">
        <f t="shared" si="7"/>
        <v>43707</v>
      </c>
      <c r="Z36" s="222"/>
      <c r="AA36" s="223"/>
      <c r="AB36" s="223"/>
      <c r="AC36" s="223"/>
      <c r="AD36" s="224"/>
      <c r="AE36" s="225"/>
      <c r="AF36" s="223"/>
      <c r="AG36" s="223"/>
      <c r="AH36" s="224"/>
      <c r="AI36" s="225"/>
      <c r="AJ36" s="223"/>
      <c r="AK36" s="223"/>
      <c r="AL36" s="224"/>
      <c r="AM36" s="225"/>
      <c r="AN36" s="223"/>
      <c r="AO36" s="223"/>
      <c r="AP36" s="224"/>
      <c r="AQ36" s="225"/>
      <c r="AR36" s="223"/>
      <c r="AS36" s="223"/>
      <c r="AT36" s="223"/>
      <c r="AU36" s="224"/>
      <c r="AV36" s="225"/>
      <c r="AW36" s="223"/>
      <c r="AX36" s="223"/>
      <c r="AY36" s="224"/>
      <c r="AZ36" s="225"/>
      <c r="BA36" s="223"/>
      <c r="BB36" s="223"/>
      <c r="BC36" s="223"/>
      <c r="BD36" s="224"/>
      <c r="BE36" s="225"/>
      <c r="BF36" s="223"/>
      <c r="BG36" s="223"/>
      <c r="BH36" s="224"/>
      <c r="BI36" s="225"/>
      <c r="BJ36" s="223"/>
      <c r="BK36" s="223"/>
      <c r="BL36" s="224"/>
      <c r="BM36" s="225"/>
      <c r="BN36" s="223"/>
      <c r="BO36" s="223"/>
      <c r="BP36" s="223"/>
      <c r="BQ36" s="224"/>
      <c r="BR36" s="225"/>
      <c r="BS36" s="223"/>
      <c r="BT36" s="223"/>
      <c r="BU36" s="224"/>
      <c r="BV36" s="225"/>
      <c r="BW36" s="223"/>
      <c r="BX36" s="223"/>
      <c r="BY36" s="223"/>
      <c r="BZ36" s="226"/>
      <c r="CA36" s="181" t="str">
        <f t="shared" ca="1" si="8"/>
        <v>Chưa thực hiện - chưa tới ngày</v>
      </c>
      <c r="CB36" s="182" t="str">
        <f t="shared" si="10"/>
        <v>*</v>
      </c>
      <c r="CC36" s="182" t="str">
        <f t="shared" si="9"/>
        <v>*</v>
      </c>
    </row>
    <row r="37" spans="1:81" s="227" customFormat="1" outlineLevel="1" x14ac:dyDescent="0.25">
      <c r="A37" s="208"/>
      <c r="B37" s="209"/>
      <c r="C37" s="210"/>
      <c r="D37" s="211" t="s">
        <v>80</v>
      </c>
      <c r="E37" s="212"/>
      <c r="F37" s="213"/>
      <c r="G37" s="190"/>
      <c r="H37" s="214">
        <v>43709</v>
      </c>
      <c r="I37" s="214">
        <v>43738</v>
      </c>
      <c r="J37" s="215"/>
      <c r="K37" s="216"/>
      <c r="L37" s="217"/>
      <c r="M37" s="218"/>
      <c r="N37" s="219">
        <v>0</v>
      </c>
      <c r="O37" s="220"/>
      <c r="P37" s="220"/>
      <c r="Q37" s="220"/>
      <c r="R37" s="221"/>
      <c r="S37" s="221"/>
      <c r="T37" s="199">
        <f t="shared" si="11"/>
        <v>36</v>
      </c>
      <c r="U37" s="199">
        <f t="shared" si="12"/>
        <v>5</v>
      </c>
      <c r="V37" s="199">
        <f t="shared" si="13"/>
        <v>40</v>
      </c>
      <c r="W37" s="199" t="str">
        <f t="shared" si="14"/>
        <v/>
      </c>
      <c r="X37" s="200">
        <f t="shared" ca="1" si="6"/>
        <v>-0.6</v>
      </c>
      <c r="Y37" s="201">
        <f t="shared" si="7"/>
        <v>43738</v>
      </c>
      <c r="Z37" s="222"/>
      <c r="AA37" s="223"/>
      <c r="AB37" s="223"/>
      <c r="AC37" s="223"/>
      <c r="AD37" s="224"/>
      <c r="AE37" s="225"/>
      <c r="AF37" s="223"/>
      <c r="AG37" s="223"/>
      <c r="AH37" s="224"/>
      <c r="AI37" s="225"/>
      <c r="AJ37" s="223"/>
      <c r="AK37" s="223"/>
      <c r="AL37" s="224"/>
      <c r="AM37" s="225"/>
      <c r="AN37" s="223"/>
      <c r="AO37" s="223"/>
      <c r="AP37" s="224"/>
      <c r="AQ37" s="225"/>
      <c r="AR37" s="223"/>
      <c r="AS37" s="223"/>
      <c r="AT37" s="223"/>
      <c r="AU37" s="224"/>
      <c r="AV37" s="225"/>
      <c r="AW37" s="223"/>
      <c r="AX37" s="223"/>
      <c r="AY37" s="224"/>
      <c r="AZ37" s="225"/>
      <c r="BA37" s="223"/>
      <c r="BB37" s="223"/>
      <c r="BC37" s="223"/>
      <c r="BD37" s="224"/>
      <c r="BE37" s="225"/>
      <c r="BF37" s="223"/>
      <c r="BG37" s="223"/>
      <c r="BH37" s="224"/>
      <c r="BI37" s="225"/>
      <c r="BJ37" s="223"/>
      <c r="BK37" s="223"/>
      <c r="BL37" s="224"/>
      <c r="BM37" s="225"/>
      <c r="BN37" s="223"/>
      <c r="BO37" s="223"/>
      <c r="BP37" s="223"/>
      <c r="BQ37" s="224"/>
      <c r="BR37" s="225"/>
      <c r="BS37" s="223"/>
      <c r="BT37" s="223"/>
      <c r="BU37" s="224"/>
      <c r="BV37" s="225"/>
      <c r="BW37" s="223"/>
      <c r="BX37" s="223"/>
      <c r="BY37" s="223"/>
      <c r="BZ37" s="226"/>
      <c r="CA37" s="181" t="str">
        <f t="shared" ca="1" si="8"/>
        <v>Chưa thực hiện - chưa tới ngày</v>
      </c>
      <c r="CB37" s="182" t="str">
        <f t="shared" si="10"/>
        <v>*</v>
      </c>
      <c r="CC37" s="182" t="str">
        <f t="shared" si="9"/>
        <v>*</v>
      </c>
    </row>
    <row r="38" spans="1:81" s="183" customFormat="1" ht="16.5" customHeight="1" thickBot="1" x14ac:dyDescent="0.3">
      <c r="A38" s="252"/>
      <c r="B38" s="253"/>
      <c r="C38" s="254"/>
      <c r="D38" s="255"/>
      <c r="E38" s="256"/>
      <c r="F38" s="257"/>
      <c r="G38" s="258"/>
      <c r="H38" s="259"/>
      <c r="I38" s="259"/>
      <c r="J38" s="236"/>
      <c r="K38" s="260"/>
      <c r="L38" s="261"/>
      <c r="M38" s="262"/>
      <c r="N38" s="239"/>
      <c r="O38" s="240"/>
      <c r="P38" s="240"/>
      <c r="Q38" s="241"/>
      <c r="R38" s="242"/>
      <c r="S38" s="242"/>
      <c r="T38" s="243" t="str">
        <f t="shared" si="11"/>
        <v/>
      </c>
      <c r="U38" s="243">
        <f t="shared" si="12"/>
        <v>0</v>
      </c>
      <c r="V38" s="243" t="str">
        <f t="shared" si="13"/>
        <v/>
      </c>
      <c r="W38" s="243" t="str">
        <f t="shared" si="14"/>
        <v/>
      </c>
      <c r="X38" s="244" t="str">
        <f t="shared" si="6"/>
        <v/>
      </c>
      <c r="Y38" s="245" t="str">
        <f t="shared" si="7"/>
        <v/>
      </c>
      <c r="Z38" s="246"/>
      <c r="AA38" s="247"/>
      <c r="AB38" s="247"/>
      <c r="AC38" s="247"/>
      <c r="AD38" s="248"/>
      <c r="AE38" s="249"/>
      <c r="AF38" s="247"/>
      <c r="AG38" s="247"/>
      <c r="AH38" s="248"/>
      <c r="AI38" s="249"/>
      <c r="AJ38" s="247"/>
      <c r="AK38" s="247"/>
      <c r="AL38" s="248"/>
      <c r="AM38" s="249"/>
      <c r="AN38" s="247"/>
      <c r="AO38" s="247"/>
      <c r="AP38" s="248"/>
      <c r="AQ38" s="249"/>
      <c r="AR38" s="247"/>
      <c r="AS38" s="247"/>
      <c r="AT38" s="247"/>
      <c r="AU38" s="248"/>
      <c r="AV38" s="249"/>
      <c r="AW38" s="247"/>
      <c r="AX38" s="247"/>
      <c r="AY38" s="248"/>
      <c r="AZ38" s="249"/>
      <c r="BA38" s="247"/>
      <c r="BB38" s="247"/>
      <c r="BC38" s="247"/>
      <c r="BD38" s="248"/>
      <c r="BE38" s="249"/>
      <c r="BF38" s="247"/>
      <c r="BG38" s="247"/>
      <c r="BH38" s="248"/>
      <c r="BI38" s="249"/>
      <c r="BJ38" s="247"/>
      <c r="BK38" s="247"/>
      <c r="BL38" s="248"/>
      <c r="BM38" s="249"/>
      <c r="BN38" s="247"/>
      <c r="BO38" s="247"/>
      <c r="BP38" s="247"/>
      <c r="BQ38" s="248"/>
      <c r="BR38" s="249"/>
      <c r="BS38" s="247"/>
      <c r="BT38" s="247"/>
      <c r="BU38" s="248"/>
      <c r="BV38" s="249"/>
      <c r="BW38" s="247"/>
      <c r="BX38" s="247"/>
      <c r="BY38" s="247"/>
      <c r="BZ38" s="250"/>
      <c r="CA38" s="181" t="str">
        <f t="shared" si="8"/>
        <v/>
      </c>
      <c r="CB38" s="182" t="str">
        <f t="shared" si="10"/>
        <v>*</v>
      </c>
      <c r="CC38" s="182" t="str">
        <f t="shared" si="9"/>
        <v>*</v>
      </c>
    </row>
    <row r="39" spans="1:81" x14ac:dyDescent="0.25">
      <c r="A39" s="263"/>
      <c r="B39" s="264"/>
      <c r="C39" s="265"/>
      <c r="D39" s="266"/>
      <c r="E39" s="267"/>
      <c r="F39" s="267"/>
      <c r="G39" s="268"/>
      <c r="H39" s="269"/>
      <c r="I39" s="269"/>
      <c r="J39" s="270"/>
      <c r="K39" s="271"/>
      <c r="L39" s="272"/>
      <c r="M39" s="273"/>
      <c r="N39" s="274"/>
      <c r="O39" s="275"/>
      <c r="P39" s="275"/>
      <c r="Q39" s="274"/>
      <c r="R39" s="275"/>
      <c r="S39" s="275"/>
      <c r="T39" s="276"/>
      <c r="U39" s="276"/>
      <c r="V39" s="276"/>
      <c r="W39" s="276"/>
      <c r="X39" s="276"/>
      <c r="Y39" s="277"/>
      <c r="Z39" s="263"/>
      <c r="AA39" s="263"/>
      <c r="AB39" s="263"/>
      <c r="AC39" s="263"/>
      <c r="AD39" s="263"/>
      <c r="AE39" s="263"/>
      <c r="AF39" s="263"/>
      <c r="AG39" s="263"/>
      <c r="AH39" s="263"/>
      <c r="AI39" s="263"/>
      <c r="AJ39" s="263"/>
      <c r="AK39" s="263"/>
      <c r="AL39" s="263"/>
      <c r="AM39" s="263"/>
      <c r="AN39" s="263"/>
      <c r="AO39" s="263"/>
      <c r="AP39" s="263"/>
      <c r="AQ39" s="263"/>
      <c r="AR39" s="263"/>
      <c r="AS39" s="263"/>
      <c r="AT39" s="263"/>
      <c r="AU39" s="263"/>
      <c r="AV39" s="263"/>
      <c r="AW39" s="263"/>
      <c r="AX39" s="263"/>
      <c r="AY39" s="263"/>
      <c r="AZ39" s="263"/>
      <c r="BA39" s="263"/>
      <c r="BB39" s="263"/>
      <c r="BC39" s="263"/>
      <c r="BD39" s="263"/>
      <c r="BE39" s="263"/>
      <c r="BF39" s="263"/>
      <c r="BG39" s="263"/>
      <c r="BH39" s="263"/>
      <c r="BI39" s="263"/>
      <c r="BJ39" s="263"/>
      <c r="BK39" s="263"/>
      <c r="BL39" s="263"/>
      <c r="BM39" s="263"/>
      <c r="BN39" s="263"/>
      <c r="BO39" s="263"/>
      <c r="BP39" s="263"/>
      <c r="BQ39" s="263"/>
      <c r="BR39" s="263"/>
      <c r="BS39" s="263"/>
      <c r="BT39" s="263"/>
      <c r="BU39" s="263"/>
      <c r="BV39" s="263"/>
      <c r="BW39" s="263"/>
      <c r="BX39" s="263"/>
      <c r="BY39" s="263"/>
      <c r="BZ39" s="263"/>
    </row>
  </sheetData>
  <mergeCells count="66">
    <mergeCell ref="F7:G7"/>
    <mergeCell ref="H7:I7"/>
    <mergeCell ref="T7:T8"/>
    <mergeCell ref="U7:U8"/>
    <mergeCell ref="V7:V8"/>
    <mergeCell ref="V1:W1"/>
    <mergeCell ref="V3:W3"/>
    <mergeCell ref="AC3:AE3"/>
    <mergeCell ref="T5:U5"/>
    <mergeCell ref="V5:W5"/>
    <mergeCell ref="AH7:AH8"/>
    <mergeCell ref="W7:W8"/>
    <mergeCell ref="X7:X8"/>
    <mergeCell ref="Y7:Y8"/>
    <mergeCell ref="Z7:Z8"/>
    <mergeCell ref="AA7:AA8"/>
    <mergeCell ref="AB7:AB8"/>
    <mergeCell ref="AC7:AC8"/>
    <mergeCell ref="AD7:AD8"/>
    <mergeCell ref="AE7:AE8"/>
    <mergeCell ref="AF7:AF8"/>
    <mergeCell ref="AG7:AG8"/>
    <mergeCell ref="AT7:AT8"/>
    <mergeCell ref="AI7:AI8"/>
    <mergeCell ref="AJ7:AJ8"/>
    <mergeCell ref="AK7:AK8"/>
    <mergeCell ref="AL7:AL8"/>
    <mergeCell ref="AM7:AM8"/>
    <mergeCell ref="AN7:AN8"/>
    <mergeCell ref="AO7:AO8"/>
    <mergeCell ref="AP7:AP8"/>
    <mergeCell ref="AQ7:AQ8"/>
    <mergeCell ref="AR7:AR8"/>
    <mergeCell ref="AS7:AS8"/>
    <mergeCell ref="BF7:BF8"/>
    <mergeCell ref="AU7:AU8"/>
    <mergeCell ref="AV7:AV8"/>
    <mergeCell ref="AW7:AW8"/>
    <mergeCell ref="AX7:AX8"/>
    <mergeCell ref="AY7:AY8"/>
    <mergeCell ref="AZ7:AZ8"/>
    <mergeCell ref="BA7:BA8"/>
    <mergeCell ref="BB7:BB8"/>
    <mergeCell ref="BC7:BC8"/>
    <mergeCell ref="BD7:BD8"/>
    <mergeCell ref="BE7:BE8"/>
    <mergeCell ref="BR7:BR8"/>
    <mergeCell ref="BG7:BG8"/>
    <mergeCell ref="BH7:BH8"/>
    <mergeCell ref="BI7:BI8"/>
    <mergeCell ref="BJ7:BJ8"/>
    <mergeCell ref="BK7:BK8"/>
    <mergeCell ref="BL7:BL8"/>
    <mergeCell ref="BM7:BM8"/>
    <mergeCell ref="BN7:BN8"/>
    <mergeCell ref="BO7:BO8"/>
    <mergeCell ref="BP7:BP8"/>
    <mergeCell ref="BQ7:BQ8"/>
    <mergeCell ref="BY7:BY8"/>
    <mergeCell ref="BZ7:BZ8"/>
    <mergeCell ref="BS7:BS8"/>
    <mergeCell ref="BT7:BT8"/>
    <mergeCell ref="BU7:BU8"/>
    <mergeCell ref="BV7:BV8"/>
    <mergeCell ref="BW7:BW8"/>
    <mergeCell ref="BX7:BX8"/>
  </mergeCells>
  <conditionalFormatting sqref="Z7:AC7 BF7:BZ7">
    <cfRule type="expression" dxfId="116" priority="100">
      <formula>#REF!=period_selected</formula>
    </cfRule>
  </conditionalFormatting>
  <conditionalFormatting sqref="L3:L4 L39:L1048576">
    <cfRule type="notContainsBlanks" dxfId="115" priority="99">
      <formula>LEN(TRIM(L3))&gt;0</formula>
    </cfRule>
  </conditionalFormatting>
  <conditionalFormatting sqref="AD7:AY7 BA7:BC7">
    <cfRule type="expression" dxfId="114" priority="101">
      <formula>#REF!=period_selected</formula>
    </cfRule>
  </conditionalFormatting>
  <conditionalFormatting sqref="BD7:BE7">
    <cfRule type="expression" dxfId="113" priority="102">
      <formula>#REF!=period_selected</formula>
    </cfRule>
  </conditionalFormatting>
  <conditionalFormatting sqref="AZ7">
    <cfRule type="expression" dxfId="112" priority="103">
      <formula>#REF!=period_selected</formula>
    </cfRule>
  </conditionalFormatting>
  <conditionalFormatting sqref="L10">
    <cfRule type="notContainsBlanks" dxfId="111" priority="97">
      <formula>LEN(TRIM(L10))&gt;0</formula>
    </cfRule>
  </conditionalFormatting>
  <conditionalFormatting sqref="Y38">
    <cfRule type="expression" dxfId="110" priority="96">
      <formula>Y38=0</formula>
    </cfRule>
  </conditionalFormatting>
  <conditionalFormatting sqref="L38">
    <cfRule type="notContainsBlanks" dxfId="109" priority="95">
      <formula>LEN(TRIM(L38))&gt;0</formula>
    </cfRule>
  </conditionalFormatting>
  <conditionalFormatting sqref="T11:X11">
    <cfRule type="expression" dxfId="108" priority="94">
      <formula>T11=0</formula>
    </cfRule>
  </conditionalFormatting>
  <conditionalFormatting sqref="Y11">
    <cfRule type="expression" dxfId="107" priority="93">
      <formula>Y11=0</formula>
    </cfRule>
  </conditionalFormatting>
  <conditionalFormatting sqref="L11">
    <cfRule type="notContainsBlanks" dxfId="106" priority="92">
      <formula>LEN(TRIM(L11))&gt;0</formula>
    </cfRule>
  </conditionalFormatting>
  <conditionalFormatting sqref="T12:X12">
    <cfRule type="expression" dxfId="105" priority="91">
      <formula>T12=0</formula>
    </cfRule>
  </conditionalFormatting>
  <conditionalFormatting sqref="Y12">
    <cfRule type="expression" dxfId="104" priority="90">
      <formula>Y12=0</formula>
    </cfRule>
  </conditionalFormatting>
  <conditionalFormatting sqref="L12">
    <cfRule type="notContainsBlanks" dxfId="103" priority="89">
      <formula>LEN(TRIM(L12))&gt;0</formula>
    </cfRule>
  </conditionalFormatting>
  <conditionalFormatting sqref="O12:S12">
    <cfRule type="expression" dxfId="102" priority="88">
      <formula>O12=0</formula>
    </cfRule>
  </conditionalFormatting>
  <conditionalFormatting sqref="T13:X13">
    <cfRule type="expression" dxfId="101" priority="87">
      <formula>T13=0</formula>
    </cfRule>
  </conditionalFormatting>
  <conditionalFormatting sqref="Y13">
    <cfRule type="expression" dxfId="100" priority="86">
      <formula>Y13=0</formula>
    </cfRule>
  </conditionalFormatting>
  <conditionalFormatting sqref="L13">
    <cfRule type="notContainsBlanks" dxfId="99" priority="85">
      <formula>LEN(TRIM(L13))&gt;0</formula>
    </cfRule>
  </conditionalFormatting>
  <conditionalFormatting sqref="T15:X15">
    <cfRule type="expression" dxfId="98" priority="84">
      <formula>T15=0</formula>
    </cfRule>
  </conditionalFormatting>
  <conditionalFormatting sqref="Y15">
    <cfRule type="expression" dxfId="97" priority="83">
      <formula>Y15=0</formula>
    </cfRule>
  </conditionalFormatting>
  <conditionalFormatting sqref="L15">
    <cfRule type="notContainsBlanks" dxfId="96" priority="82">
      <formula>LEN(TRIM(L15))&gt;0</formula>
    </cfRule>
  </conditionalFormatting>
  <conditionalFormatting sqref="O15:S15">
    <cfRule type="expression" dxfId="95" priority="81">
      <formula>O15=0</formula>
    </cfRule>
  </conditionalFormatting>
  <conditionalFormatting sqref="T16:X16">
    <cfRule type="expression" dxfId="94" priority="80">
      <formula>T16=0</formula>
    </cfRule>
  </conditionalFormatting>
  <conditionalFormatting sqref="Y16">
    <cfRule type="expression" dxfId="93" priority="79">
      <formula>Y16=0</formula>
    </cfRule>
  </conditionalFormatting>
  <conditionalFormatting sqref="L16">
    <cfRule type="notContainsBlanks" dxfId="92" priority="78">
      <formula>LEN(TRIM(L16))&gt;0</formula>
    </cfRule>
  </conditionalFormatting>
  <conditionalFormatting sqref="O16:S16">
    <cfRule type="expression" dxfId="91" priority="77">
      <formula>O16=0</formula>
    </cfRule>
  </conditionalFormatting>
  <conditionalFormatting sqref="T17:X17">
    <cfRule type="expression" dxfId="90" priority="76">
      <formula>T17=0</formula>
    </cfRule>
  </conditionalFormatting>
  <conditionalFormatting sqref="Y17">
    <cfRule type="expression" dxfId="89" priority="75">
      <formula>Y17=0</formula>
    </cfRule>
  </conditionalFormatting>
  <conditionalFormatting sqref="L17">
    <cfRule type="notContainsBlanks" dxfId="88" priority="74">
      <formula>LEN(TRIM(L17))&gt;0</formula>
    </cfRule>
  </conditionalFormatting>
  <conditionalFormatting sqref="O17:S17">
    <cfRule type="expression" dxfId="87" priority="73">
      <formula>O17=0</formula>
    </cfRule>
  </conditionalFormatting>
  <conditionalFormatting sqref="T22:X22">
    <cfRule type="expression" dxfId="86" priority="72">
      <formula>T22=0</formula>
    </cfRule>
  </conditionalFormatting>
  <conditionalFormatting sqref="Y22">
    <cfRule type="expression" dxfId="85" priority="71">
      <formula>Y22=0</formula>
    </cfRule>
  </conditionalFormatting>
  <conditionalFormatting sqref="L22">
    <cfRule type="notContainsBlanks" dxfId="84" priority="70">
      <formula>LEN(TRIM(L22))&gt;0</formula>
    </cfRule>
  </conditionalFormatting>
  <conditionalFormatting sqref="T32:X32">
    <cfRule type="expression" dxfId="83" priority="69">
      <formula>T32=0</formula>
    </cfRule>
  </conditionalFormatting>
  <conditionalFormatting sqref="Y32">
    <cfRule type="expression" dxfId="82" priority="68">
      <formula>Y32=0</formula>
    </cfRule>
  </conditionalFormatting>
  <conditionalFormatting sqref="L32">
    <cfRule type="notContainsBlanks" dxfId="81" priority="67">
      <formula>LEN(TRIM(L32))&gt;0</formula>
    </cfRule>
  </conditionalFormatting>
  <conditionalFormatting sqref="L9">
    <cfRule type="notContainsBlanks" dxfId="80" priority="66">
      <formula>LEN(TRIM(L9))&gt;0</formula>
    </cfRule>
  </conditionalFormatting>
  <conditionalFormatting sqref="L23">
    <cfRule type="notContainsBlanks" dxfId="79" priority="65">
      <formula>LEN(TRIM(L23))&gt;0</formula>
    </cfRule>
  </conditionalFormatting>
  <conditionalFormatting sqref="L33">
    <cfRule type="notContainsBlanks" dxfId="78" priority="64">
      <formula>LEN(TRIM(L33))&gt;0</formula>
    </cfRule>
  </conditionalFormatting>
  <conditionalFormatting sqref="T14:X14">
    <cfRule type="expression" dxfId="77" priority="63">
      <formula>T14=0</formula>
    </cfRule>
  </conditionalFormatting>
  <conditionalFormatting sqref="L14">
    <cfRule type="notContainsBlanks" dxfId="76" priority="62">
      <formula>LEN(TRIM(L14))&gt;0</formula>
    </cfRule>
  </conditionalFormatting>
  <conditionalFormatting sqref="T18:X18">
    <cfRule type="expression" dxfId="75" priority="61">
      <formula>T18=0</formula>
    </cfRule>
  </conditionalFormatting>
  <conditionalFormatting sqref="L18">
    <cfRule type="notContainsBlanks" dxfId="74" priority="60">
      <formula>LEN(TRIM(L18))&gt;0</formula>
    </cfRule>
  </conditionalFormatting>
  <conditionalFormatting sqref="O25:S25">
    <cfRule type="expression" dxfId="73" priority="42">
      <formula>O25=0</formula>
    </cfRule>
  </conditionalFormatting>
  <conditionalFormatting sqref="T26:X26">
    <cfRule type="expression" dxfId="72" priority="41">
      <formula>T26=0</formula>
    </cfRule>
  </conditionalFormatting>
  <conditionalFormatting sqref="T19:X19">
    <cfRule type="expression" dxfId="71" priority="59">
      <formula>T19=0</formula>
    </cfRule>
  </conditionalFormatting>
  <conditionalFormatting sqref="Y19">
    <cfRule type="expression" dxfId="70" priority="58">
      <formula>Y19=0</formula>
    </cfRule>
  </conditionalFormatting>
  <conditionalFormatting sqref="L19">
    <cfRule type="notContainsBlanks" dxfId="69" priority="57">
      <formula>LEN(TRIM(L19))&gt;0</formula>
    </cfRule>
  </conditionalFormatting>
  <conditionalFormatting sqref="O19:S19">
    <cfRule type="expression" dxfId="68" priority="56">
      <formula>O19=0</formula>
    </cfRule>
  </conditionalFormatting>
  <conditionalFormatting sqref="T20:X20">
    <cfRule type="expression" dxfId="67" priority="55">
      <formula>T20=0</formula>
    </cfRule>
  </conditionalFormatting>
  <conditionalFormatting sqref="Y20">
    <cfRule type="expression" dxfId="66" priority="54">
      <formula>Y20=0</formula>
    </cfRule>
  </conditionalFormatting>
  <conditionalFormatting sqref="L20">
    <cfRule type="notContainsBlanks" dxfId="65" priority="53">
      <formula>LEN(TRIM(L20))&gt;0</formula>
    </cfRule>
  </conditionalFormatting>
  <conditionalFormatting sqref="O20:S20">
    <cfRule type="expression" dxfId="64" priority="52">
      <formula>O20=0</formula>
    </cfRule>
  </conditionalFormatting>
  <conditionalFormatting sqref="T21:X21">
    <cfRule type="expression" dxfId="63" priority="51">
      <formula>T21=0</formula>
    </cfRule>
  </conditionalFormatting>
  <conditionalFormatting sqref="Y21">
    <cfRule type="expression" dxfId="62" priority="50">
      <formula>Y21=0</formula>
    </cfRule>
  </conditionalFormatting>
  <conditionalFormatting sqref="L21">
    <cfRule type="notContainsBlanks" dxfId="61" priority="49">
      <formula>LEN(TRIM(L21))&gt;0</formula>
    </cfRule>
  </conditionalFormatting>
  <conditionalFormatting sqref="O21:S21">
    <cfRule type="expression" dxfId="60" priority="48">
      <formula>O21=0</formula>
    </cfRule>
  </conditionalFormatting>
  <conditionalFormatting sqref="T24:X24">
    <cfRule type="expression" dxfId="59" priority="47">
      <formula>T24=0</formula>
    </cfRule>
  </conditionalFormatting>
  <conditionalFormatting sqref="L24">
    <cfRule type="notContainsBlanks" dxfId="58" priority="46">
      <formula>LEN(TRIM(L24))&gt;0</formula>
    </cfRule>
  </conditionalFormatting>
  <conditionalFormatting sqref="T25:X25">
    <cfRule type="expression" dxfId="57" priority="45">
      <formula>T25=0</formula>
    </cfRule>
  </conditionalFormatting>
  <conditionalFormatting sqref="Y25">
    <cfRule type="expression" dxfId="56" priority="44">
      <formula>Y25=0</formula>
    </cfRule>
  </conditionalFormatting>
  <conditionalFormatting sqref="L25">
    <cfRule type="notContainsBlanks" dxfId="55" priority="43">
      <formula>LEN(TRIM(L25))&gt;0</formula>
    </cfRule>
  </conditionalFormatting>
  <conditionalFormatting sqref="Y26">
    <cfRule type="expression" dxfId="54" priority="40">
      <formula>Y26=0</formula>
    </cfRule>
  </conditionalFormatting>
  <conditionalFormatting sqref="L26">
    <cfRule type="notContainsBlanks" dxfId="53" priority="39">
      <formula>LEN(TRIM(L26))&gt;0</formula>
    </cfRule>
  </conditionalFormatting>
  <conditionalFormatting sqref="O26:S26">
    <cfRule type="expression" dxfId="52" priority="38">
      <formula>O26=0</formula>
    </cfRule>
  </conditionalFormatting>
  <conditionalFormatting sqref="T27:X27">
    <cfRule type="expression" dxfId="51" priority="37">
      <formula>T27=0</formula>
    </cfRule>
  </conditionalFormatting>
  <conditionalFormatting sqref="Y27">
    <cfRule type="expression" dxfId="50" priority="36">
      <formula>Y27=0</formula>
    </cfRule>
  </conditionalFormatting>
  <conditionalFormatting sqref="L27">
    <cfRule type="notContainsBlanks" dxfId="49" priority="35">
      <formula>LEN(TRIM(L27))&gt;0</formula>
    </cfRule>
  </conditionalFormatting>
  <conditionalFormatting sqref="O27:S27">
    <cfRule type="expression" dxfId="48" priority="34">
      <formula>O27=0</formula>
    </cfRule>
  </conditionalFormatting>
  <conditionalFormatting sqref="T29:X29">
    <cfRule type="expression" dxfId="47" priority="33">
      <formula>T29=0</formula>
    </cfRule>
  </conditionalFormatting>
  <conditionalFormatting sqref="Y29">
    <cfRule type="expression" dxfId="46" priority="32">
      <formula>Y29=0</formula>
    </cfRule>
  </conditionalFormatting>
  <conditionalFormatting sqref="L29">
    <cfRule type="notContainsBlanks" dxfId="45" priority="31">
      <formula>LEN(TRIM(L29))&gt;0</formula>
    </cfRule>
  </conditionalFormatting>
  <conditionalFormatting sqref="O29:S29">
    <cfRule type="expression" dxfId="44" priority="30">
      <formula>O29=0</formula>
    </cfRule>
  </conditionalFormatting>
  <conditionalFormatting sqref="T30:X30">
    <cfRule type="expression" dxfId="43" priority="29">
      <formula>T30=0</formula>
    </cfRule>
  </conditionalFormatting>
  <conditionalFormatting sqref="Y30">
    <cfRule type="expression" dxfId="42" priority="28">
      <formula>Y30=0</formula>
    </cfRule>
  </conditionalFormatting>
  <conditionalFormatting sqref="L30">
    <cfRule type="notContainsBlanks" dxfId="41" priority="27">
      <formula>LEN(TRIM(L30))&gt;0</formula>
    </cfRule>
  </conditionalFormatting>
  <conditionalFormatting sqref="O30:S30">
    <cfRule type="expression" dxfId="40" priority="26">
      <formula>O30=0</formula>
    </cfRule>
  </conditionalFormatting>
  <conditionalFormatting sqref="T31:X31">
    <cfRule type="expression" dxfId="39" priority="25">
      <formula>T31=0</formula>
    </cfRule>
  </conditionalFormatting>
  <conditionalFormatting sqref="Y31">
    <cfRule type="expression" dxfId="38" priority="24">
      <formula>Y31=0</formula>
    </cfRule>
  </conditionalFormatting>
  <conditionalFormatting sqref="L31">
    <cfRule type="notContainsBlanks" dxfId="37" priority="23">
      <formula>LEN(TRIM(L31))&gt;0</formula>
    </cfRule>
  </conditionalFormatting>
  <conditionalFormatting sqref="O31:S31">
    <cfRule type="expression" dxfId="36" priority="22">
      <formula>O31=0</formula>
    </cfRule>
  </conditionalFormatting>
  <conditionalFormatting sqref="T28:X28">
    <cfRule type="expression" dxfId="35" priority="21">
      <formula>T28=0</formula>
    </cfRule>
  </conditionalFormatting>
  <conditionalFormatting sqref="L28">
    <cfRule type="notContainsBlanks" dxfId="34" priority="20">
      <formula>LEN(TRIM(L28))&gt;0</formula>
    </cfRule>
  </conditionalFormatting>
  <conditionalFormatting sqref="T35:X35">
    <cfRule type="expression" dxfId="33" priority="19">
      <formula>T35=0</formula>
    </cfRule>
  </conditionalFormatting>
  <conditionalFormatting sqref="Y35">
    <cfRule type="expression" dxfId="32" priority="18">
      <formula>Y35=0</formula>
    </cfRule>
  </conditionalFormatting>
  <conditionalFormatting sqref="L35">
    <cfRule type="notContainsBlanks" dxfId="31" priority="17">
      <formula>LEN(TRIM(L35))&gt;0</formula>
    </cfRule>
  </conditionalFormatting>
  <conditionalFormatting sqref="O35:S35">
    <cfRule type="expression" dxfId="30" priority="16">
      <formula>O35=0</formula>
    </cfRule>
  </conditionalFormatting>
  <conditionalFormatting sqref="T36:X36">
    <cfRule type="expression" dxfId="29" priority="15">
      <formula>T36=0</formula>
    </cfRule>
  </conditionalFormatting>
  <conditionalFormatting sqref="Y36">
    <cfRule type="expression" dxfId="28" priority="14">
      <formula>Y36=0</formula>
    </cfRule>
  </conditionalFormatting>
  <conditionalFormatting sqref="L36">
    <cfRule type="notContainsBlanks" dxfId="27" priority="13">
      <formula>LEN(TRIM(L36))&gt;0</formula>
    </cfRule>
  </conditionalFormatting>
  <conditionalFormatting sqref="O36:S36">
    <cfRule type="expression" dxfId="26" priority="12">
      <formula>O36=0</formula>
    </cfRule>
  </conditionalFormatting>
  <conditionalFormatting sqref="T37:X37">
    <cfRule type="expression" dxfId="25" priority="11">
      <formula>T37=0</formula>
    </cfRule>
  </conditionalFormatting>
  <conditionalFormatting sqref="Y37">
    <cfRule type="expression" dxfId="24" priority="10">
      <formula>Y37=0</formula>
    </cfRule>
  </conditionalFormatting>
  <conditionalFormatting sqref="L37">
    <cfRule type="notContainsBlanks" dxfId="23" priority="9">
      <formula>LEN(TRIM(L37))&gt;0</formula>
    </cfRule>
  </conditionalFormatting>
  <conditionalFormatting sqref="O37:S37">
    <cfRule type="expression" dxfId="22" priority="8">
      <formula>O37=0</formula>
    </cfRule>
  </conditionalFormatting>
  <conditionalFormatting sqref="T34:X34">
    <cfRule type="expression" dxfId="21" priority="7">
      <formula>T34=0</formula>
    </cfRule>
  </conditionalFormatting>
  <conditionalFormatting sqref="L34">
    <cfRule type="notContainsBlanks" dxfId="20" priority="6">
      <formula>LEN(TRIM(L34))&gt;0</formula>
    </cfRule>
  </conditionalFormatting>
  <conditionalFormatting sqref="Z9:BZ9 Z23:BZ23 Z33:BZ33">
    <cfRule type="expression" dxfId="19" priority="104">
      <formula>IF($W9="",AND(Z$7&gt;=$T9,Z$7&lt;=$T9+$U9*$N9-1),AND(Z$7&gt;=$T9,Z$7&lt;=$W9))</formula>
    </cfRule>
    <cfRule type="expression" dxfId="18" priority="105">
      <formula>AND(Z$7&gt;=$T9,Z$7&lt;=$V9)</formula>
    </cfRule>
    <cfRule type="expression" dxfId="17" priority="106">
      <formula>MOD(COLUMN(),2)</formula>
    </cfRule>
    <cfRule type="expression" dxfId="16" priority="107">
      <formula>MOD(COLUMN(),2)=0</formula>
    </cfRule>
  </conditionalFormatting>
  <conditionalFormatting sqref="Z10:BZ10 Z14:BZ14 Z18:BZ18 Z38:BZ38 Z28:BZ28 Z24:BZ24 Z34:BZ34">
    <cfRule type="expression" dxfId="15" priority="108">
      <formula>IF($W10="",AND(Z$7&gt;=$T10,Z$7&lt;=$T10+$U10*$N10-1),AND(Z$7&gt;=$T10,Z$7&lt;=$W10))</formula>
    </cfRule>
    <cfRule type="expression" dxfId="14" priority="109">
      <formula>AND(Z$7&gt;=$T10,Z$7&lt;=$V10)</formula>
    </cfRule>
    <cfRule type="expression" dxfId="13" priority="110">
      <formula>MOD(COLUMN(),2)</formula>
    </cfRule>
    <cfRule type="expression" dxfId="12" priority="111">
      <formula>MOD(COLUMN(),2)=0</formula>
    </cfRule>
  </conditionalFormatting>
  <conditionalFormatting sqref="Z11:BZ13 Z15:BZ17 Z29:BZ32 Z19:BZ22 Z25:BZ27 Z35:BZ37">
    <cfRule type="expression" dxfId="11" priority="112">
      <formula>IF($W11="",AND(Z$7&gt;=$T11,Z$7&lt;=$T11+$U11*$N11-1),AND(Z$7&gt;=$T11,Z$7&lt;=$W11))</formula>
    </cfRule>
    <cfRule type="expression" dxfId="10" priority="113">
      <formula>AND(Z$7&gt;=$T11,Z$7&lt;=$V11)</formula>
    </cfRule>
    <cfRule type="expression" dxfId="9" priority="114">
      <formula>MOD(COLUMN(),2)</formula>
    </cfRule>
    <cfRule type="expression" dxfId="8" priority="115">
      <formula>MOD(COLUMN(),2)=0</formula>
    </cfRule>
  </conditionalFormatting>
  <conditionalFormatting sqref="H9:H38">
    <cfRule type="expression" dxfId="7" priority="5">
      <formula>AND(H9&lt;$V$1-3,N9&lt;=0)</formula>
    </cfRule>
  </conditionalFormatting>
  <conditionalFormatting sqref="I9:I38">
    <cfRule type="expression" dxfId="6" priority="4">
      <formula>AND(I9&lt;$V$1-3,N9&lt;1)</formula>
    </cfRule>
  </conditionalFormatting>
  <conditionalFormatting sqref="E3:I5">
    <cfRule type="expression" dxfId="5" priority="3">
      <formula>E3=0</formula>
    </cfRule>
  </conditionalFormatting>
  <conditionalFormatting sqref="Z7:BZ8">
    <cfRule type="cellIs" dxfId="4" priority="116" operator="equal">
      <formula>$V$2</formula>
    </cfRule>
    <cfRule type="cellIs" dxfId="3" priority="117" operator="lessThan">
      <formula>$V$2+1</formula>
    </cfRule>
  </conditionalFormatting>
  <conditionalFormatting sqref="L8">
    <cfRule type="notContainsBlanks" dxfId="2" priority="2">
      <formula>LEN(TRIM(L8))&gt;0</formula>
    </cfRule>
  </conditionalFormatting>
  <pageMargins left="0.2" right="0.2" top="0" bottom="0" header="0" footer="0"/>
  <pageSetup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8" operator="containsText" id="{A716C0B0-1028-4E2F-8FC6-7CF12E32D25C}">
            <xm:f>NOT(ISERROR(SEARCH(#REF!,L5)))</xm:f>
            <xm:f>#REF!</xm:f>
            <x14:dxf>
              <font>
                <u/>
                <color rgb="FF00B0F0"/>
              </font>
            </x14:dxf>
          </x14:cfRule>
          <xm:sqref>L5:L6</xm:sqref>
        </x14:conditionalFormatting>
        <x14:conditionalFormatting xmlns:xm="http://schemas.microsoft.com/office/excel/2006/main">
          <x14:cfRule type="containsText" priority="1" operator="containsText" id="{FD896AEC-F3F0-45C7-ABA4-9154F594A441}">
            <xm:f>NOT(ISERROR(SEARCH(#REF!,L7)))</xm:f>
            <xm:f>#REF!</xm:f>
            <x14:dxf>
              <font>
                <u/>
                <color rgb="FF00B0F0"/>
              </font>
            </x14:dxf>
          </x14:cfRule>
          <xm:sqref>L7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DL -&gt; bieu do</vt:lpstr>
      <vt:lpstr>Format BC - theo doi DA</vt:lpstr>
      <vt:lpstr>'Format BC - theo doi DA'!Print_Titles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2019-08-12T08:21:17Z</cp:lastPrinted>
  <dcterms:created xsi:type="dcterms:W3CDTF">2019-08-12T07:39:22Z</dcterms:created>
  <dcterms:modified xsi:type="dcterms:W3CDTF">2019-08-12T08:32:47Z</dcterms:modified>
</cp:coreProperties>
</file>