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\Downloads\Udacity\Camera\Lesson7 - Project2\SFND-3D-Object-Tracking\"/>
    </mc:Choice>
  </mc:AlternateContent>
  <xr:revisionPtr revIDLastSave="0" documentId="13_ncr:1_{8022809A-E083-4396-89DA-927E0B139CBE}" xr6:coauthVersionLast="45" xr6:coauthVersionMax="45" xr10:uidLastSave="{00000000-0000-0000-0000-000000000000}"/>
  <bookViews>
    <workbookView xWindow="-108" yWindow="-108" windowWidth="23256" windowHeight="12576" tabRatio="763" activeTab="2" xr2:uid="{AA0566D9-9635-4BA1-B996-502AADEC94EB}"/>
  </bookViews>
  <sheets>
    <sheet name="Results (MidProject)" sheetId="1" r:id="rId1"/>
    <sheet name="Conclusion (MidProject)" sheetId="2" r:id="rId2"/>
    <sheet name="Results (FinalProject FP6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7" i="1" l="1"/>
  <c r="J49" i="1"/>
  <c r="J51" i="1"/>
  <c r="J46" i="1"/>
  <c r="J40" i="1"/>
  <c r="J41" i="1"/>
  <c r="J42" i="1"/>
  <c r="J43" i="1"/>
  <c r="J44" i="1"/>
  <c r="J39" i="1"/>
  <c r="J33" i="1"/>
  <c r="J34" i="1"/>
  <c r="J35" i="1"/>
  <c r="J37" i="1"/>
  <c r="J32" i="1"/>
  <c r="J26" i="1"/>
  <c r="J27" i="1"/>
  <c r="J28" i="1"/>
  <c r="J30" i="1"/>
  <c r="J25" i="1"/>
  <c r="J19" i="1"/>
  <c r="J20" i="1"/>
  <c r="J21" i="1"/>
  <c r="J23" i="1"/>
  <c r="J18" i="1"/>
  <c r="J5" i="1"/>
  <c r="J6" i="1"/>
  <c r="J7" i="1"/>
  <c r="J9" i="1"/>
  <c r="J4" i="1"/>
  <c r="J16" i="1"/>
  <c r="J14" i="1"/>
  <c r="J13" i="1"/>
  <c r="J12" i="1"/>
  <c r="J11" i="1"/>
  <c r="I6" i="1"/>
  <c r="I11" i="1"/>
  <c r="I14" i="1"/>
  <c r="I19" i="1"/>
  <c r="I25" i="1"/>
  <c r="I32" i="1"/>
  <c r="I34" i="1"/>
  <c r="I35" i="1"/>
  <c r="I39" i="1"/>
  <c r="I43" i="1"/>
  <c r="I44" i="1"/>
  <c r="G51" i="1"/>
  <c r="I51" i="1" s="1"/>
  <c r="G49" i="1"/>
  <c r="I49" i="1" s="1"/>
  <c r="G47" i="1"/>
  <c r="I47" i="1" s="1"/>
  <c r="G46" i="1"/>
  <c r="I46" i="1" s="1"/>
  <c r="G44" i="1"/>
  <c r="G43" i="1"/>
  <c r="G42" i="1"/>
  <c r="I42" i="1" s="1"/>
  <c r="G41" i="1"/>
  <c r="I41" i="1" s="1"/>
  <c r="G40" i="1"/>
  <c r="I40" i="1" s="1"/>
  <c r="G37" i="1"/>
  <c r="I37" i="1" s="1"/>
  <c r="G33" i="1"/>
  <c r="I33" i="1" s="1"/>
  <c r="G30" i="1"/>
  <c r="I30" i="1" s="1"/>
  <c r="G28" i="1"/>
  <c r="I28" i="1" s="1"/>
  <c r="G27" i="1"/>
  <c r="I27" i="1" s="1"/>
  <c r="G26" i="1"/>
  <c r="I26" i="1" s="1"/>
  <c r="G23" i="1"/>
  <c r="I23" i="1" s="1"/>
  <c r="G21" i="1"/>
  <c r="I21" i="1" s="1"/>
  <c r="G20" i="1"/>
  <c r="I20" i="1" s="1"/>
  <c r="G18" i="1"/>
  <c r="I18" i="1" s="1"/>
  <c r="G16" i="1"/>
  <c r="I16" i="1" s="1"/>
  <c r="G13" i="1"/>
  <c r="I13" i="1" s="1"/>
  <c r="G12" i="1"/>
  <c r="I12" i="1" s="1"/>
  <c r="G9" i="1"/>
  <c r="I9" i="1" s="1"/>
  <c r="G7" i="1"/>
  <c r="I7" i="1" s="1"/>
  <c r="G5" i="1"/>
  <c r="I5" i="1" s="1"/>
  <c r="G4" i="1"/>
  <c r="I4" i="1" s="1"/>
  <c r="D4" i="1"/>
  <c r="C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</author>
  </authors>
  <commentList>
    <comment ref="F43" authorId="0" shapeId="0" xr:uid="{78EB60EF-CEFB-4618-A635-AC33D353B7A6}">
      <text>
        <r>
          <rPr>
            <b/>
            <sz val="9"/>
            <color indexed="81"/>
            <rFont val="Tahoma"/>
            <family val="2"/>
          </rPr>
          <t>MARCEL:</t>
        </r>
        <r>
          <rPr>
            <sz val="9"/>
            <color indexed="81"/>
            <rFont val="Tahoma"/>
            <family val="2"/>
          </rPr>
          <t xml:space="preserve">
Changed descriptor and detector' parameter descriptorSize to 4 instead of 2.
</t>
        </r>
      </text>
    </comment>
  </commentList>
</comments>
</file>

<file path=xl/sharedStrings.xml><?xml version="1.0" encoding="utf-8"?>
<sst xmlns="http://schemas.openxmlformats.org/spreadsheetml/2006/main" count="189" uniqueCount="35">
  <si>
    <t>HARRIS</t>
  </si>
  <si>
    <t>SHITOMASI</t>
  </si>
  <si>
    <t>FAST</t>
  </si>
  <si>
    <t>BRISK</t>
  </si>
  <si>
    <t>ORB</t>
  </si>
  <si>
    <t>AKAZE</t>
  </si>
  <si>
    <t>BRIEF</t>
  </si>
  <si>
    <t>FREAK</t>
  </si>
  <si>
    <t>SIFT</t>
  </si>
  <si>
    <t>Detector Tag</t>
  </si>
  <si>
    <t>Descriptor Tag</t>
  </si>
  <si>
    <t>Mean Compute Time</t>
  </si>
  <si>
    <t>Mean Number of Keypoints</t>
  </si>
  <si>
    <t>Number Matcher Points</t>
  </si>
  <si>
    <t>#error</t>
  </si>
  <si>
    <t>Brute Force 
Matching with CrossCheck DESACTIVATED.
Norm Type SSD (L2-norm)
Selector KNN=2 
Threshold 0.8</t>
  </si>
  <si>
    <t>#OutOfMemory</t>
  </si>
  <si>
    <t>Match Point / Time</t>
  </si>
  <si>
    <t>Mean Compute Time [ms]</t>
  </si>
  <si>
    <t>% Match / Keypoint</t>
  </si>
  <si>
    <t>JUSTIFICATIONS</t>
  </si>
  <si>
    <t>link</t>
  </si>
  <si>
    <t>SHI-TOMASI / ORB</t>
  </si>
  <si>
    <t>FAST / ORB</t>
  </si>
  <si>
    <t>AKAZE / BRIEF</t>
  </si>
  <si>
    <t>Some problems we encountered on the execution of this analysis:
- AKAZE descriptor could not be tested with a detector different of AKAZE -------------------------&gt;
- ORB descriptor produces Out Of Memory exception using the SIFT detector in the Udacity's environment
Finally, in my opinion, with the focus mentioned, the best three that win a place in the podium are:
1.- SHI-THOMASI / ORB: With a velocity of 87% with a ratio of 75% of match
2.- FAST / ORB: With a velocity of 85% and a match ratio of 66%.
3.- AKAZE / BRIEF: With a match of 95%, I think that we can consider it into the podium, but, it produces only 30 keypoints per image, which seems quite an outlier of the samples obtained.</t>
  </si>
  <si>
    <r>
      <t xml:space="preserve">In the first place, we discard the detectors HARRIS and BRISK because I consider them as a </t>
    </r>
    <r>
      <rPr>
        <i/>
        <sz val="11"/>
        <color theme="1"/>
        <rFont val="Calibri"/>
        <family val="2"/>
        <scheme val="minor"/>
      </rPr>
      <t xml:space="preserve">outliers </t>
    </r>
    <r>
      <rPr>
        <sz val="11"/>
        <color theme="1"/>
        <rFont val="Calibri"/>
        <family val="2"/>
        <scheme val="minor"/>
      </rPr>
      <t>of the information obtained: HARRIS does not detect so much points compared with the others detectors, and BRISK have a significant compute time and generates the higher number of keypoints.
Something similar can be done with the descriptor FREAK, which does not produce significant number of match points, and consumes a lot of compute time comparing with the others.</t>
    </r>
  </si>
  <si>
    <r>
      <t xml:space="preserve">Consider then the others a good starting point to analyze, and, due to the both cars that we are focus on the both images are quite identical, make sense to consider the </t>
    </r>
    <r>
      <rPr>
        <i/>
        <sz val="11"/>
        <color theme="1"/>
        <rFont val="Calibri"/>
        <family val="2"/>
        <scheme val="minor"/>
      </rPr>
      <t>ratio between match points and detected keypoints</t>
    </r>
    <r>
      <rPr>
        <sz val="11"/>
        <color theme="1"/>
        <rFont val="Calibri"/>
        <family val="2"/>
        <scheme val="minor"/>
      </rPr>
      <t xml:space="preserve">, in addition of the </t>
    </r>
    <r>
      <rPr>
        <i/>
        <sz val="11"/>
        <color theme="1"/>
        <rFont val="Calibri"/>
        <family val="2"/>
        <scheme val="minor"/>
      </rPr>
      <t xml:space="preserve">compute time per match point. 
</t>
    </r>
    <r>
      <rPr>
        <sz val="11"/>
        <color theme="1"/>
        <rFont val="Calibri"/>
        <family val="2"/>
        <scheme val="minor"/>
      </rPr>
      <t xml:space="preserve">As the project pointed, I did not take so much notice about the quality of the matchpoints, only in a quantitative perspective.
Then, I consider that a good pair of detector/descriptor should be one that detects the </t>
    </r>
    <r>
      <rPr>
        <b/>
        <i/>
        <sz val="11"/>
        <color theme="1"/>
        <rFont val="Calibri"/>
        <family val="2"/>
        <scheme val="minor"/>
      </rPr>
      <t>higher number of keypoints as a match with the less compute time needed</t>
    </r>
    <r>
      <rPr>
        <sz val="11"/>
        <color theme="1"/>
        <rFont val="Calibri"/>
        <family val="2"/>
        <scheme val="minor"/>
      </rPr>
      <t>.</t>
    </r>
  </si>
  <si>
    <t>Frame #</t>
  </si>
  <si>
    <t>TTC Lidar</t>
  </si>
  <si>
    <t>TTC Camera</t>
  </si>
  <si>
    <t>ninf</t>
  </si>
  <si>
    <t>nan</t>
  </si>
  <si>
    <t>8.397678,</t>
  </si>
  <si>
    <t xml:space="preserve"> ninf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</si>
</sst>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1" fillId="0" borderId="0" xfId="0" applyNumberFormat="1" applyFont="1"/>
    <xf numFmtId="0" fontId="0" fillId="0" borderId="0" xfId="0" applyFont="1" applyAlignment="1">
      <alignment horizontal="center" vertical="center"/>
    </xf>
    <xf numFmtId="164" fontId="0" fillId="0" borderId="0" xfId="0" applyNumberForma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 vertical="center"/>
    </xf>
    <xf numFmtId="0" fontId="8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5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top" wrapText="1"/>
    </xf>
    <xf numFmtId="0" fontId="0" fillId="2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kyamagu/mexopencv/issues/35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B7EA5-4CA9-43DA-9975-5E2790B51692}">
  <dimension ref="B2:J54"/>
  <sheetViews>
    <sheetView topLeftCell="A16" zoomScale="70" zoomScaleNormal="70" workbookViewId="0">
      <selection activeCell="G2" sqref="G2:H2"/>
    </sheetView>
  </sheetViews>
  <sheetFormatPr baseColWidth="10" defaultRowHeight="14.25" x14ac:dyDescent="0.45"/>
  <cols>
    <col min="2" max="2" width="21.1328125" customWidth="1"/>
    <col min="3" max="3" width="23.6640625" customWidth="1"/>
    <col min="4" max="4" width="23.796875" style="6" customWidth="1"/>
    <col min="5" max="5" width="13.19921875" customWidth="1"/>
    <col min="6" max="6" width="16.796875" customWidth="1"/>
    <col min="7" max="7" width="20.1328125" customWidth="1"/>
    <col min="8" max="8" width="21.46484375" customWidth="1"/>
    <col min="9" max="9" width="27.46484375" customWidth="1"/>
    <col min="10" max="10" width="18.46484375" customWidth="1"/>
  </cols>
  <sheetData>
    <row r="2" spans="2:10" x14ac:dyDescent="0.45">
      <c r="C2" s="3" t="s">
        <v>12</v>
      </c>
      <c r="D2" s="5" t="s">
        <v>18</v>
      </c>
      <c r="E2" s="1" t="s">
        <v>9</v>
      </c>
      <c r="F2" s="4" t="s">
        <v>10</v>
      </c>
      <c r="G2" s="3" t="s">
        <v>11</v>
      </c>
      <c r="H2" s="3" t="s">
        <v>13</v>
      </c>
      <c r="I2" s="3" t="s">
        <v>17</v>
      </c>
      <c r="J2" s="3" t="s">
        <v>19</v>
      </c>
    </row>
    <row r="3" spans="2:10" x14ac:dyDescent="0.45">
      <c r="C3" s="3"/>
      <c r="D3" s="5"/>
    </row>
    <row r="4" spans="2:10" ht="14.25" customHeight="1" x14ac:dyDescent="0.45">
      <c r="B4" s="25" t="s">
        <v>15</v>
      </c>
      <c r="C4" s="23">
        <f>17.8</f>
        <v>17.8</v>
      </c>
      <c r="D4" s="26">
        <f>16.297</f>
        <v>16.297000000000001</v>
      </c>
      <c r="E4" s="23" t="s">
        <v>0</v>
      </c>
      <c r="F4" s="13" t="s">
        <v>3</v>
      </c>
      <c r="G4" s="13">
        <f>1.14115</f>
        <v>1.1411500000000001</v>
      </c>
      <c r="H4" s="13">
        <v>14</v>
      </c>
      <c r="I4" s="13">
        <f>H4 / G4</f>
        <v>12.268325811681198</v>
      </c>
      <c r="J4" s="13">
        <f xml:space="preserve"> H4 / C$4 * 100</f>
        <v>78.651685393258418</v>
      </c>
    </row>
    <row r="5" spans="2:10" x14ac:dyDescent="0.45">
      <c r="B5" s="25"/>
      <c r="C5" s="23"/>
      <c r="D5" s="26"/>
      <c r="E5" s="23"/>
      <c r="F5" s="13" t="s">
        <v>6</v>
      </c>
      <c r="G5" s="13">
        <f>0.846927</f>
        <v>0.84692699999999999</v>
      </c>
      <c r="H5" s="13">
        <v>17</v>
      </c>
      <c r="I5" s="13">
        <f t="shared" ref="I5:I51" si="0">H5 / G5</f>
        <v>20.072568237876464</v>
      </c>
      <c r="J5" s="13">
        <f t="shared" ref="J5:J9" si="1" xml:space="preserve"> H5 / C$4 * 100</f>
        <v>95.50561797752809</v>
      </c>
    </row>
    <row r="6" spans="2:10" x14ac:dyDescent="0.45">
      <c r="B6" s="25"/>
      <c r="C6" s="23"/>
      <c r="D6" s="26"/>
      <c r="E6" s="23"/>
      <c r="F6" s="13" t="s">
        <v>4</v>
      </c>
      <c r="G6" s="13">
        <v>0.98538400000000004</v>
      </c>
      <c r="H6" s="13">
        <v>14</v>
      </c>
      <c r="I6" s="13">
        <f t="shared" si="0"/>
        <v>14.207659146079092</v>
      </c>
      <c r="J6" s="13">
        <f t="shared" si="1"/>
        <v>78.651685393258418</v>
      </c>
    </row>
    <row r="7" spans="2:10" x14ac:dyDescent="0.45">
      <c r="B7" s="25"/>
      <c r="C7" s="23"/>
      <c r="D7" s="26"/>
      <c r="E7" s="23"/>
      <c r="F7" s="13" t="s">
        <v>7</v>
      </c>
      <c r="G7" s="13">
        <f>39.5678</f>
        <v>39.567799999999998</v>
      </c>
      <c r="H7" s="13">
        <v>11</v>
      </c>
      <c r="I7" s="13">
        <f t="shared" si="0"/>
        <v>0.27800383139825818</v>
      </c>
      <c r="J7" s="13">
        <f t="shared" si="1"/>
        <v>61.797752808988761</v>
      </c>
    </row>
    <row r="8" spans="2:10" x14ac:dyDescent="0.45">
      <c r="B8" s="25"/>
      <c r="C8" s="23"/>
      <c r="D8" s="26"/>
      <c r="E8" s="23"/>
      <c r="F8" s="13" t="s">
        <v>5</v>
      </c>
      <c r="G8" s="14" t="s">
        <v>14</v>
      </c>
      <c r="H8" s="14" t="s">
        <v>14</v>
      </c>
      <c r="I8" s="14" t="s">
        <v>14</v>
      </c>
      <c r="J8" s="14" t="s">
        <v>14</v>
      </c>
    </row>
    <row r="9" spans="2:10" x14ac:dyDescent="0.45">
      <c r="B9" s="25"/>
      <c r="C9" s="23"/>
      <c r="D9" s="26"/>
      <c r="E9" s="23"/>
      <c r="F9" s="13" t="s">
        <v>8</v>
      </c>
      <c r="G9" s="13">
        <f>21.594</f>
        <v>21.594000000000001</v>
      </c>
      <c r="H9" s="13">
        <v>19</v>
      </c>
      <c r="I9" s="13">
        <f t="shared" si="0"/>
        <v>0.879874039084931</v>
      </c>
      <c r="J9" s="13">
        <f t="shared" si="1"/>
        <v>106.74157303370787</v>
      </c>
    </row>
    <row r="10" spans="2:10" x14ac:dyDescent="0.45">
      <c r="B10" s="25"/>
      <c r="C10" s="2"/>
      <c r="D10" s="9"/>
    </row>
    <row r="11" spans="2:10" x14ac:dyDescent="0.45">
      <c r="B11" s="25"/>
      <c r="C11" s="24">
        <v>118.9</v>
      </c>
      <c r="D11" s="26">
        <v>18.425699999999999</v>
      </c>
      <c r="E11" s="24" t="s">
        <v>1</v>
      </c>
      <c r="F11" t="s">
        <v>3</v>
      </c>
      <c r="G11">
        <v>2.1366999999999998</v>
      </c>
      <c r="H11">
        <v>73</v>
      </c>
      <c r="I11">
        <f t="shared" si="0"/>
        <v>34.164833621940382</v>
      </c>
      <c r="J11">
        <f xml:space="preserve"> (H11 / C11)*100</f>
        <v>61.396131202691336</v>
      </c>
    </row>
    <row r="12" spans="2:10" x14ac:dyDescent="0.45">
      <c r="B12" s="25"/>
      <c r="C12" s="24"/>
      <c r="D12" s="26"/>
      <c r="E12" s="24"/>
      <c r="F12" t="s">
        <v>6</v>
      </c>
      <c r="G12">
        <f>1.13875</f>
        <v>1.1387499999999999</v>
      </c>
      <c r="H12">
        <v>86</v>
      </c>
      <c r="I12">
        <f t="shared" si="0"/>
        <v>75.521405049396279</v>
      </c>
      <c r="J12">
        <f xml:space="preserve"> (H12 / C$11)*100</f>
        <v>72.329688814129526</v>
      </c>
    </row>
    <row r="13" spans="2:10" x14ac:dyDescent="0.45">
      <c r="B13" s="25"/>
      <c r="C13" s="24"/>
      <c r="D13" s="26"/>
      <c r="E13" s="24"/>
      <c r="F13" t="s">
        <v>4</v>
      </c>
      <c r="G13">
        <f>1.02468</f>
        <v>1.02468</v>
      </c>
      <c r="H13">
        <v>90</v>
      </c>
      <c r="I13">
        <f t="shared" si="0"/>
        <v>87.832298864035593</v>
      </c>
      <c r="J13">
        <f xml:space="preserve"> (H13 / C$11)*100</f>
        <v>75.693860386879734</v>
      </c>
    </row>
    <row r="14" spans="2:10" x14ac:dyDescent="0.45">
      <c r="B14" s="25"/>
      <c r="C14" s="24"/>
      <c r="D14" s="26"/>
      <c r="E14" s="24"/>
      <c r="F14" s="12" t="s">
        <v>7</v>
      </c>
      <c r="G14" s="12">
        <v>41.767000000000003</v>
      </c>
      <c r="H14" s="12">
        <v>64</v>
      </c>
      <c r="I14" s="12">
        <f t="shared" si="0"/>
        <v>1.5323101970455142</v>
      </c>
      <c r="J14" s="12">
        <f xml:space="preserve"> (H14 / C$11)*100</f>
        <v>53.826745164003363</v>
      </c>
    </row>
    <row r="15" spans="2:10" x14ac:dyDescent="0.45">
      <c r="B15" s="25"/>
      <c r="C15" s="24"/>
      <c r="D15" s="26"/>
      <c r="E15" s="24"/>
      <c r="F15" t="s">
        <v>5</v>
      </c>
      <c r="G15" s="8" t="s">
        <v>14</v>
      </c>
      <c r="H15" s="3" t="s">
        <v>14</v>
      </c>
      <c r="I15" s="3" t="s">
        <v>14</v>
      </c>
      <c r="J15" s="3" t="s">
        <v>14</v>
      </c>
    </row>
    <row r="16" spans="2:10" x14ac:dyDescent="0.45">
      <c r="B16" s="25"/>
      <c r="C16" s="24"/>
      <c r="D16" s="26"/>
      <c r="E16" s="24"/>
      <c r="F16" t="s">
        <v>8</v>
      </c>
      <c r="G16">
        <f>17.3982</f>
        <v>17.398199999999999</v>
      </c>
      <c r="H16">
        <v>99</v>
      </c>
      <c r="I16">
        <f t="shared" si="0"/>
        <v>5.6902438183260342</v>
      </c>
      <c r="J16">
        <f t="shared" ref="J16" si="2" xml:space="preserve"> (H16 / C$11)*100</f>
        <v>83.263246425567701</v>
      </c>
    </row>
    <row r="17" spans="2:10" x14ac:dyDescent="0.45">
      <c r="B17" s="25"/>
      <c r="D17" s="9"/>
      <c r="G17" s="2"/>
    </row>
    <row r="18" spans="2:10" x14ac:dyDescent="0.45">
      <c r="B18" s="25"/>
      <c r="C18" s="24">
        <v>150.1</v>
      </c>
      <c r="D18" s="26">
        <v>0.96321699999999999</v>
      </c>
      <c r="E18" s="24" t="s">
        <v>2</v>
      </c>
      <c r="F18" t="s">
        <v>3</v>
      </c>
      <c r="G18" s="10">
        <f>2.12016</f>
        <v>2.1201599999999998</v>
      </c>
      <c r="H18">
        <v>94</v>
      </c>
      <c r="I18">
        <f t="shared" si="0"/>
        <v>44.336276507433404</v>
      </c>
      <c r="J18">
        <f>(H18/C$18)*100</f>
        <v>62.624916722185212</v>
      </c>
    </row>
    <row r="19" spans="2:10" x14ac:dyDescent="0.45">
      <c r="B19" s="25"/>
      <c r="C19" s="24"/>
      <c r="D19" s="26"/>
      <c r="E19" s="24"/>
      <c r="F19" t="s">
        <v>6</v>
      </c>
      <c r="G19">
        <v>1.2135499999999999</v>
      </c>
      <c r="H19">
        <v>92</v>
      </c>
      <c r="I19">
        <f t="shared" si="0"/>
        <v>75.810638210209717</v>
      </c>
      <c r="J19">
        <f t="shared" ref="J19:J23" si="3">(H19/C$18)*100</f>
        <v>61.292471685542971</v>
      </c>
    </row>
    <row r="20" spans="2:10" x14ac:dyDescent="0.45">
      <c r="B20" s="25"/>
      <c r="C20" s="24"/>
      <c r="D20" s="26"/>
      <c r="E20" s="24"/>
      <c r="F20" t="s">
        <v>4</v>
      </c>
      <c r="G20">
        <f>1.23453</f>
        <v>1.2345299999999999</v>
      </c>
      <c r="H20">
        <v>100</v>
      </c>
      <c r="I20">
        <f t="shared" si="0"/>
        <v>81.002486776344043</v>
      </c>
      <c r="J20">
        <f t="shared" si="3"/>
        <v>66.622251832111928</v>
      </c>
    </row>
    <row r="21" spans="2:10" x14ac:dyDescent="0.45">
      <c r="B21" s="25"/>
      <c r="C21" s="24"/>
      <c r="D21" s="26"/>
      <c r="E21" s="24"/>
      <c r="F21" s="12" t="s">
        <v>7</v>
      </c>
      <c r="G21" s="12">
        <f>43.9633</f>
        <v>43.963299999999997</v>
      </c>
      <c r="H21" s="12">
        <v>82</v>
      </c>
      <c r="I21" s="12">
        <f t="shared" si="0"/>
        <v>1.8651921034135293</v>
      </c>
      <c r="J21">
        <f t="shared" si="3"/>
        <v>54.630246502331779</v>
      </c>
    </row>
    <row r="22" spans="2:10" x14ac:dyDescent="0.45">
      <c r="B22" s="25"/>
      <c r="C22" s="24"/>
      <c r="D22" s="26"/>
      <c r="E22" s="24"/>
      <c r="F22" t="s">
        <v>5</v>
      </c>
      <c r="G22" s="3" t="s">
        <v>14</v>
      </c>
      <c r="H22" s="3" t="s">
        <v>14</v>
      </c>
      <c r="I22" s="3" t="s">
        <v>14</v>
      </c>
      <c r="J22" s="3" t="s">
        <v>14</v>
      </c>
    </row>
    <row r="23" spans="2:10" x14ac:dyDescent="0.45">
      <c r="B23" s="25"/>
      <c r="C23" s="24"/>
      <c r="D23" s="26"/>
      <c r="E23" s="24"/>
      <c r="F23" t="s">
        <v>8</v>
      </c>
      <c r="G23" s="10">
        <f>27.8986</f>
        <v>27.898599999999998</v>
      </c>
      <c r="H23">
        <v>104</v>
      </c>
      <c r="I23">
        <f t="shared" si="0"/>
        <v>3.7277856236513665</v>
      </c>
      <c r="J23">
        <f t="shared" si="3"/>
        <v>69.28714190539641</v>
      </c>
    </row>
    <row r="24" spans="2:10" x14ac:dyDescent="0.45">
      <c r="B24" s="25"/>
      <c r="D24" s="9"/>
    </row>
    <row r="25" spans="2:10" x14ac:dyDescent="0.45">
      <c r="B25" s="25"/>
      <c r="C25" s="23">
        <v>271.39999999999998</v>
      </c>
      <c r="D25" s="27">
        <v>374.26299999999998</v>
      </c>
      <c r="E25" s="23" t="s">
        <v>3</v>
      </c>
      <c r="F25" s="13" t="s">
        <v>3</v>
      </c>
      <c r="G25" s="13">
        <v>3.3883800000000002</v>
      </c>
      <c r="H25" s="13">
        <v>155</v>
      </c>
      <c r="I25" s="13">
        <f t="shared" si="0"/>
        <v>45.744574103258785</v>
      </c>
      <c r="J25" s="13">
        <f>H25/C$25 * 100</f>
        <v>57.111274871039065</v>
      </c>
    </row>
    <row r="26" spans="2:10" x14ac:dyDescent="0.45">
      <c r="B26" s="25"/>
      <c r="C26" s="23"/>
      <c r="D26" s="27"/>
      <c r="E26" s="23"/>
      <c r="F26" s="13" t="s">
        <v>6</v>
      </c>
      <c r="G26" s="13">
        <f>1.3128</f>
        <v>1.3128</v>
      </c>
      <c r="H26" s="13">
        <v>145</v>
      </c>
      <c r="I26" s="13">
        <f t="shared" si="0"/>
        <v>110.45094454600853</v>
      </c>
      <c r="J26" s="13">
        <f t="shared" ref="J26:J30" si="4">H26/C$25 * 100</f>
        <v>53.426676492262345</v>
      </c>
    </row>
    <row r="27" spans="2:10" x14ac:dyDescent="0.45">
      <c r="B27" s="25"/>
      <c r="C27" s="23"/>
      <c r="D27" s="27"/>
      <c r="E27" s="23"/>
      <c r="F27" s="13" t="s">
        <v>4</v>
      </c>
      <c r="G27" s="13">
        <f>4.80573</f>
        <v>4.8057299999999996</v>
      </c>
      <c r="H27" s="13">
        <v>118</v>
      </c>
      <c r="I27" s="13">
        <f t="shared" si="0"/>
        <v>24.554021969607117</v>
      </c>
      <c r="J27" s="13">
        <f t="shared" si="4"/>
        <v>43.478260869565219</v>
      </c>
    </row>
    <row r="28" spans="2:10" x14ac:dyDescent="0.45">
      <c r="B28" s="25"/>
      <c r="C28" s="23"/>
      <c r="D28" s="27"/>
      <c r="E28" s="23"/>
      <c r="F28" s="13" t="s">
        <v>7</v>
      </c>
      <c r="G28" s="13">
        <f>43.6424</f>
        <v>43.642400000000002</v>
      </c>
      <c r="H28" s="13">
        <v>129</v>
      </c>
      <c r="I28" s="13">
        <f t="shared" si="0"/>
        <v>2.955841108646637</v>
      </c>
      <c r="J28" s="13">
        <f t="shared" si="4"/>
        <v>47.531319086219604</v>
      </c>
    </row>
    <row r="29" spans="2:10" x14ac:dyDescent="0.45">
      <c r="B29" s="25"/>
      <c r="C29" s="23"/>
      <c r="D29" s="27"/>
      <c r="E29" s="23"/>
      <c r="F29" s="13" t="s">
        <v>5</v>
      </c>
      <c r="G29" s="14" t="s">
        <v>14</v>
      </c>
      <c r="H29" s="14" t="s">
        <v>14</v>
      </c>
      <c r="I29" s="14" t="s">
        <v>14</v>
      </c>
      <c r="J29" s="14" t="s">
        <v>14</v>
      </c>
    </row>
    <row r="30" spans="2:10" x14ac:dyDescent="0.45">
      <c r="B30" s="25"/>
      <c r="C30" s="23"/>
      <c r="D30" s="27"/>
      <c r="E30" s="23"/>
      <c r="F30" s="13" t="s">
        <v>8</v>
      </c>
      <c r="G30" s="13">
        <f>46.2872</f>
        <v>46.287199999999999</v>
      </c>
      <c r="H30" s="13">
        <v>181</v>
      </c>
      <c r="I30" s="13">
        <f t="shared" si="0"/>
        <v>3.9103683091653849</v>
      </c>
      <c r="J30" s="13">
        <f t="shared" si="4"/>
        <v>66.691230655858519</v>
      </c>
    </row>
    <row r="31" spans="2:10" x14ac:dyDescent="0.45">
      <c r="B31" s="25"/>
      <c r="D31" s="9"/>
      <c r="G31" s="10"/>
      <c r="H31" s="10"/>
    </row>
    <row r="32" spans="2:10" x14ac:dyDescent="0.45">
      <c r="B32" s="25"/>
      <c r="C32" s="24">
        <v>115</v>
      </c>
      <c r="D32" s="26">
        <v>9.4398199999999992</v>
      </c>
      <c r="E32" s="24" t="s">
        <v>4</v>
      </c>
      <c r="F32" t="s">
        <v>3</v>
      </c>
      <c r="G32" s="10">
        <v>2.2866</v>
      </c>
      <c r="H32" s="10">
        <v>72</v>
      </c>
      <c r="I32">
        <f t="shared" si="0"/>
        <v>31.48779847808974</v>
      </c>
      <c r="J32">
        <f>H32/C$32 * 100</f>
        <v>62.608695652173921</v>
      </c>
    </row>
    <row r="33" spans="2:10" x14ac:dyDescent="0.45">
      <c r="B33" s="25"/>
      <c r="C33" s="24"/>
      <c r="D33" s="26"/>
      <c r="E33" s="24"/>
      <c r="F33" t="s">
        <v>6</v>
      </c>
      <c r="G33" s="10">
        <f>0.803277</f>
        <v>0.80327700000000002</v>
      </c>
      <c r="H33" s="10">
        <v>60</v>
      </c>
      <c r="I33">
        <f t="shared" si="0"/>
        <v>74.694034560929794</v>
      </c>
      <c r="J33">
        <f t="shared" ref="J33:J37" si="5">H33/C$32 * 100</f>
        <v>52.173913043478258</v>
      </c>
    </row>
    <row r="34" spans="2:10" x14ac:dyDescent="0.45">
      <c r="B34" s="25"/>
      <c r="C34" s="24"/>
      <c r="D34" s="26"/>
      <c r="E34" s="24"/>
      <c r="F34" t="s">
        <v>4</v>
      </c>
      <c r="G34" s="10">
        <v>5.1919599999999999</v>
      </c>
      <c r="H34" s="10">
        <v>70</v>
      </c>
      <c r="I34">
        <f t="shared" si="0"/>
        <v>13.48238430188214</v>
      </c>
      <c r="J34">
        <f t="shared" si="5"/>
        <v>60.869565217391312</v>
      </c>
    </row>
    <row r="35" spans="2:10" x14ac:dyDescent="0.45">
      <c r="B35" s="25"/>
      <c r="C35" s="24"/>
      <c r="D35" s="26"/>
      <c r="E35" s="24"/>
      <c r="F35" s="12" t="s">
        <v>7</v>
      </c>
      <c r="G35" s="12">
        <v>42.7136</v>
      </c>
      <c r="H35" s="12">
        <v>43</v>
      </c>
      <c r="I35" s="12">
        <f t="shared" si="0"/>
        <v>1.0067051243632006</v>
      </c>
      <c r="J35">
        <f t="shared" si="5"/>
        <v>37.391304347826086</v>
      </c>
    </row>
    <row r="36" spans="2:10" x14ac:dyDescent="0.45">
      <c r="B36" s="25"/>
      <c r="C36" s="24"/>
      <c r="D36" s="26"/>
      <c r="E36" s="24"/>
      <c r="F36" t="s">
        <v>5</v>
      </c>
      <c r="G36" s="8" t="s">
        <v>14</v>
      </c>
      <c r="H36" s="8" t="s">
        <v>14</v>
      </c>
      <c r="I36" s="3" t="s">
        <v>14</v>
      </c>
      <c r="J36" s="3" t="s">
        <v>14</v>
      </c>
    </row>
    <row r="37" spans="2:10" x14ac:dyDescent="0.45">
      <c r="B37" s="25"/>
      <c r="C37" s="24"/>
      <c r="D37" s="26"/>
      <c r="E37" s="24"/>
      <c r="F37" t="s">
        <v>8</v>
      </c>
      <c r="G37" s="10">
        <f>51.9899</f>
        <v>51.989899999999999</v>
      </c>
      <c r="H37" s="10">
        <v>92</v>
      </c>
      <c r="I37">
        <f t="shared" si="0"/>
        <v>1.7695744750422679</v>
      </c>
      <c r="J37">
        <f t="shared" si="5"/>
        <v>80</v>
      </c>
    </row>
    <row r="38" spans="2:10" x14ac:dyDescent="0.45">
      <c r="B38" s="25"/>
      <c r="D38" s="9"/>
      <c r="G38" s="10"/>
      <c r="H38" s="10"/>
    </row>
    <row r="39" spans="2:10" x14ac:dyDescent="0.45">
      <c r="B39" s="25"/>
      <c r="C39" s="26">
        <v>33.5</v>
      </c>
      <c r="D39" s="26">
        <v>85.432599999999994</v>
      </c>
      <c r="E39" s="24" t="s">
        <v>5</v>
      </c>
      <c r="F39" t="s">
        <v>3</v>
      </c>
      <c r="G39" s="10">
        <v>1.3258300000000001</v>
      </c>
      <c r="H39" s="10">
        <v>28</v>
      </c>
      <c r="I39">
        <f t="shared" si="0"/>
        <v>21.118846307595994</v>
      </c>
      <c r="J39">
        <f>H39/C$39 * 100</f>
        <v>83.582089552238799</v>
      </c>
    </row>
    <row r="40" spans="2:10" x14ac:dyDescent="0.45">
      <c r="B40" s="25"/>
      <c r="C40" s="26"/>
      <c r="D40" s="26"/>
      <c r="E40" s="24"/>
      <c r="F40" t="s">
        <v>6</v>
      </c>
      <c r="G40" s="10">
        <f>1.23085</f>
        <v>1.23085</v>
      </c>
      <c r="H40" s="10">
        <v>32</v>
      </c>
      <c r="I40">
        <f t="shared" si="0"/>
        <v>25.998293861965308</v>
      </c>
      <c r="J40">
        <f t="shared" ref="J40:J44" si="6">H40/C$39 * 100</f>
        <v>95.522388059701484</v>
      </c>
    </row>
    <row r="41" spans="2:10" x14ac:dyDescent="0.45">
      <c r="B41" s="25"/>
      <c r="C41" s="26"/>
      <c r="D41" s="26"/>
      <c r="E41" s="24"/>
      <c r="F41" t="s">
        <v>4</v>
      </c>
      <c r="G41" s="10">
        <f>2.67034</f>
        <v>2.6703399999999999</v>
      </c>
      <c r="H41" s="10">
        <v>26</v>
      </c>
      <c r="I41">
        <f t="shared" si="0"/>
        <v>9.7365878502362992</v>
      </c>
      <c r="J41">
        <f t="shared" si="6"/>
        <v>77.611940298507463</v>
      </c>
    </row>
    <row r="42" spans="2:10" x14ac:dyDescent="0.45">
      <c r="B42" s="25"/>
      <c r="C42" s="26"/>
      <c r="D42" s="26"/>
      <c r="E42" s="24"/>
      <c r="F42" s="12" t="s">
        <v>7</v>
      </c>
      <c r="G42" s="12">
        <f>41.3464</f>
        <v>41.346400000000003</v>
      </c>
      <c r="H42" s="12">
        <v>26</v>
      </c>
      <c r="I42" s="12">
        <f t="shared" si="0"/>
        <v>0.6288334655496004</v>
      </c>
      <c r="J42">
        <f t="shared" si="6"/>
        <v>77.611940298507463</v>
      </c>
    </row>
    <row r="43" spans="2:10" x14ac:dyDescent="0.45">
      <c r="B43" s="25"/>
      <c r="C43" s="26"/>
      <c r="D43" s="26"/>
      <c r="E43" s="24"/>
      <c r="F43" t="s">
        <v>5</v>
      </c>
      <c r="G43" s="10">
        <f>76.89</f>
        <v>76.89</v>
      </c>
      <c r="H43" s="10">
        <v>7</v>
      </c>
      <c r="I43">
        <f t="shared" si="0"/>
        <v>9.1039146833138254E-2</v>
      </c>
      <c r="J43">
        <f t="shared" si="6"/>
        <v>20.8955223880597</v>
      </c>
    </row>
    <row r="44" spans="2:10" x14ac:dyDescent="0.45">
      <c r="B44" s="25"/>
      <c r="C44" s="26"/>
      <c r="D44" s="26"/>
      <c r="E44" s="24"/>
      <c r="F44" t="s">
        <v>8</v>
      </c>
      <c r="G44" s="10">
        <f>21.2372</f>
        <v>21.237200000000001</v>
      </c>
      <c r="H44" s="10">
        <v>32</v>
      </c>
      <c r="I44">
        <f t="shared" si="0"/>
        <v>1.5067899723127343</v>
      </c>
      <c r="J44">
        <f t="shared" si="6"/>
        <v>95.522388059701484</v>
      </c>
    </row>
    <row r="45" spans="2:10" x14ac:dyDescent="0.45">
      <c r="B45" s="25"/>
      <c r="D45" s="7"/>
      <c r="G45" s="10"/>
      <c r="H45" s="10"/>
    </row>
    <row r="46" spans="2:10" x14ac:dyDescent="0.45">
      <c r="B46" s="25"/>
      <c r="C46" s="24">
        <v>137.1</v>
      </c>
      <c r="D46" s="26">
        <v>112.747</v>
      </c>
      <c r="E46" s="28" t="s">
        <v>8</v>
      </c>
      <c r="F46" t="s">
        <v>3</v>
      </c>
      <c r="G46" s="10">
        <f>1.66875</f>
        <v>1.66875</v>
      </c>
      <c r="H46" s="10">
        <v>73</v>
      </c>
      <c r="I46">
        <f t="shared" si="0"/>
        <v>43.745318352059925</v>
      </c>
      <c r="J46">
        <f>H46/C$46 * 100</f>
        <v>53.245805981035744</v>
      </c>
    </row>
    <row r="47" spans="2:10" x14ac:dyDescent="0.45">
      <c r="B47" s="25"/>
      <c r="C47" s="24"/>
      <c r="D47" s="26"/>
      <c r="E47" s="28"/>
      <c r="F47" t="s">
        <v>6</v>
      </c>
      <c r="G47" s="10">
        <f>0.832581</f>
        <v>0.83258100000000002</v>
      </c>
      <c r="H47" s="10">
        <v>84</v>
      </c>
      <c r="I47">
        <f t="shared" si="0"/>
        <v>100.89108447106047</v>
      </c>
      <c r="J47">
        <f t="shared" ref="J47:J51" si="7">H47/C$46 * 100</f>
        <v>61.269146608315104</v>
      </c>
    </row>
    <row r="48" spans="2:10" x14ac:dyDescent="0.45">
      <c r="B48" s="25"/>
      <c r="C48" s="24"/>
      <c r="D48" s="26"/>
      <c r="E48" s="28"/>
      <c r="F48" t="s">
        <v>4</v>
      </c>
      <c r="G48" s="8" t="s">
        <v>16</v>
      </c>
      <c r="H48" s="8" t="s">
        <v>16</v>
      </c>
      <c r="I48" s="3" t="s">
        <v>14</v>
      </c>
      <c r="J48" s="3" t="s">
        <v>14</v>
      </c>
    </row>
    <row r="49" spans="2:10" x14ac:dyDescent="0.45">
      <c r="B49" s="25"/>
      <c r="C49" s="24"/>
      <c r="D49" s="26"/>
      <c r="E49" s="28"/>
      <c r="F49" s="12" t="s">
        <v>7</v>
      </c>
      <c r="G49" s="12">
        <f>41.3085</f>
        <v>41.308500000000002</v>
      </c>
      <c r="H49" s="12">
        <v>65</v>
      </c>
      <c r="I49" s="12">
        <f t="shared" si="0"/>
        <v>1.5735260297517459</v>
      </c>
      <c r="J49">
        <f t="shared" si="7"/>
        <v>47.410649161196211</v>
      </c>
    </row>
    <row r="50" spans="2:10" x14ac:dyDescent="0.45">
      <c r="B50" s="25"/>
      <c r="C50" s="24"/>
      <c r="D50" s="26"/>
      <c r="E50" s="28"/>
      <c r="F50" t="s">
        <v>5</v>
      </c>
      <c r="G50" s="8" t="s">
        <v>14</v>
      </c>
      <c r="H50" s="8" t="s">
        <v>14</v>
      </c>
      <c r="I50" s="3" t="s">
        <v>14</v>
      </c>
      <c r="J50" s="3" t="s">
        <v>14</v>
      </c>
    </row>
    <row r="51" spans="2:10" x14ac:dyDescent="0.45">
      <c r="B51" s="25"/>
      <c r="C51" s="24"/>
      <c r="D51" s="26"/>
      <c r="E51" s="28"/>
      <c r="F51" t="s">
        <v>8</v>
      </c>
      <c r="G51" s="10">
        <f>85.268</f>
        <v>85.268000000000001</v>
      </c>
      <c r="H51" s="10">
        <v>101</v>
      </c>
      <c r="I51">
        <f t="shared" si="0"/>
        <v>1.1845006332973682</v>
      </c>
      <c r="J51">
        <f t="shared" si="7"/>
        <v>73.668854850474105</v>
      </c>
    </row>
    <row r="52" spans="2:10" x14ac:dyDescent="0.45">
      <c r="G52" s="10"/>
      <c r="H52" s="10"/>
    </row>
    <row r="53" spans="2:10" x14ac:dyDescent="0.45">
      <c r="G53" s="10"/>
      <c r="H53" s="10"/>
    </row>
    <row r="54" spans="2:10" x14ac:dyDescent="0.45">
      <c r="G54" s="10"/>
      <c r="H54" s="10"/>
    </row>
  </sheetData>
  <mergeCells count="22">
    <mergeCell ref="E46:E51"/>
    <mergeCell ref="E39:E44"/>
    <mergeCell ref="B4:B51"/>
    <mergeCell ref="C4:C9"/>
    <mergeCell ref="D11:D16"/>
    <mergeCell ref="D18:D23"/>
    <mergeCell ref="D25:D30"/>
    <mergeCell ref="D32:D37"/>
    <mergeCell ref="D39:D44"/>
    <mergeCell ref="D4:D9"/>
    <mergeCell ref="C11:C16"/>
    <mergeCell ref="C18:C23"/>
    <mergeCell ref="C25:C30"/>
    <mergeCell ref="C32:C37"/>
    <mergeCell ref="C39:C44"/>
    <mergeCell ref="C46:C51"/>
    <mergeCell ref="D46:D51"/>
    <mergeCell ref="E4:E9"/>
    <mergeCell ref="E11:E16"/>
    <mergeCell ref="E18:E23"/>
    <mergeCell ref="E25:E30"/>
    <mergeCell ref="E32:E37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FF0C-31A6-469E-B102-09FF2DD537A5}">
  <dimension ref="D2:J49"/>
  <sheetViews>
    <sheetView workbookViewId="0">
      <selection activeCell="K22" sqref="K22"/>
    </sheetView>
  </sheetViews>
  <sheetFormatPr baseColWidth="10" defaultRowHeight="14.25" x14ac:dyDescent="0.45"/>
  <cols>
    <col min="4" max="4" width="9.46484375" customWidth="1"/>
    <col min="5" max="5" width="15.19921875" customWidth="1"/>
    <col min="6" max="6" width="18.796875" customWidth="1"/>
    <col min="7" max="7" width="13.53125" customWidth="1"/>
  </cols>
  <sheetData>
    <row r="2" spans="4:9" x14ac:dyDescent="0.45">
      <c r="D2" s="10"/>
      <c r="E2" s="10"/>
      <c r="F2" s="11" t="s">
        <v>22</v>
      </c>
      <c r="G2" s="10"/>
      <c r="H2" s="10"/>
      <c r="I2" s="10"/>
    </row>
    <row r="3" spans="4:9" x14ac:dyDescent="0.45">
      <c r="D3" s="10"/>
      <c r="E3" s="10"/>
      <c r="F3" s="10"/>
      <c r="G3" s="10"/>
      <c r="H3" s="10"/>
      <c r="I3" s="10"/>
    </row>
    <row r="4" spans="4:9" x14ac:dyDescent="0.45">
      <c r="D4" s="10"/>
      <c r="E4" s="19" t="s">
        <v>23</v>
      </c>
      <c r="F4" s="30">
        <v>1</v>
      </c>
      <c r="G4" s="10"/>
      <c r="H4" s="10"/>
      <c r="I4" s="10"/>
    </row>
    <row r="5" spans="4:9" x14ac:dyDescent="0.45">
      <c r="D5" s="10"/>
      <c r="E5" s="10"/>
      <c r="F5" s="30"/>
      <c r="G5" s="11" t="s">
        <v>24</v>
      </c>
      <c r="H5" s="10"/>
      <c r="I5" s="10"/>
    </row>
    <row r="6" spans="4:9" x14ac:dyDescent="0.45">
      <c r="D6" s="10"/>
      <c r="E6" s="31">
        <v>2</v>
      </c>
      <c r="F6" s="30"/>
      <c r="G6" s="10"/>
      <c r="H6" s="10"/>
      <c r="I6" s="10"/>
    </row>
    <row r="7" spans="4:9" x14ac:dyDescent="0.45">
      <c r="D7" s="10"/>
      <c r="E7" s="31"/>
      <c r="F7" s="30"/>
      <c r="G7" s="20">
        <v>3</v>
      </c>
      <c r="H7" s="10"/>
      <c r="I7" s="10"/>
    </row>
    <row r="8" spans="4:9" x14ac:dyDescent="0.45">
      <c r="D8" s="10"/>
      <c r="E8" s="10"/>
      <c r="F8" s="10"/>
      <c r="G8" s="10"/>
      <c r="H8" s="10"/>
      <c r="I8" s="10"/>
    </row>
    <row r="9" spans="4:9" x14ac:dyDescent="0.45">
      <c r="D9" s="10"/>
      <c r="E9" s="10"/>
      <c r="F9" s="10"/>
      <c r="G9" s="10"/>
      <c r="H9" s="10"/>
      <c r="I9" s="10"/>
    </row>
    <row r="10" spans="4:9" x14ac:dyDescent="0.45">
      <c r="D10" s="28" t="s">
        <v>20</v>
      </c>
      <c r="E10" s="28"/>
      <c r="F10" s="28"/>
      <c r="G10" s="28"/>
      <c r="H10" s="28"/>
      <c r="I10" s="28"/>
    </row>
    <row r="11" spans="4:9" x14ac:dyDescent="0.45">
      <c r="D11" s="28"/>
      <c r="E11" s="28"/>
      <c r="F11" s="28"/>
      <c r="G11" s="28"/>
      <c r="H11" s="28"/>
      <c r="I11" s="28"/>
    </row>
    <row r="12" spans="4:9" x14ac:dyDescent="0.45">
      <c r="D12" s="10"/>
      <c r="E12" s="10"/>
      <c r="F12" s="10"/>
      <c r="G12" s="10"/>
      <c r="H12" s="10"/>
      <c r="I12" s="10"/>
    </row>
    <row r="13" spans="4:9" ht="14.25" customHeight="1" x14ac:dyDescent="0.45">
      <c r="D13" s="29" t="s">
        <v>26</v>
      </c>
      <c r="E13" s="29"/>
      <c r="F13" s="29"/>
      <c r="G13" s="29"/>
      <c r="H13" s="29"/>
      <c r="I13" s="29"/>
    </row>
    <row r="14" spans="4:9" x14ac:dyDescent="0.45">
      <c r="D14" s="29"/>
      <c r="E14" s="29"/>
      <c r="F14" s="29"/>
      <c r="G14" s="29"/>
      <c r="H14" s="29"/>
      <c r="I14" s="29"/>
    </row>
    <row r="15" spans="4:9" x14ac:dyDescent="0.45">
      <c r="D15" s="29"/>
      <c r="E15" s="29"/>
      <c r="F15" s="29"/>
      <c r="G15" s="29"/>
      <c r="H15" s="29"/>
      <c r="I15" s="29"/>
    </row>
    <row r="16" spans="4:9" x14ac:dyDescent="0.45">
      <c r="D16" s="29"/>
      <c r="E16" s="29"/>
      <c r="F16" s="29"/>
      <c r="G16" s="29"/>
      <c r="H16" s="29"/>
      <c r="I16" s="29"/>
    </row>
    <row r="17" spans="4:9" x14ac:dyDescent="0.45">
      <c r="D17" s="29"/>
      <c r="E17" s="29"/>
      <c r="F17" s="29"/>
      <c r="G17" s="29"/>
      <c r="H17" s="29"/>
      <c r="I17" s="29"/>
    </row>
    <row r="18" spans="4:9" x14ac:dyDescent="0.45">
      <c r="D18" s="29"/>
      <c r="E18" s="29"/>
      <c r="F18" s="29"/>
      <c r="G18" s="29"/>
      <c r="H18" s="29"/>
      <c r="I18" s="29"/>
    </row>
    <row r="19" spans="4:9" x14ac:dyDescent="0.45">
      <c r="D19" s="29"/>
      <c r="E19" s="29"/>
      <c r="F19" s="29"/>
      <c r="G19" s="29"/>
      <c r="H19" s="29"/>
      <c r="I19" s="29"/>
    </row>
    <row r="20" spans="4:9" x14ac:dyDescent="0.45">
      <c r="D20" s="29"/>
      <c r="E20" s="29"/>
      <c r="F20" s="29"/>
      <c r="G20" s="29"/>
      <c r="H20" s="29"/>
      <c r="I20" s="29"/>
    </row>
    <row r="21" spans="4:9" x14ac:dyDescent="0.45">
      <c r="D21" s="29"/>
      <c r="E21" s="29"/>
      <c r="F21" s="29"/>
      <c r="G21" s="29"/>
      <c r="H21" s="29"/>
      <c r="I21" s="29"/>
    </row>
    <row r="22" spans="4:9" x14ac:dyDescent="0.45">
      <c r="D22" s="29"/>
      <c r="E22" s="29"/>
      <c r="F22" s="29"/>
      <c r="G22" s="29"/>
      <c r="H22" s="29"/>
      <c r="I22" s="29"/>
    </row>
    <row r="23" spans="4:9" x14ac:dyDescent="0.45">
      <c r="D23" s="10"/>
      <c r="E23" s="10"/>
      <c r="F23" s="10"/>
      <c r="G23" s="10"/>
      <c r="H23" s="10"/>
      <c r="I23" s="10"/>
    </row>
    <row r="24" spans="4:9" ht="14.25" customHeight="1" x14ac:dyDescent="0.45">
      <c r="D24" s="29" t="s">
        <v>27</v>
      </c>
      <c r="E24" s="29"/>
      <c r="F24" s="29"/>
      <c r="G24" s="29"/>
      <c r="H24" s="29"/>
      <c r="I24" s="29"/>
    </row>
    <row r="25" spans="4:9" x14ac:dyDescent="0.45">
      <c r="D25" s="29"/>
      <c r="E25" s="29"/>
      <c r="F25" s="29"/>
      <c r="G25" s="29"/>
      <c r="H25" s="29"/>
      <c r="I25" s="29"/>
    </row>
    <row r="26" spans="4:9" x14ac:dyDescent="0.45">
      <c r="D26" s="29"/>
      <c r="E26" s="29"/>
      <c r="F26" s="29"/>
      <c r="G26" s="29"/>
      <c r="H26" s="29"/>
      <c r="I26" s="29"/>
    </row>
    <row r="27" spans="4:9" x14ac:dyDescent="0.45">
      <c r="D27" s="29"/>
      <c r="E27" s="29"/>
      <c r="F27" s="29"/>
      <c r="G27" s="29"/>
      <c r="H27" s="29"/>
      <c r="I27" s="29"/>
    </row>
    <row r="28" spans="4:9" x14ac:dyDescent="0.45">
      <c r="D28" s="29"/>
      <c r="E28" s="29"/>
      <c r="F28" s="29"/>
      <c r="G28" s="29"/>
      <c r="H28" s="29"/>
      <c r="I28" s="29"/>
    </row>
    <row r="29" spans="4:9" x14ac:dyDescent="0.45">
      <c r="D29" s="29"/>
      <c r="E29" s="29"/>
      <c r="F29" s="29"/>
      <c r="G29" s="29"/>
      <c r="H29" s="29"/>
      <c r="I29" s="29"/>
    </row>
    <row r="30" spans="4:9" x14ac:dyDescent="0.45">
      <c r="D30" s="29"/>
      <c r="E30" s="29"/>
      <c r="F30" s="29"/>
      <c r="G30" s="29"/>
      <c r="H30" s="29"/>
      <c r="I30" s="29"/>
    </row>
    <row r="31" spans="4:9" x14ac:dyDescent="0.45">
      <c r="D31" s="29"/>
      <c r="E31" s="29"/>
      <c r="F31" s="29"/>
      <c r="G31" s="29"/>
      <c r="H31" s="29"/>
      <c r="I31" s="29"/>
    </row>
    <row r="32" spans="4:9" x14ac:dyDescent="0.45">
      <c r="D32" s="29"/>
      <c r="E32" s="29"/>
      <c r="F32" s="29"/>
      <c r="G32" s="29"/>
      <c r="H32" s="29"/>
      <c r="I32" s="29"/>
    </row>
    <row r="33" spans="4:10" x14ac:dyDescent="0.45">
      <c r="D33" s="29"/>
      <c r="E33" s="29"/>
      <c r="F33" s="29"/>
      <c r="G33" s="29"/>
      <c r="H33" s="29"/>
      <c r="I33" s="29"/>
    </row>
    <row r="34" spans="4:10" x14ac:dyDescent="0.45">
      <c r="D34" s="29"/>
      <c r="E34" s="29"/>
      <c r="F34" s="29"/>
      <c r="G34" s="29"/>
      <c r="H34" s="29"/>
      <c r="I34" s="29"/>
    </row>
    <row r="35" spans="4:10" x14ac:dyDescent="0.45">
      <c r="D35" s="10"/>
      <c r="E35" s="10"/>
      <c r="F35" s="10"/>
      <c r="G35" s="10"/>
      <c r="H35" s="10"/>
      <c r="I35" s="10"/>
    </row>
    <row r="36" spans="4:10" ht="14.25" customHeight="1" x14ac:dyDescent="0.45">
      <c r="D36" s="29" t="s">
        <v>25</v>
      </c>
      <c r="E36" s="29"/>
      <c r="F36" s="29"/>
      <c r="G36" s="29"/>
      <c r="H36" s="29"/>
      <c r="I36" s="29"/>
    </row>
    <row r="37" spans="4:10" x14ac:dyDescent="0.45">
      <c r="D37" s="29"/>
      <c r="E37" s="29"/>
      <c r="F37" s="29"/>
      <c r="G37" s="29"/>
      <c r="H37" s="29"/>
      <c r="I37" s="29"/>
    </row>
    <row r="38" spans="4:10" x14ac:dyDescent="0.45">
      <c r="D38" s="29"/>
      <c r="E38" s="29"/>
      <c r="F38" s="29"/>
      <c r="G38" s="29"/>
      <c r="H38" s="29"/>
      <c r="I38" s="29"/>
      <c r="J38" s="15" t="s">
        <v>21</v>
      </c>
    </row>
    <row r="39" spans="4:10" x14ac:dyDescent="0.45">
      <c r="D39" s="29"/>
      <c r="E39" s="29"/>
      <c r="F39" s="29"/>
      <c r="G39" s="29"/>
      <c r="H39" s="29"/>
      <c r="I39" s="29"/>
    </row>
    <row r="40" spans="4:10" x14ac:dyDescent="0.45">
      <c r="D40" s="29"/>
      <c r="E40" s="29"/>
      <c r="F40" s="29"/>
      <c r="G40" s="29"/>
      <c r="H40" s="29"/>
      <c r="I40" s="29"/>
    </row>
    <row r="41" spans="4:10" x14ac:dyDescent="0.45">
      <c r="D41" s="29"/>
      <c r="E41" s="29"/>
      <c r="F41" s="29"/>
      <c r="G41" s="29"/>
      <c r="H41" s="29"/>
      <c r="I41" s="29"/>
    </row>
    <row r="42" spans="4:10" x14ac:dyDescent="0.45">
      <c r="D42" s="29"/>
      <c r="E42" s="29"/>
      <c r="F42" s="29"/>
      <c r="G42" s="29"/>
      <c r="H42" s="29"/>
      <c r="I42" s="29"/>
    </row>
    <row r="43" spans="4:10" x14ac:dyDescent="0.45">
      <c r="D43" s="29"/>
      <c r="E43" s="29"/>
      <c r="F43" s="29"/>
      <c r="G43" s="29"/>
      <c r="H43" s="29"/>
      <c r="I43" s="29"/>
    </row>
    <row r="44" spans="4:10" x14ac:dyDescent="0.45">
      <c r="D44" s="29"/>
      <c r="E44" s="29"/>
      <c r="F44" s="29"/>
      <c r="G44" s="29"/>
      <c r="H44" s="29"/>
      <c r="I44" s="29"/>
    </row>
    <row r="45" spans="4:10" x14ac:dyDescent="0.45">
      <c r="D45" s="29"/>
      <c r="E45" s="29"/>
      <c r="F45" s="29"/>
      <c r="G45" s="29"/>
      <c r="H45" s="29"/>
      <c r="I45" s="29"/>
    </row>
    <row r="46" spans="4:10" x14ac:dyDescent="0.45">
      <c r="D46" s="29"/>
      <c r="E46" s="29"/>
      <c r="F46" s="29"/>
      <c r="G46" s="29"/>
      <c r="H46" s="29"/>
      <c r="I46" s="29"/>
    </row>
    <row r="47" spans="4:10" x14ac:dyDescent="0.45">
      <c r="D47" s="29"/>
      <c r="E47" s="29"/>
      <c r="F47" s="29"/>
      <c r="G47" s="29"/>
      <c r="H47" s="29"/>
      <c r="I47" s="29"/>
    </row>
    <row r="48" spans="4:10" x14ac:dyDescent="0.45">
      <c r="D48" s="29"/>
      <c r="E48" s="29"/>
      <c r="F48" s="29"/>
      <c r="G48" s="29"/>
      <c r="H48" s="29"/>
      <c r="I48" s="29"/>
    </row>
    <row r="49" spans="4:9" x14ac:dyDescent="0.45">
      <c r="D49" s="29"/>
      <c r="E49" s="29"/>
      <c r="F49" s="29"/>
      <c r="G49" s="29"/>
      <c r="H49" s="29"/>
      <c r="I49" s="29"/>
    </row>
  </sheetData>
  <mergeCells count="6">
    <mergeCell ref="D36:I49"/>
    <mergeCell ref="F4:F7"/>
    <mergeCell ref="E6:E7"/>
    <mergeCell ref="D13:I22"/>
    <mergeCell ref="D10:I11"/>
    <mergeCell ref="D24:I34"/>
  </mergeCells>
  <hyperlinks>
    <hyperlink ref="J38" r:id="rId1" xr:uid="{D3371632-8EA4-49EB-9A23-984A83FE31F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4FE0A-AC5D-496B-8477-3CD9570A7458}">
  <dimension ref="C4:I394"/>
  <sheetViews>
    <sheetView tabSelected="1" topLeftCell="A107" zoomScale="85" zoomScaleNormal="85" workbookViewId="0">
      <selection activeCell="H135" sqref="H135"/>
    </sheetView>
  </sheetViews>
  <sheetFormatPr baseColWidth="10" defaultRowHeight="14.25" x14ac:dyDescent="0.45"/>
  <cols>
    <col min="3" max="3" width="17.46484375" customWidth="1"/>
    <col min="4" max="4" width="21.46484375" customWidth="1"/>
    <col min="5" max="5" width="21.33203125" style="16" customWidth="1"/>
    <col min="6" max="6" width="30.46484375" style="16" customWidth="1"/>
    <col min="7" max="7" width="30" style="16" customWidth="1"/>
    <col min="8" max="8" width="27.6640625" style="16" customWidth="1"/>
  </cols>
  <sheetData>
    <row r="4" spans="3:7" x14ac:dyDescent="0.45">
      <c r="C4" s="1" t="s">
        <v>9</v>
      </c>
      <c r="D4" s="4" t="s">
        <v>10</v>
      </c>
      <c r="E4" s="16" t="s">
        <v>28</v>
      </c>
      <c r="F4" s="17" t="s">
        <v>29</v>
      </c>
      <c r="G4" s="17" t="s">
        <v>30</v>
      </c>
    </row>
    <row r="5" spans="3:7" x14ac:dyDescent="0.45">
      <c r="E5" s="18"/>
    </row>
    <row r="6" spans="3:7" x14ac:dyDescent="0.45">
      <c r="C6" s="32" t="s">
        <v>0</v>
      </c>
      <c r="D6" s="32" t="s">
        <v>3</v>
      </c>
      <c r="E6" s="17">
        <v>1</v>
      </c>
      <c r="F6" s="17">
        <v>13.031072999999999</v>
      </c>
      <c r="G6" s="17">
        <v>38.967269000000002</v>
      </c>
    </row>
    <row r="7" spans="3:7" x14ac:dyDescent="0.45">
      <c r="C7" s="32"/>
      <c r="D7" s="32"/>
      <c r="E7" s="16">
        <v>2</v>
      </c>
      <c r="F7" s="16">
        <v>11.255763999999999</v>
      </c>
      <c r="G7" s="16">
        <v>25.50047</v>
      </c>
    </row>
    <row r="8" spans="3:7" x14ac:dyDescent="0.45">
      <c r="C8" s="32"/>
      <c r="D8" s="32"/>
      <c r="E8" s="16">
        <v>3</v>
      </c>
      <c r="F8" s="16">
        <v>11.890758999999999</v>
      </c>
      <c r="G8" s="16" t="s">
        <v>31</v>
      </c>
    </row>
    <row r="9" spans="3:7" x14ac:dyDescent="0.45">
      <c r="C9" s="32"/>
      <c r="D9" s="32"/>
      <c r="E9" s="16">
        <v>4</v>
      </c>
      <c r="F9" s="16">
        <v>14.617295</v>
      </c>
      <c r="G9" s="16" t="s">
        <v>32</v>
      </c>
    </row>
    <row r="10" spans="3:7" x14ac:dyDescent="0.45">
      <c r="C10" s="32"/>
      <c r="D10" s="32"/>
      <c r="E10" s="16">
        <v>5</v>
      </c>
      <c r="F10" s="16">
        <v>14.517295000000001</v>
      </c>
      <c r="G10" s="16" t="s">
        <v>31</v>
      </c>
    </row>
    <row r="11" spans="3:7" x14ac:dyDescent="0.45">
      <c r="C11" s="32"/>
      <c r="D11" s="32"/>
      <c r="E11" s="16">
        <v>6</v>
      </c>
      <c r="F11" s="16">
        <v>14.143402999999999</v>
      </c>
      <c r="G11" s="16" t="s">
        <v>31</v>
      </c>
    </row>
    <row r="12" spans="3:7" x14ac:dyDescent="0.45">
      <c r="C12" s="32"/>
      <c r="D12" s="32"/>
      <c r="E12" s="16">
        <v>7</v>
      </c>
      <c r="F12" s="16">
        <v>14.043403</v>
      </c>
      <c r="G12" s="16">
        <v>-10.801462000000001</v>
      </c>
    </row>
    <row r="13" spans="3:7" x14ac:dyDescent="0.45">
      <c r="C13" s="32"/>
      <c r="D13" s="32"/>
      <c r="E13" s="16">
        <v>8</v>
      </c>
      <c r="F13" s="16">
        <v>10.532902999999999</v>
      </c>
      <c r="G13" s="16">
        <v>11.222223</v>
      </c>
    </row>
    <row r="14" spans="3:7" x14ac:dyDescent="0.45">
      <c r="C14" s="32"/>
      <c r="D14" s="32"/>
      <c r="E14" s="16">
        <v>9</v>
      </c>
      <c r="F14" s="16">
        <v>11.243067</v>
      </c>
      <c r="G14" s="16">
        <v>5.897856</v>
      </c>
    </row>
    <row r="15" spans="3:7" x14ac:dyDescent="0.45">
      <c r="C15" s="32"/>
      <c r="D15" s="32"/>
      <c r="E15" s="16">
        <v>10</v>
      </c>
      <c r="F15" s="17">
        <v>8.3976780000000009</v>
      </c>
      <c r="G15" s="16" t="s">
        <v>32</v>
      </c>
    </row>
    <row r="16" spans="3:7" x14ac:dyDescent="0.45">
      <c r="C16" s="32"/>
      <c r="D16" s="32"/>
      <c r="E16" s="16">
        <v>11</v>
      </c>
      <c r="F16" s="16">
        <v>11.363455</v>
      </c>
      <c r="G16" s="16" t="s">
        <v>32</v>
      </c>
    </row>
    <row r="17" spans="3:7" x14ac:dyDescent="0.45">
      <c r="C17" s="32"/>
      <c r="D17" s="32"/>
      <c r="E17" s="16">
        <v>12</v>
      </c>
      <c r="F17" s="16">
        <v>8.1287459999999996</v>
      </c>
      <c r="G17" s="16">
        <v>11.757348</v>
      </c>
    </row>
    <row r="18" spans="3:7" x14ac:dyDescent="0.45">
      <c r="C18" s="32"/>
      <c r="D18" s="32"/>
      <c r="E18" s="16">
        <v>13</v>
      </c>
      <c r="F18" s="16">
        <v>8.9666589999999999</v>
      </c>
      <c r="G18" s="16">
        <v>-424.66428000000002</v>
      </c>
    </row>
    <row r="19" spans="3:7" x14ac:dyDescent="0.45">
      <c r="C19" s="32"/>
      <c r="D19" s="32"/>
      <c r="E19" s="16">
        <v>14</v>
      </c>
      <c r="F19" s="16">
        <v>11.180681999999999</v>
      </c>
      <c r="G19" s="16">
        <v>11.689036</v>
      </c>
    </row>
    <row r="20" spans="3:7" x14ac:dyDescent="0.45">
      <c r="C20" s="32"/>
      <c r="D20" s="32"/>
      <c r="E20" s="16">
        <v>15</v>
      </c>
      <c r="F20" s="16">
        <v>7.6887449999999999</v>
      </c>
      <c r="G20" s="16" t="s">
        <v>32</v>
      </c>
    </row>
    <row r="23" spans="3:7" x14ac:dyDescent="0.45">
      <c r="C23" s="32" t="s">
        <v>0</v>
      </c>
      <c r="D23" s="32" t="s">
        <v>6</v>
      </c>
      <c r="E23" s="17">
        <v>1</v>
      </c>
      <c r="F23" s="16">
        <v>13.031707300000001</v>
      </c>
      <c r="G23" s="16">
        <v>20.286574000000002</v>
      </c>
    </row>
    <row r="24" spans="3:7" x14ac:dyDescent="0.45">
      <c r="C24" s="32"/>
      <c r="D24" s="32"/>
      <c r="E24" s="16">
        <v>2</v>
      </c>
      <c r="F24" s="16">
        <v>11.255763999999999</v>
      </c>
      <c r="G24" s="16" t="s">
        <v>31</v>
      </c>
    </row>
    <row r="25" spans="3:7" x14ac:dyDescent="0.45">
      <c r="C25" s="32"/>
      <c r="D25" s="32"/>
      <c r="E25" s="16">
        <v>3</v>
      </c>
      <c r="F25" s="16">
        <v>19.597518999999998</v>
      </c>
      <c r="G25" s="16">
        <v>4.0434739999999998</v>
      </c>
    </row>
    <row r="26" spans="3:7" x14ac:dyDescent="0.45">
      <c r="C26" s="32"/>
      <c r="D26" s="32"/>
      <c r="E26" s="16">
        <v>4</v>
      </c>
      <c r="F26" s="16">
        <v>11.890758999999999</v>
      </c>
      <c r="G26" s="16">
        <v>18.831285999999999</v>
      </c>
    </row>
    <row r="27" spans="3:7" x14ac:dyDescent="0.45">
      <c r="C27" s="32"/>
      <c r="D27" s="32"/>
      <c r="E27" s="16">
        <v>5</v>
      </c>
      <c r="F27" s="16">
        <v>14.617295</v>
      </c>
      <c r="G27" s="16" t="s">
        <v>32</v>
      </c>
    </row>
    <row r="28" spans="3:7" x14ac:dyDescent="0.45">
      <c r="C28" s="32"/>
      <c r="D28" s="32"/>
      <c r="E28" s="16">
        <v>6</v>
      </c>
      <c r="F28" s="16">
        <v>14.517295000000001</v>
      </c>
      <c r="G28" s="16">
        <v>20.006326999999999</v>
      </c>
    </row>
    <row r="29" spans="3:7" x14ac:dyDescent="0.45">
      <c r="C29" s="32"/>
      <c r="D29" s="32"/>
      <c r="E29" s="16">
        <v>7</v>
      </c>
      <c r="F29" s="16">
        <v>14.143402999999999</v>
      </c>
      <c r="G29" s="16" t="s">
        <v>31</v>
      </c>
    </row>
    <row r="30" spans="3:7" x14ac:dyDescent="0.45">
      <c r="C30" s="32"/>
      <c r="D30" s="32"/>
      <c r="E30" s="16">
        <v>8</v>
      </c>
      <c r="F30" s="16">
        <v>14.043403</v>
      </c>
      <c r="G30" s="16">
        <v>-28.836843999999999</v>
      </c>
    </row>
    <row r="31" spans="3:7" x14ac:dyDescent="0.45">
      <c r="C31" s="32"/>
      <c r="D31" s="32"/>
      <c r="E31" s="16">
        <v>9</v>
      </c>
      <c r="F31" s="16">
        <v>10.532902999999999</v>
      </c>
      <c r="G31" s="16">
        <v>11.222223</v>
      </c>
    </row>
    <row r="32" spans="3:7" x14ac:dyDescent="0.45">
      <c r="C32" s="32"/>
      <c r="D32" s="32"/>
      <c r="E32" s="16">
        <v>10</v>
      </c>
      <c r="F32" s="16">
        <v>11.243067</v>
      </c>
      <c r="G32" s="16">
        <v>7.8619599999999998</v>
      </c>
    </row>
    <row r="33" spans="3:7" x14ac:dyDescent="0.45">
      <c r="C33" s="32"/>
      <c r="D33" s="32"/>
      <c r="E33" s="16">
        <v>11</v>
      </c>
      <c r="F33" s="17">
        <v>8.3976780000000009</v>
      </c>
      <c r="G33" s="16" t="s">
        <v>32</v>
      </c>
    </row>
    <row r="34" spans="3:7" x14ac:dyDescent="0.45">
      <c r="C34" s="32"/>
      <c r="D34" s="32"/>
      <c r="E34" s="16">
        <v>12</v>
      </c>
      <c r="F34" s="16">
        <v>11.363455</v>
      </c>
      <c r="G34" s="16" t="s">
        <v>32</v>
      </c>
    </row>
    <row r="35" spans="3:7" x14ac:dyDescent="0.45">
      <c r="C35" s="32"/>
      <c r="D35" s="32"/>
      <c r="E35" s="16">
        <v>13</v>
      </c>
      <c r="F35" s="16">
        <v>8.1287459999999996</v>
      </c>
      <c r="G35" s="16">
        <v>11.757348</v>
      </c>
    </row>
    <row r="36" spans="3:7" x14ac:dyDescent="0.45">
      <c r="C36" s="32"/>
      <c r="D36" s="32"/>
      <c r="E36" s="16">
        <v>14</v>
      </c>
      <c r="F36" s="16">
        <v>8.9666589999999999</v>
      </c>
      <c r="G36" s="16">
        <v>-425.66428000000002</v>
      </c>
    </row>
    <row r="37" spans="3:7" x14ac:dyDescent="0.45">
      <c r="C37" s="32"/>
      <c r="D37" s="32"/>
      <c r="E37" s="16">
        <v>15</v>
      </c>
      <c r="F37" s="16">
        <v>11.180681999999999</v>
      </c>
      <c r="G37" s="16">
        <v>11.689036</v>
      </c>
    </row>
    <row r="39" spans="3:7" x14ac:dyDescent="0.45">
      <c r="D39" s="2"/>
    </row>
    <row r="40" spans="3:7" x14ac:dyDescent="0.45">
      <c r="C40" s="32" t="s">
        <v>0</v>
      </c>
      <c r="D40" s="32" t="s">
        <v>4</v>
      </c>
      <c r="E40" s="17">
        <v>1</v>
      </c>
      <c r="F40" s="16">
        <v>13.031072999999999</v>
      </c>
      <c r="G40" s="16">
        <v>20.286574000000002</v>
      </c>
    </row>
    <row r="41" spans="3:7" x14ac:dyDescent="0.45">
      <c r="C41" s="32"/>
      <c r="D41" s="32"/>
      <c r="E41" s="16">
        <v>2</v>
      </c>
      <c r="F41" s="16">
        <v>11.255763999999999</v>
      </c>
      <c r="G41" s="16" t="s">
        <v>31</v>
      </c>
    </row>
    <row r="42" spans="3:7" x14ac:dyDescent="0.45">
      <c r="C42" s="32"/>
      <c r="D42" s="32"/>
      <c r="E42" s="16">
        <v>3</v>
      </c>
      <c r="F42" s="16">
        <v>19.597518999999998</v>
      </c>
      <c r="G42" s="16">
        <v>4.0434739999999998</v>
      </c>
    </row>
    <row r="43" spans="3:7" x14ac:dyDescent="0.45">
      <c r="C43" s="32"/>
      <c r="D43" s="32"/>
      <c r="E43" s="16">
        <v>4</v>
      </c>
      <c r="F43" s="16">
        <v>11.890758999999999</v>
      </c>
      <c r="G43" s="16">
        <v>18.831285999999999</v>
      </c>
    </row>
    <row r="44" spans="3:7" x14ac:dyDescent="0.45">
      <c r="C44" s="32"/>
      <c r="D44" s="32"/>
      <c r="E44" s="16">
        <v>5</v>
      </c>
      <c r="F44" s="16">
        <v>14.617295</v>
      </c>
      <c r="G44" s="16">
        <v>11.01139</v>
      </c>
    </row>
    <row r="45" spans="3:7" x14ac:dyDescent="0.45">
      <c r="C45" s="32"/>
      <c r="D45" s="32"/>
      <c r="E45" s="16">
        <v>6</v>
      </c>
      <c r="F45" s="16">
        <v>14.517295000000001</v>
      </c>
      <c r="G45" s="16">
        <v>20.006326999999999</v>
      </c>
    </row>
    <row r="46" spans="3:7" x14ac:dyDescent="0.45">
      <c r="C46" s="32"/>
      <c r="D46" s="32"/>
      <c r="E46" s="16">
        <v>7</v>
      </c>
      <c r="F46" s="16">
        <v>14.143402999999999</v>
      </c>
      <c r="G46" s="16" t="s">
        <v>31</v>
      </c>
    </row>
    <row r="47" spans="3:7" x14ac:dyDescent="0.45">
      <c r="C47" s="32"/>
      <c r="D47" s="32"/>
      <c r="E47" s="16">
        <v>8</v>
      </c>
      <c r="F47" s="16">
        <v>14.043403</v>
      </c>
      <c r="G47" s="16">
        <v>-28.836843999999999</v>
      </c>
    </row>
    <row r="48" spans="3:7" x14ac:dyDescent="0.45">
      <c r="C48" s="32"/>
      <c r="D48" s="32"/>
      <c r="E48" s="16">
        <v>9</v>
      </c>
      <c r="F48" s="16">
        <v>10.532902999999999</v>
      </c>
      <c r="G48" s="16">
        <v>11.222223</v>
      </c>
    </row>
    <row r="49" spans="3:7" x14ac:dyDescent="0.45">
      <c r="C49" s="32"/>
      <c r="D49" s="32"/>
      <c r="E49" s="16">
        <v>10</v>
      </c>
      <c r="F49" s="16">
        <v>11.243067</v>
      </c>
      <c r="G49" s="16">
        <v>5.897856</v>
      </c>
    </row>
    <row r="50" spans="3:7" x14ac:dyDescent="0.45">
      <c r="C50" s="32"/>
      <c r="D50" s="32"/>
      <c r="E50" s="16">
        <v>11</v>
      </c>
      <c r="F50" s="16">
        <v>8.3976780000000009</v>
      </c>
      <c r="G50" s="16" t="s">
        <v>32</v>
      </c>
    </row>
    <row r="51" spans="3:7" x14ac:dyDescent="0.45">
      <c r="C51" s="32"/>
      <c r="D51" s="32"/>
      <c r="E51" s="16">
        <v>12</v>
      </c>
      <c r="F51" s="16">
        <v>11.363455</v>
      </c>
      <c r="G51" s="16" t="s">
        <v>32</v>
      </c>
    </row>
    <row r="52" spans="3:7" x14ac:dyDescent="0.45">
      <c r="C52" s="32"/>
      <c r="D52" s="32"/>
      <c r="E52" s="16">
        <v>13</v>
      </c>
      <c r="F52" s="16">
        <v>8.1287459999999996</v>
      </c>
      <c r="G52" s="16">
        <v>11.757348</v>
      </c>
    </row>
    <row r="53" spans="3:7" x14ac:dyDescent="0.45">
      <c r="C53" s="32"/>
      <c r="D53" s="32"/>
      <c r="E53" s="16">
        <v>14</v>
      </c>
      <c r="F53" s="16">
        <v>8.9666589999999999</v>
      </c>
      <c r="G53" s="16">
        <v>-425.66428000000002</v>
      </c>
    </row>
    <row r="54" spans="3:7" x14ac:dyDescent="0.45">
      <c r="C54" s="32"/>
      <c r="D54" s="32"/>
      <c r="E54" s="16">
        <v>15</v>
      </c>
      <c r="F54" s="16">
        <v>11.180681999999999</v>
      </c>
      <c r="G54" s="16">
        <v>11.689036</v>
      </c>
    </row>
    <row r="57" spans="3:7" x14ac:dyDescent="0.45">
      <c r="C57" s="32" t="s">
        <v>0</v>
      </c>
      <c r="D57" s="32" t="s">
        <v>7</v>
      </c>
      <c r="E57" s="17">
        <v>1</v>
      </c>
      <c r="F57" s="16">
        <v>13.031072999999999</v>
      </c>
      <c r="G57" s="16">
        <v>38.967269000000002</v>
      </c>
    </row>
    <row r="58" spans="3:7" x14ac:dyDescent="0.45">
      <c r="C58" s="32"/>
      <c r="D58" s="32"/>
      <c r="E58" s="16">
        <v>2</v>
      </c>
      <c r="F58" s="16">
        <v>11.255763999999999</v>
      </c>
      <c r="G58" s="16">
        <v>25.500475000000002</v>
      </c>
    </row>
    <row r="59" spans="3:7" x14ac:dyDescent="0.45">
      <c r="C59" s="32"/>
      <c r="D59" s="32"/>
      <c r="E59" s="16">
        <v>3</v>
      </c>
      <c r="F59" s="16">
        <v>19.597518999999998</v>
      </c>
      <c r="G59" s="16" t="s">
        <v>32</v>
      </c>
    </row>
    <row r="60" spans="3:7" x14ac:dyDescent="0.45">
      <c r="C60" s="32"/>
      <c r="D60" s="32"/>
      <c r="E60" s="16">
        <v>4</v>
      </c>
      <c r="F60" s="16">
        <v>11.890758999999999</v>
      </c>
      <c r="G60" s="16" t="s">
        <v>31</v>
      </c>
    </row>
    <row r="61" spans="3:7" x14ac:dyDescent="0.45">
      <c r="C61" s="32"/>
      <c r="D61" s="32"/>
      <c r="E61" s="16">
        <v>5</v>
      </c>
      <c r="F61" s="16">
        <v>14.617295</v>
      </c>
      <c r="G61" s="16" t="s">
        <v>32</v>
      </c>
    </row>
    <row r="62" spans="3:7" x14ac:dyDescent="0.45">
      <c r="C62" s="32"/>
      <c r="D62" s="32"/>
      <c r="E62" s="16">
        <v>6</v>
      </c>
      <c r="F62" s="16">
        <v>14.517295000000001</v>
      </c>
      <c r="G62" s="16">
        <v>13.2096</v>
      </c>
    </row>
    <row r="63" spans="3:7" x14ac:dyDescent="0.45">
      <c r="C63" s="32"/>
      <c r="D63" s="32"/>
      <c r="E63" s="16">
        <v>7</v>
      </c>
      <c r="F63" s="16">
        <v>14.143402999999999</v>
      </c>
      <c r="G63" s="16" t="s">
        <v>31</v>
      </c>
    </row>
    <row r="64" spans="3:7" x14ac:dyDescent="0.45">
      <c r="C64" s="32"/>
      <c r="D64" s="32"/>
      <c r="E64" s="16">
        <v>8</v>
      </c>
      <c r="F64" s="16">
        <v>14.043403</v>
      </c>
      <c r="G64" s="16" t="s">
        <v>32</v>
      </c>
    </row>
    <row r="65" spans="3:7" x14ac:dyDescent="0.45">
      <c r="C65" s="32"/>
      <c r="D65" s="32"/>
      <c r="E65" s="16">
        <v>9</v>
      </c>
      <c r="F65" s="16">
        <v>10.532902999999999</v>
      </c>
      <c r="G65" s="16">
        <v>11.22223</v>
      </c>
    </row>
    <row r="66" spans="3:7" x14ac:dyDescent="0.45">
      <c r="C66" s="32"/>
      <c r="D66" s="32"/>
      <c r="E66" s="16">
        <v>10</v>
      </c>
      <c r="F66" s="16">
        <v>11.243067</v>
      </c>
      <c r="G66" s="16" t="s">
        <v>32</v>
      </c>
    </row>
    <row r="67" spans="3:7" x14ac:dyDescent="0.45">
      <c r="C67" s="32"/>
      <c r="D67" s="32"/>
      <c r="E67" s="16">
        <v>11</v>
      </c>
      <c r="F67" s="16">
        <v>8.3976780000000009</v>
      </c>
      <c r="G67" s="16" t="s">
        <v>32</v>
      </c>
    </row>
    <row r="68" spans="3:7" x14ac:dyDescent="0.45">
      <c r="C68" s="32"/>
      <c r="D68" s="32"/>
      <c r="E68" s="16">
        <v>12</v>
      </c>
      <c r="F68" s="16">
        <v>11.363455</v>
      </c>
      <c r="G68" s="16" t="s">
        <v>32</v>
      </c>
    </row>
    <row r="69" spans="3:7" x14ac:dyDescent="0.45">
      <c r="C69" s="32"/>
      <c r="D69" s="32"/>
      <c r="E69" s="16">
        <v>13</v>
      </c>
      <c r="F69" s="16">
        <v>8.1287459999999996</v>
      </c>
      <c r="G69" s="16">
        <v>11.757348</v>
      </c>
    </row>
    <row r="70" spans="3:7" x14ac:dyDescent="0.45">
      <c r="C70" s="32"/>
      <c r="D70" s="32"/>
      <c r="E70" s="16">
        <v>14</v>
      </c>
      <c r="F70" s="16">
        <v>8.9666589999999999</v>
      </c>
      <c r="G70" s="16" t="s">
        <v>31</v>
      </c>
    </row>
    <row r="71" spans="3:7" x14ac:dyDescent="0.45">
      <c r="C71" s="32"/>
      <c r="D71" s="32"/>
      <c r="E71" s="16">
        <v>15</v>
      </c>
      <c r="F71" s="16">
        <v>11.180681999999999</v>
      </c>
      <c r="G71" s="16">
        <v>11.689036</v>
      </c>
    </row>
    <row r="74" spans="3:7" x14ac:dyDescent="0.45">
      <c r="C74" s="32" t="s">
        <v>1</v>
      </c>
      <c r="D74" s="32" t="s">
        <v>3</v>
      </c>
      <c r="E74" s="17">
        <v>1</v>
      </c>
      <c r="F74" s="16">
        <v>13.031072999999999</v>
      </c>
      <c r="G74" s="16">
        <v>13.898342</v>
      </c>
    </row>
    <row r="75" spans="3:7" x14ac:dyDescent="0.45">
      <c r="C75" s="32"/>
      <c r="D75" s="32"/>
      <c r="E75" s="16">
        <v>2</v>
      </c>
      <c r="F75" s="16">
        <v>11.255763999999999</v>
      </c>
      <c r="G75" s="16">
        <v>12.987607000000001</v>
      </c>
    </row>
    <row r="76" spans="3:7" x14ac:dyDescent="0.45">
      <c r="C76" s="32"/>
      <c r="D76" s="32"/>
      <c r="E76" s="16">
        <v>3</v>
      </c>
      <c r="F76" s="16">
        <v>19.597518999999998</v>
      </c>
      <c r="G76" s="16">
        <v>13.435366</v>
      </c>
    </row>
    <row r="77" spans="3:7" x14ac:dyDescent="0.45">
      <c r="C77" s="32"/>
      <c r="D77" s="32"/>
      <c r="E77" s="16">
        <v>4</v>
      </c>
      <c r="F77" s="16">
        <v>17.319970999999999</v>
      </c>
      <c r="G77" s="16">
        <v>12.299459000000001</v>
      </c>
    </row>
    <row r="78" spans="3:7" x14ac:dyDescent="0.45">
      <c r="C78" s="32"/>
      <c r="D78" s="32"/>
      <c r="E78" s="16">
        <v>5</v>
      </c>
      <c r="F78" s="16">
        <v>11.890758999999999</v>
      </c>
      <c r="G78" s="16">
        <v>12.518734</v>
      </c>
    </row>
    <row r="79" spans="3:7" x14ac:dyDescent="0.45">
      <c r="C79" s="32"/>
      <c r="D79" s="32"/>
      <c r="E79" s="16">
        <v>6</v>
      </c>
      <c r="F79" s="16">
        <v>10.069708</v>
      </c>
      <c r="G79" s="16">
        <v>13.47611</v>
      </c>
    </row>
    <row r="80" spans="3:7" x14ac:dyDescent="0.45">
      <c r="C80" s="32"/>
      <c r="D80" s="32"/>
      <c r="E80" s="16">
        <v>7</v>
      </c>
      <c r="F80" s="16">
        <v>14.617295</v>
      </c>
      <c r="G80" s="16">
        <v>12.797504999999999</v>
      </c>
    </row>
    <row r="81" spans="3:7" x14ac:dyDescent="0.45">
      <c r="C81" s="32"/>
      <c r="D81" s="32"/>
      <c r="E81" s="16">
        <v>8</v>
      </c>
      <c r="F81" s="16">
        <v>14.517295000000001</v>
      </c>
      <c r="G81" s="16">
        <v>13.306518000000001</v>
      </c>
    </row>
    <row r="82" spans="3:7" x14ac:dyDescent="0.45">
      <c r="C82" s="32"/>
      <c r="D82" s="32"/>
      <c r="E82" s="16">
        <v>9</v>
      </c>
      <c r="F82" s="16">
        <v>14.143402999999999</v>
      </c>
      <c r="G82" s="16">
        <v>11.704521</v>
      </c>
    </row>
    <row r="83" spans="3:7" x14ac:dyDescent="0.45">
      <c r="C83" s="32"/>
      <c r="D83" s="32"/>
      <c r="E83" s="16">
        <v>10</v>
      </c>
      <c r="F83" s="16">
        <v>14.043403</v>
      </c>
      <c r="G83" s="16">
        <v>13.405893000000001</v>
      </c>
    </row>
    <row r="84" spans="3:7" x14ac:dyDescent="0.45">
      <c r="C84" s="32"/>
      <c r="D84" s="32"/>
      <c r="E84" s="16">
        <v>11</v>
      </c>
      <c r="F84" s="16">
        <v>10.532902999999999</v>
      </c>
      <c r="G84" s="16">
        <v>11.235825</v>
      </c>
    </row>
    <row r="85" spans="3:7" x14ac:dyDescent="0.45">
      <c r="C85" s="32"/>
      <c r="D85" s="32"/>
      <c r="E85" s="16">
        <v>12</v>
      </c>
      <c r="F85" s="16">
        <v>11.243067</v>
      </c>
      <c r="G85" s="16">
        <v>11.726088000000001</v>
      </c>
    </row>
    <row r="86" spans="3:7" x14ac:dyDescent="0.45">
      <c r="C86" s="32"/>
      <c r="D86" s="32"/>
      <c r="E86" s="16">
        <v>13</v>
      </c>
      <c r="F86" s="16">
        <v>8.3976780000000009</v>
      </c>
      <c r="G86" s="16">
        <v>11.723606999999999</v>
      </c>
    </row>
    <row r="87" spans="3:7" x14ac:dyDescent="0.45">
      <c r="C87" s="32"/>
      <c r="D87" s="32"/>
      <c r="E87" s="16">
        <v>14</v>
      </c>
      <c r="F87" s="16">
        <v>11.363455</v>
      </c>
      <c r="G87" s="16">
        <v>11.494585000000001</v>
      </c>
    </row>
    <row r="88" spans="3:7" x14ac:dyDescent="0.45">
      <c r="C88" s="32"/>
      <c r="D88" s="32"/>
      <c r="E88" s="16">
        <v>15</v>
      </c>
      <c r="F88" s="16">
        <v>8.1287459999999996</v>
      </c>
      <c r="G88" s="16">
        <v>9.3648860000000003</v>
      </c>
    </row>
    <row r="89" spans="3:7" x14ac:dyDescent="0.45">
      <c r="D89" s="2"/>
    </row>
    <row r="90" spans="3:7" x14ac:dyDescent="0.45">
      <c r="E90" s="17"/>
    </row>
    <row r="91" spans="3:7" x14ac:dyDescent="0.45">
      <c r="C91" s="32" t="s">
        <v>1</v>
      </c>
      <c r="D91" s="32" t="s">
        <v>6</v>
      </c>
      <c r="E91" s="17">
        <v>1</v>
      </c>
      <c r="F91" s="16">
        <v>13.031072999999999</v>
      </c>
      <c r="G91" s="16">
        <v>14.004051</v>
      </c>
    </row>
    <row r="92" spans="3:7" x14ac:dyDescent="0.45">
      <c r="C92" s="32"/>
      <c r="D92" s="32"/>
      <c r="E92" s="16">
        <v>2</v>
      </c>
      <c r="F92" s="16">
        <v>11.255763999999999</v>
      </c>
      <c r="G92" s="16">
        <v>14.59348</v>
      </c>
    </row>
    <row r="93" spans="3:7" x14ac:dyDescent="0.45">
      <c r="C93" s="32"/>
      <c r="D93" s="32"/>
      <c r="E93" s="16">
        <v>3</v>
      </c>
      <c r="F93" s="16">
        <v>19.597518999999998</v>
      </c>
      <c r="G93" s="16">
        <v>13.248303</v>
      </c>
    </row>
    <row r="94" spans="3:7" x14ac:dyDescent="0.45">
      <c r="C94" s="32"/>
      <c r="D94" s="32"/>
      <c r="E94" s="16">
        <v>4</v>
      </c>
      <c r="F94" s="16">
        <v>17.319970999999999</v>
      </c>
      <c r="G94" s="16">
        <v>13.334728999999999</v>
      </c>
    </row>
    <row r="95" spans="3:7" x14ac:dyDescent="0.45">
      <c r="C95" s="32"/>
      <c r="D95" s="32"/>
      <c r="E95" s="16">
        <v>5</v>
      </c>
      <c r="F95" s="16">
        <v>11.890758999999999</v>
      </c>
      <c r="G95" s="16">
        <v>12.442748999999999</v>
      </c>
    </row>
    <row r="96" spans="3:7" x14ac:dyDescent="0.45">
      <c r="C96" s="32"/>
      <c r="D96" s="32"/>
      <c r="E96" s="16">
        <v>6</v>
      </c>
      <c r="F96" s="16">
        <v>10.069708</v>
      </c>
      <c r="G96" s="16">
        <v>13.676164999999999</v>
      </c>
    </row>
    <row r="97" spans="3:7" x14ac:dyDescent="0.45">
      <c r="C97" s="32"/>
      <c r="D97" s="32"/>
      <c r="E97" s="16">
        <v>7</v>
      </c>
      <c r="F97" s="16">
        <v>14.617295</v>
      </c>
      <c r="G97" s="16">
        <v>12.746091</v>
      </c>
    </row>
    <row r="98" spans="3:7" x14ac:dyDescent="0.45">
      <c r="C98" s="32"/>
      <c r="D98" s="32"/>
      <c r="E98" s="16">
        <v>8</v>
      </c>
      <c r="F98" s="16">
        <v>14.517295000000001</v>
      </c>
      <c r="G98" s="16">
        <v>13.863638999999999</v>
      </c>
    </row>
    <row r="99" spans="3:7" x14ac:dyDescent="0.45">
      <c r="C99" s="32"/>
      <c r="D99" s="32"/>
      <c r="E99" s="16">
        <v>9</v>
      </c>
      <c r="F99" s="16">
        <v>14.143402999999999</v>
      </c>
      <c r="G99" s="16">
        <v>11.903066000000001</v>
      </c>
    </row>
    <row r="100" spans="3:7" x14ac:dyDescent="0.45">
      <c r="C100" s="32"/>
      <c r="D100" s="32"/>
      <c r="E100" s="16">
        <v>10</v>
      </c>
      <c r="F100" s="16">
        <v>14.043403</v>
      </c>
      <c r="G100" s="16">
        <v>13.864839999999999</v>
      </c>
    </row>
    <row r="101" spans="3:7" x14ac:dyDescent="0.45">
      <c r="C101" s="32"/>
      <c r="D101" s="32"/>
      <c r="E101" s="16">
        <v>11</v>
      </c>
      <c r="F101" s="16">
        <v>10.5329</v>
      </c>
      <c r="G101" s="16">
        <v>11.507771999999999</v>
      </c>
    </row>
    <row r="102" spans="3:7" x14ac:dyDescent="0.45">
      <c r="C102" s="32"/>
      <c r="D102" s="32"/>
      <c r="E102" s="16">
        <v>12</v>
      </c>
      <c r="F102" s="16">
        <v>11.24306</v>
      </c>
      <c r="G102" s="16">
        <v>11.848072999999999</v>
      </c>
    </row>
    <row r="103" spans="3:7" x14ac:dyDescent="0.45">
      <c r="C103" s="32"/>
      <c r="D103" s="32"/>
      <c r="E103" s="16">
        <v>13</v>
      </c>
      <c r="F103" s="16">
        <v>8.3976780000000009</v>
      </c>
      <c r="G103" s="16">
        <v>12.408982999999999</v>
      </c>
    </row>
    <row r="104" spans="3:7" x14ac:dyDescent="0.45">
      <c r="C104" s="32"/>
      <c r="D104" s="32"/>
      <c r="E104" s="16">
        <v>14</v>
      </c>
      <c r="F104" s="16">
        <v>11.36345</v>
      </c>
      <c r="G104" s="16">
        <v>12.172611</v>
      </c>
    </row>
    <row r="105" spans="3:7" x14ac:dyDescent="0.45">
      <c r="C105" s="32"/>
      <c r="D105" s="32"/>
      <c r="E105" s="16">
        <v>15</v>
      </c>
      <c r="F105" s="16">
        <v>8.1287459999999996</v>
      </c>
      <c r="G105" s="16">
        <v>11.804138</v>
      </c>
    </row>
    <row r="108" spans="3:7" x14ac:dyDescent="0.45">
      <c r="C108" s="32" t="s">
        <v>1</v>
      </c>
      <c r="D108" s="32" t="s">
        <v>4</v>
      </c>
      <c r="E108" s="17">
        <v>1</v>
      </c>
      <c r="F108" s="16">
        <v>13.03107</v>
      </c>
      <c r="G108" s="16">
        <v>13.78754</v>
      </c>
    </row>
    <row r="109" spans="3:7" x14ac:dyDescent="0.45">
      <c r="C109" s="32"/>
      <c r="D109" s="32"/>
      <c r="E109" s="16">
        <v>2</v>
      </c>
      <c r="F109" s="16">
        <v>11.25576</v>
      </c>
      <c r="G109" s="16">
        <v>13.446809999999999</v>
      </c>
    </row>
    <row r="110" spans="3:7" x14ac:dyDescent="0.45">
      <c r="C110" s="32"/>
      <c r="D110" s="32"/>
      <c r="E110" s="16">
        <v>3</v>
      </c>
      <c r="F110" s="16">
        <v>19.59751</v>
      </c>
      <c r="G110" s="16">
        <v>13.40418</v>
      </c>
    </row>
    <row r="111" spans="3:7" x14ac:dyDescent="0.45">
      <c r="C111" s="32"/>
      <c r="D111" s="32"/>
      <c r="E111" s="16">
        <v>4</v>
      </c>
      <c r="F111" s="16">
        <v>17.319970000000001</v>
      </c>
      <c r="G111" s="16">
        <v>12.26132</v>
      </c>
    </row>
    <row r="112" spans="3:7" x14ac:dyDescent="0.45">
      <c r="C112" s="32"/>
      <c r="D112" s="32"/>
      <c r="E112" s="16">
        <v>5</v>
      </c>
      <c r="F112" s="16">
        <v>11.890750000000001</v>
      </c>
      <c r="G112" s="16">
        <v>12.38659</v>
      </c>
    </row>
    <row r="113" spans="3:7" x14ac:dyDescent="0.45">
      <c r="C113" s="32"/>
      <c r="D113" s="32"/>
      <c r="E113" s="16">
        <v>6</v>
      </c>
      <c r="F113" s="16">
        <v>10.069699999999999</v>
      </c>
      <c r="G113" s="16">
        <v>13.75332</v>
      </c>
    </row>
    <row r="114" spans="3:7" x14ac:dyDescent="0.45">
      <c r="C114" s="32"/>
      <c r="D114" s="32"/>
      <c r="E114" s="16">
        <v>7</v>
      </c>
      <c r="F114" s="16">
        <v>14.617290000000001</v>
      </c>
      <c r="G114" s="16">
        <v>12.221019999999999</v>
      </c>
    </row>
    <row r="115" spans="3:7" x14ac:dyDescent="0.45">
      <c r="C115" s="32"/>
      <c r="D115" s="32"/>
      <c r="E115" s="16">
        <v>8</v>
      </c>
      <c r="F115" s="16">
        <v>14.517289999999999</v>
      </c>
      <c r="G115" s="16">
        <v>13.11665</v>
      </c>
    </row>
    <row r="116" spans="3:7" x14ac:dyDescent="0.45">
      <c r="C116" s="32"/>
      <c r="D116" s="32"/>
      <c r="E116" s="16">
        <v>9</v>
      </c>
      <c r="F116" s="16">
        <v>14.1434</v>
      </c>
      <c r="G116" s="16">
        <v>11.2559</v>
      </c>
    </row>
    <row r="117" spans="3:7" x14ac:dyDescent="0.45">
      <c r="C117" s="32"/>
      <c r="D117" s="32"/>
      <c r="E117" s="16">
        <v>10</v>
      </c>
      <c r="F117" s="16">
        <v>14.0434</v>
      </c>
      <c r="G117" s="16">
        <v>13.49616</v>
      </c>
    </row>
    <row r="118" spans="3:7" x14ac:dyDescent="0.45">
      <c r="C118" s="32"/>
      <c r="D118" s="32"/>
      <c r="E118" s="16">
        <v>11</v>
      </c>
      <c r="F118" s="16">
        <v>10.5329</v>
      </c>
      <c r="G118" s="16">
        <v>11.327299999999999</v>
      </c>
    </row>
    <row r="119" spans="3:7" x14ac:dyDescent="0.45">
      <c r="C119" s="32"/>
      <c r="D119" s="32"/>
      <c r="E119" s="16">
        <v>12</v>
      </c>
      <c r="F119" s="16">
        <v>11.243</v>
      </c>
      <c r="G119" s="16">
        <v>11.8857</v>
      </c>
    </row>
    <row r="120" spans="3:7" x14ac:dyDescent="0.45">
      <c r="C120" s="32"/>
      <c r="D120" s="32"/>
      <c r="E120" s="16">
        <v>13</v>
      </c>
      <c r="F120" s="16">
        <v>8.3976699999999997</v>
      </c>
      <c r="G120" s="16">
        <v>12.11023</v>
      </c>
    </row>
    <row r="121" spans="3:7" x14ac:dyDescent="0.45">
      <c r="C121" s="32"/>
      <c r="D121" s="32"/>
      <c r="E121" s="16">
        <v>14</v>
      </c>
      <c r="F121" s="16">
        <v>11.3634</v>
      </c>
      <c r="G121" s="16">
        <v>12.172599999999999</v>
      </c>
    </row>
    <row r="122" spans="3:7" x14ac:dyDescent="0.45">
      <c r="C122" s="32"/>
      <c r="D122" s="32"/>
      <c r="E122" s="16">
        <v>15</v>
      </c>
      <c r="F122" s="16">
        <v>8.1287400000000005</v>
      </c>
      <c r="G122" s="16">
        <v>10.66019</v>
      </c>
    </row>
    <row r="125" spans="3:7" x14ac:dyDescent="0.45">
      <c r="C125" s="32" t="s">
        <v>1</v>
      </c>
      <c r="D125" s="32" t="s">
        <v>7</v>
      </c>
      <c r="E125" s="17">
        <v>1</v>
      </c>
      <c r="F125" s="16">
        <v>13.031072999999999</v>
      </c>
      <c r="G125" s="16">
        <v>13.688359999999999</v>
      </c>
    </row>
    <row r="126" spans="3:7" x14ac:dyDescent="0.45">
      <c r="C126" s="32"/>
      <c r="D126" s="32"/>
      <c r="E126" s="16">
        <v>2</v>
      </c>
      <c r="F126" s="16">
        <v>11.255763999999999</v>
      </c>
      <c r="G126" s="16">
        <v>13.5738</v>
      </c>
    </row>
    <row r="127" spans="3:7" x14ac:dyDescent="0.45">
      <c r="C127" s="32"/>
      <c r="D127" s="32"/>
      <c r="E127" s="16">
        <v>3</v>
      </c>
      <c r="F127" s="16">
        <v>19.597518999999998</v>
      </c>
      <c r="G127" s="16">
        <v>12.67792</v>
      </c>
    </row>
    <row r="128" spans="3:7" x14ac:dyDescent="0.45">
      <c r="C128" s="32"/>
      <c r="D128" s="32"/>
      <c r="E128" s="16">
        <v>4</v>
      </c>
      <c r="F128" s="16">
        <v>17.319970999999999</v>
      </c>
      <c r="G128" s="16">
        <v>12.67421</v>
      </c>
    </row>
    <row r="129" spans="3:7" x14ac:dyDescent="0.45">
      <c r="C129" s="32"/>
      <c r="D129" s="32"/>
      <c r="E129" s="16">
        <v>5</v>
      </c>
      <c r="F129" s="16">
        <v>11.890758999999999</v>
      </c>
      <c r="G129" s="16">
        <v>12.35516</v>
      </c>
    </row>
    <row r="130" spans="3:7" x14ac:dyDescent="0.45">
      <c r="C130" s="32"/>
      <c r="D130" s="32"/>
      <c r="E130" s="16">
        <v>6</v>
      </c>
      <c r="F130" s="16">
        <v>10.069708</v>
      </c>
      <c r="G130" s="16">
        <v>13.76483</v>
      </c>
    </row>
    <row r="131" spans="3:7" x14ac:dyDescent="0.45">
      <c r="C131" s="32"/>
      <c r="D131" s="32"/>
      <c r="E131" s="16">
        <v>7</v>
      </c>
      <c r="F131" s="16">
        <v>14.617295</v>
      </c>
      <c r="G131" s="16">
        <v>12.612640000000001</v>
      </c>
    </row>
    <row r="132" spans="3:7" x14ac:dyDescent="0.45">
      <c r="C132" s="32"/>
      <c r="D132" s="32"/>
      <c r="E132" s="16">
        <v>8</v>
      </c>
      <c r="F132" s="16">
        <v>14.517295000000001</v>
      </c>
      <c r="G132" s="16">
        <v>12.58811</v>
      </c>
    </row>
    <row r="133" spans="3:7" x14ac:dyDescent="0.45">
      <c r="C133" s="32"/>
      <c r="D133" s="32"/>
      <c r="E133" s="16">
        <v>9</v>
      </c>
      <c r="F133" s="16">
        <v>14.143402999999999</v>
      </c>
      <c r="G133" s="16">
        <v>12.13761</v>
      </c>
    </row>
    <row r="134" spans="3:7" x14ac:dyDescent="0.45">
      <c r="C134" s="32"/>
      <c r="D134" s="32"/>
      <c r="E134" s="16">
        <v>10</v>
      </c>
      <c r="F134" s="16">
        <v>14.043403</v>
      </c>
      <c r="G134" s="16">
        <v>13.013730000000001</v>
      </c>
    </row>
    <row r="135" spans="3:7" x14ac:dyDescent="0.45">
      <c r="C135" s="32"/>
      <c r="D135" s="32"/>
      <c r="E135" s="16">
        <v>11</v>
      </c>
      <c r="F135" s="16">
        <v>10.5329</v>
      </c>
      <c r="G135" s="16">
        <v>11.235799999999999</v>
      </c>
    </row>
    <row r="136" spans="3:7" x14ac:dyDescent="0.45">
      <c r="C136" s="32"/>
      <c r="D136" s="32"/>
      <c r="E136" s="16">
        <v>12</v>
      </c>
      <c r="F136" s="16">
        <v>11.24306</v>
      </c>
      <c r="G136" s="16">
        <v>11.848000000000001</v>
      </c>
    </row>
    <row r="137" spans="3:7" x14ac:dyDescent="0.45">
      <c r="C137" s="32"/>
      <c r="D137" s="32"/>
      <c r="E137" s="16">
        <v>13</v>
      </c>
      <c r="F137" s="16">
        <v>8.3976780000000009</v>
      </c>
      <c r="G137" s="16">
        <v>12.50741</v>
      </c>
    </row>
    <row r="138" spans="3:7" x14ac:dyDescent="0.45">
      <c r="C138" s="32"/>
      <c r="D138" s="32"/>
      <c r="E138" s="16">
        <v>14</v>
      </c>
      <c r="F138" s="16">
        <v>11.36345</v>
      </c>
      <c r="G138" s="16">
        <v>11.538399999999999</v>
      </c>
    </row>
    <row r="139" spans="3:7" x14ac:dyDescent="0.45">
      <c r="C139" s="32"/>
      <c r="D139" s="32"/>
      <c r="E139" s="16">
        <v>15</v>
      </c>
      <c r="F139" s="16">
        <v>8.1287459999999996</v>
      </c>
      <c r="G139" s="16">
        <v>10.321680000000001</v>
      </c>
    </row>
    <row r="142" spans="3:7" x14ac:dyDescent="0.45">
      <c r="C142" s="32" t="s">
        <v>2</v>
      </c>
      <c r="D142" s="32" t="s">
        <v>3</v>
      </c>
      <c r="E142" s="17">
        <v>1</v>
      </c>
      <c r="F142" s="16">
        <v>13.031072999999999</v>
      </c>
      <c r="G142" s="16">
        <v>12.380625999999999</v>
      </c>
    </row>
    <row r="143" spans="3:7" x14ac:dyDescent="0.45">
      <c r="C143" s="32"/>
      <c r="D143" s="32"/>
      <c r="E143" s="16">
        <v>2</v>
      </c>
      <c r="F143" s="16">
        <v>11.255763999999999</v>
      </c>
      <c r="G143" s="16">
        <v>12.345281999999999</v>
      </c>
    </row>
    <row r="144" spans="3:7" x14ac:dyDescent="0.45">
      <c r="C144" s="32"/>
      <c r="D144" s="32"/>
      <c r="E144" s="16">
        <v>3</v>
      </c>
      <c r="F144" s="16">
        <v>17.319970999999999</v>
      </c>
      <c r="G144" s="16">
        <v>13.124711</v>
      </c>
    </row>
    <row r="145" spans="3:7" x14ac:dyDescent="0.45">
      <c r="C145" s="32"/>
      <c r="D145" s="32"/>
      <c r="E145" s="16">
        <v>4</v>
      </c>
      <c r="F145" s="16">
        <v>11.890758999999999</v>
      </c>
      <c r="G145" s="16" t="s">
        <v>31</v>
      </c>
    </row>
    <row r="146" spans="3:7" x14ac:dyDescent="0.45">
      <c r="C146" s="32"/>
      <c r="D146" s="32"/>
      <c r="E146" s="16">
        <v>5</v>
      </c>
      <c r="F146" s="16">
        <v>10.069708</v>
      </c>
      <c r="G146" s="16">
        <v>12.999129999999999</v>
      </c>
    </row>
    <row r="147" spans="3:7" x14ac:dyDescent="0.45">
      <c r="C147" s="32"/>
      <c r="D147" s="32"/>
      <c r="E147" s="16">
        <v>6</v>
      </c>
      <c r="F147" s="16">
        <v>14.617295</v>
      </c>
      <c r="G147" s="16">
        <v>11.990762</v>
      </c>
    </row>
    <row r="148" spans="3:7" x14ac:dyDescent="0.45">
      <c r="C148" s="32"/>
      <c r="D148" s="32"/>
      <c r="E148" s="16">
        <v>7</v>
      </c>
      <c r="F148" s="16">
        <v>14.517295000000001</v>
      </c>
      <c r="G148" s="16">
        <v>11.441888000000001</v>
      </c>
    </row>
    <row r="149" spans="3:7" x14ac:dyDescent="0.45">
      <c r="C149" s="32"/>
      <c r="D149" s="32"/>
      <c r="E149" s="16">
        <v>8</v>
      </c>
      <c r="F149" s="16">
        <v>14.143402999999999</v>
      </c>
      <c r="G149" s="16">
        <v>11.86242</v>
      </c>
    </row>
    <row r="150" spans="3:7" x14ac:dyDescent="0.45">
      <c r="C150" s="32"/>
      <c r="D150" s="32"/>
      <c r="E150" s="16">
        <v>9</v>
      </c>
      <c r="F150" s="16">
        <v>14.043403</v>
      </c>
      <c r="G150" s="16">
        <v>13.496976999999999</v>
      </c>
    </row>
    <row r="151" spans="3:7" x14ac:dyDescent="0.45">
      <c r="C151" s="32"/>
      <c r="D151" s="32"/>
      <c r="E151" s="16">
        <v>10</v>
      </c>
      <c r="F151" s="16">
        <v>10.532902999999999</v>
      </c>
      <c r="G151" s="16">
        <v>13.1</v>
      </c>
    </row>
    <row r="152" spans="3:7" x14ac:dyDescent="0.45">
      <c r="C152" s="32"/>
      <c r="D152" s="32"/>
      <c r="E152" s="16">
        <v>11</v>
      </c>
      <c r="F152" s="16">
        <v>11.24306</v>
      </c>
      <c r="G152" s="16">
        <v>12.169169999999999</v>
      </c>
    </row>
    <row r="153" spans="3:7" x14ac:dyDescent="0.45">
      <c r="C153" s="32"/>
      <c r="D153" s="32"/>
      <c r="E153" s="16">
        <v>12</v>
      </c>
      <c r="F153" s="16">
        <v>8.3976780000000009</v>
      </c>
      <c r="G153" s="16">
        <v>12.094429</v>
      </c>
    </row>
    <row r="154" spans="3:7" x14ac:dyDescent="0.45">
      <c r="C154" s="32"/>
      <c r="D154" s="32"/>
      <c r="E154" s="16">
        <v>13</v>
      </c>
      <c r="F154" s="16">
        <v>11.36345</v>
      </c>
      <c r="G154" s="16">
        <v>11.603429999999999</v>
      </c>
    </row>
    <row r="155" spans="3:7" x14ac:dyDescent="0.45">
      <c r="C155" s="32"/>
      <c r="D155" s="32"/>
      <c r="E155" s="16">
        <v>14</v>
      </c>
      <c r="F155" s="16">
        <v>8.1287459999999996</v>
      </c>
      <c r="G155" s="16">
        <v>11.521086</v>
      </c>
    </row>
    <row r="156" spans="3:7" x14ac:dyDescent="0.45">
      <c r="C156" s="32"/>
      <c r="D156" s="32"/>
      <c r="E156" s="16">
        <v>15</v>
      </c>
      <c r="F156" s="16">
        <v>8.9666589999999999</v>
      </c>
      <c r="G156" s="16">
        <v>12.134664000000001</v>
      </c>
    </row>
    <row r="159" spans="3:7" x14ac:dyDescent="0.45">
      <c r="C159" s="32" t="s">
        <v>2</v>
      </c>
      <c r="D159" s="32" t="s">
        <v>6</v>
      </c>
      <c r="E159" s="17">
        <v>1</v>
      </c>
      <c r="F159" s="16">
        <v>13.031072999999999</v>
      </c>
      <c r="G159" s="16">
        <v>12.322312</v>
      </c>
    </row>
    <row r="160" spans="3:7" x14ac:dyDescent="0.45">
      <c r="C160" s="32"/>
      <c r="D160" s="32"/>
      <c r="E160" s="16">
        <v>2</v>
      </c>
      <c r="F160" s="16">
        <v>11.255763999999999</v>
      </c>
      <c r="G160" s="16">
        <v>12.691909000000001</v>
      </c>
    </row>
    <row r="161" spans="3:7" x14ac:dyDescent="0.45">
      <c r="C161" s="32"/>
      <c r="D161" s="32"/>
      <c r="E161" s="16">
        <v>3</v>
      </c>
      <c r="F161" s="16">
        <v>19.597518999999998</v>
      </c>
      <c r="G161" s="16">
        <v>17.046692</v>
      </c>
    </row>
    <row r="162" spans="3:7" x14ac:dyDescent="0.45">
      <c r="C162" s="32"/>
      <c r="D162" s="32"/>
      <c r="E162" s="16">
        <v>4</v>
      </c>
      <c r="F162" s="16">
        <v>17.319970999999999</v>
      </c>
      <c r="G162" s="16">
        <v>13.166403000000001</v>
      </c>
    </row>
    <row r="163" spans="3:7" x14ac:dyDescent="0.45">
      <c r="C163" s="32"/>
      <c r="D163" s="32"/>
      <c r="E163" s="16">
        <v>5</v>
      </c>
      <c r="F163" s="16">
        <v>11.890758999999999</v>
      </c>
      <c r="G163" s="16">
        <v>22.379650000000002</v>
      </c>
    </row>
    <row r="164" spans="3:7" x14ac:dyDescent="0.45">
      <c r="C164" s="32"/>
      <c r="D164" s="32"/>
      <c r="E164" s="16">
        <v>6</v>
      </c>
      <c r="F164" s="16">
        <v>10.069708</v>
      </c>
      <c r="G164" s="16">
        <v>13.248065</v>
      </c>
    </row>
    <row r="165" spans="3:7" x14ac:dyDescent="0.45">
      <c r="C165" s="32"/>
      <c r="D165" s="32"/>
      <c r="E165" s="16">
        <v>7</v>
      </c>
      <c r="F165" s="16">
        <v>14.617295</v>
      </c>
      <c r="G165" s="16">
        <v>12.656178000000001</v>
      </c>
    </row>
    <row r="166" spans="3:7" x14ac:dyDescent="0.45">
      <c r="C166" s="32"/>
      <c r="D166" s="32"/>
      <c r="E166" s="16">
        <v>8</v>
      </c>
      <c r="F166" s="16">
        <v>14.517295000000001</v>
      </c>
      <c r="G166" s="16">
        <v>12.323620999999999</v>
      </c>
    </row>
    <row r="167" spans="3:7" x14ac:dyDescent="0.45">
      <c r="C167" s="32"/>
      <c r="D167" s="32"/>
      <c r="E167" s="16">
        <v>9</v>
      </c>
      <c r="F167" s="16">
        <v>14.143402999999999</v>
      </c>
      <c r="G167" s="16">
        <v>13.196171</v>
      </c>
    </row>
    <row r="168" spans="3:7" x14ac:dyDescent="0.45">
      <c r="C168" s="32"/>
      <c r="D168" s="32"/>
      <c r="E168" s="16">
        <v>10</v>
      </c>
      <c r="F168" s="16">
        <v>14.043403</v>
      </c>
      <c r="G168" s="16">
        <v>13.614127</v>
      </c>
    </row>
    <row r="169" spans="3:7" x14ac:dyDescent="0.45">
      <c r="C169" s="32"/>
      <c r="D169" s="32"/>
      <c r="E169" s="16">
        <v>11</v>
      </c>
      <c r="F169" s="16">
        <v>10.5329</v>
      </c>
      <c r="G169" s="16">
        <v>14.155403</v>
      </c>
    </row>
    <row r="170" spans="3:7" x14ac:dyDescent="0.45">
      <c r="C170" s="32"/>
      <c r="D170" s="32"/>
      <c r="E170" s="16">
        <v>12</v>
      </c>
      <c r="F170" s="16">
        <v>11.24306</v>
      </c>
      <c r="G170" s="16">
        <v>11.700851</v>
      </c>
    </row>
    <row r="171" spans="3:7" x14ac:dyDescent="0.45">
      <c r="C171" s="32"/>
      <c r="D171" s="32"/>
      <c r="E171" s="16">
        <v>13</v>
      </c>
      <c r="F171" s="16">
        <v>8.3976780000000009</v>
      </c>
      <c r="G171" s="16">
        <v>12.086603999999999</v>
      </c>
    </row>
    <row r="172" spans="3:7" x14ac:dyDescent="0.45">
      <c r="C172" s="32"/>
      <c r="D172" s="32"/>
      <c r="E172" s="16">
        <v>14</v>
      </c>
      <c r="F172" s="16">
        <v>11.36345</v>
      </c>
      <c r="G172" s="16">
        <v>12.170462000000001</v>
      </c>
    </row>
    <row r="173" spans="3:7" x14ac:dyDescent="0.45">
      <c r="C173" s="32"/>
      <c r="D173" s="32"/>
      <c r="E173" s="16">
        <v>15</v>
      </c>
      <c r="F173" s="16">
        <v>8.1287459999999996</v>
      </c>
      <c r="G173" s="16">
        <v>12.265192000000001</v>
      </c>
    </row>
    <row r="176" spans="3:7" x14ac:dyDescent="0.45">
      <c r="C176" s="32" t="s">
        <v>2</v>
      </c>
      <c r="D176" s="32" t="s">
        <v>4</v>
      </c>
      <c r="E176" s="17">
        <v>1</v>
      </c>
      <c r="F176" s="16">
        <v>13.031072999999999</v>
      </c>
      <c r="G176" s="16">
        <v>12.153795000000001</v>
      </c>
    </row>
    <row r="177" spans="3:7" x14ac:dyDescent="0.45">
      <c r="C177" s="32"/>
      <c r="D177" s="32"/>
      <c r="E177" s="16">
        <v>2</v>
      </c>
      <c r="F177" s="16">
        <v>11.255763999999999</v>
      </c>
      <c r="G177" s="16">
        <v>12.530073</v>
      </c>
    </row>
    <row r="178" spans="3:7" x14ac:dyDescent="0.45">
      <c r="C178" s="32"/>
      <c r="D178" s="32"/>
      <c r="E178" s="16">
        <v>3</v>
      </c>
      <c r="F178" s="16">
        <v>19.597518999999998</v>
      </c>
      <c r="G178" s="16">
        <v>14.553324999999999</v>
      </c>
    </row>
    <row r="179" spans="3:7" x14ac:dyDescent="0.45">
      <c r="C179" s="32"/>
      <c r="D179" s="32"/>
      <c r="E179" s="16">
        <v>4</v>
      </c>
      <c r="F179" s="16">
        <v>17.319970999999999</v>
      </c>
      <c r="G179" s="16">
        <v>14.063658999999999</v>
      </c>
    </row>
    <row r="180" spans="3:7" x14ac:dyDescent="0.45">
      <c r="C180" s="32"/>
      <c r="D180" s="32"/>
      <c r="E180" s="16">
        <v>5</v>
      </c>
      <c r="F180" s="16">
        <v>11.890758999999999</v>
      </c>
      <c r="G180" s="16">
        <v>28.471578999999998</v>
      </c>
    </row>
    <row r="181" spans="3:7" x14ac:dyDescent="0.45">
      <c r="C181" s="32"/>
      <c r="D181" s="32"/>
      <c r="E181" s="16">
        <v>6</v>
      </c>
      <c r="F181" s="16">
        <v>10.069708</v>
      </c>
      <c r="G181" s="16">
        <v>13.018585</v>
      </c>
    </row>
    <row r="182" spans="3:7" x14ac:dyDescent="0.45">
      <c r="C182" s="32"/>
      <c r="D182" s="32"/>
      <c r="E182" s="16">
        <v>7</v>
      </c>
      <c r="F182" s="16">
        <v>14.617295</v>
      </c>
      <c r="G182" s="16">
        <v>12.743263000000001</v>
      </c>
    </row>
    <row r="183" spans="3:7" x14ac:dyDescent="0.45">
      <c r="C183" s="32"/>
      <c r="D183" s="32"/>
      <c r="E183" s="16">
        <v>8</v>
      </c>
      <c r="F183" s="16">
        <v>14.517295000000001</v>
      </c>
      <c r="G183" s="16">
        <v>12.253963000000001</v>
      </c>
    </row>
    <row r="184" spans="3:7" x14ac:dyDescent="0.45">
      <c r="C184" s="32"/>
      <c r="D184" s="32"/>
      <c r="E184" s="16">
        <v>9</v>
      </c>
      <c r="F184" s="16">
        <v>14.143402999999999</v>
      </c>
      <c r="G184" s="16">
        <v>13.029729</v>
      </c>
    </row>
    <row r="185" spans="3:7" x14ac:dyDescent="0.45">
      <c r="C185" s="32"/>
      <c r="D185" s="32"/>
      <c r="E185" s="16">
        <v>10</v>
      </c>
      <c r="F185" s="16">
        <v>14.043403</v>
      </c>
      <c r="G185" s="16">
        <v>14.099410000000001</v>
      </c>
    </row>
    <row r="186" spans="3:7" x14ac:dyDescent="0.45">
      <c r="C186" s="32"/>
      <c r="D186" s="32"/>
      <c r="E186" s="16">
        <v>11</v>
      </c>
      <c r="F186" s="16">
        <v>10.5329</v>
      </c>
      <c r="G186" s="16">
        <v>13.888932</v>
      </c>
    </row>
    <row r="187" spans="3:7" x14ac:dyDescent="0.45">
      <c r="C187" s="32"/>
      <c r="D187" s="32"/>
      <c r="E187" s="16">
        <v>12</v>
      </c>
      <c r="F187" s="16">
        <v>11.24306</v>
      </c>
      <c r="G187" s="16">
        <v>11.566792</v>
      </c>
    </row>
    <row r="188" spans="3:7" x14ac:dyDescent="0.45">
      <c r="C188" s="32"/>
      <c r="D188" s="32"/>
      <c r="E188" s="16">
        <v>13</v>
      </c>
      <c r="F188" s="16">
        <v>8.3976780000000009</v>
      </c>
      <c r="G188" s="16">
        <v>12.334305000000001</v>
      </c>
    </row>
    <row r="189" spans="3:7" x14ac:dyDescent="0.45">
      <c r="C189" s="32"/>
      <c r="D189" s="32"/>
      <c r="E189" s="16">
        <v>14</v>
      </c>
      <c r="F189" s="16">
        <v>11.36345</v>
      </c>
      <c r="G189" s="16">
        <v>11.654937</v>
      </c>
    </row>
    <row r="190" spans="3:7" x14ac:dyDescent="0.45">
      <c r="C190" s="32"/>
      <c r="D190" s="32"/>
      <c r="E190" s="16">
        <v>15</v>
      </c>
      <c r="F190" s="16">
        <v>8.1287459999999996</v>
      </c>
      <c r="G190" s="16">
        <v>11.327757999999999</v>
      </c>
    </row>
    <row r="193" spans="3:7" x14ac:dyDescent="0.45">
      <c r="C193" s="32" t="s">
        <v>2</v>
      </c>
      <c r="D193" s="32" t="s">
        <v>7</v>
      </c>
      <c r="E193" s="17">
        <v>1</v>
      </c>
      <c r="F193" s="16">
        <v>13.031072999999999</v>
      </c>
      <c r="G193" s="16">
        <v>12.153795000000001</v>
      </c>
    </row>
    <row r="194" spans="3:7" x14ac:dyDescent="0.45">
      <c r="C194" s="32"/>
      <c r="D194" s="32"/>
      <c r="E194" s="16">
        <v>2</v>
      </c>
      <c r="F194" s="16">
        <v>11.255763999999999</v>
      </c>
      <c r="G194" s="16">
        <v>12.530073</v>
      </c>
    </row>
    <row r="195" spans="3:7" x14ac:dyDescent="0.45">
      <c r="C195" s="32"/>
      <c r="D195" s="32"/>
      <c r="E195" s="16">
        <v>3</v>
      </c>
      <c r="F195" s="16">
        <v>19.597518999999998</v>
      </c>
      <c r="G195" s="16">
        <v>14.553324999999999</v>
      </c>
    </row>
    <row r="196" spans="3:7" x14ac:dyDescent="0.45">
      <c r="C196" s="32"/>
      <c r="D196" s="32"/>
      <c r="E196" s="16">
        <v>4</v>
      </c>
      <c r="F196" s="16">
        <v>17.319970999999999</v>
      </c>
      <c r="G196" s="16">
        <v>14.063658999999999</v>
      </c>
    </row>
    <row r="197" spans="3:7" x14ac:dyDescent="0.45">
      <c r="C197" s="32"/>
      <c r="D197" s="32"/>
      <c r="E197" s="16">
        <v>5</v>
      </c>
      <c r="F197" s="16">
        <v>11.890758999999999</v>
      </c>
      <c r="G197" s="16">
        <v>28.471578999999998</v>
      </c>
    </row>
    <row r="198" spans="3:7" x14ac:dyDescent="0.45">
      <c r="C198" s="32"/>
      <c r="D198" s="32"/>
      <c r="E198" s="16">
        <v>6</v>
      </c>
      <c r="F198" s="16">
        <v>10.069708</v>
      </c>
      <c r="G198" s="16">
        <v>13.018585</v>
      </c>
    </row>
    <row r="199" spans="3:7" x14ac:dyDescent="0.45">
      <c r="C199" s="32"/>
      <c r="D199" s="32"/>
      <c r="E199" s="16">
        <v>7</v>
      </c>
      <c r="F199" s="16">
        <v>14.617295</v>
      </c>
      <c r="G199" s="16">
        <v>12.743263000000001</v>
      </c>
    </row>
    <row r="200" spans="3:7" x14ac:dyDescent="0.45">
      <c r="C200" s="32"/>
      <c r="D200" s="32"/>
      <c r="E200" s="16">
        <v>8</v>
      </c>
      <c r="F200" s="16">
        <v>14.517295000000001</v>
      </c>
      <c r="G200" s="16">
        <v>12.253963000000001</v>
      </c>
    </row>
    <row r="201" spans="3:7" x14ac:dyDescent="0.45">
      <c r="C201" s="32"/>
      <c r="D201" s="32"/>
      <c r="E201" s="16">
        <v>9</v>
      </c>
      <c r="F201" s="16">
        <v>14.143402999999999</v>
      </c>
      <c r="G201" s="16">
        <v>13.029729</v>
      </c>
    </row>
    <row r="202" spans="3:7" x14ac:dyDescent="0.45">
      <c r="C202" s="32"/>
      <c r="D202" s="32"/>
      <c r="E202" s="16">
        <v>10</v>
      </c>
      <c r="F202" s="16">
        <v>14.043403</v>
      </c>
      <c r="G202" s="16">
        <v>14.099410000000001</v>
      </c>
    </row>
    <row r="203" spans="3:7" x14ac:dyDescent="0.45">
      <c r="C203" s="32"/>
      <c r="D203" s="32"/>
      <c r="E203" s="16">
        <v>11</v>
      </c>
      <c r="F203" s="16">
        <v>10.5329</v>
      </c>
      <c r="G203" s="16">
        <v>13.888932</v>
      </c>
    </row>
    <row r="204" spans="3:7" x14ac:dyDescent="0.45">
      <c r="C204" s="32"/>
      <c r="D204" s="32"/>
      <c r="E204" s="16">
        <v>12</v>
      </c>
      <c r="F204" s="16">
        <v>11.24306</v>
      </c>
      <c r="G204" s="16">
        <v>11.566792</v>
      </c>
    </row>
    <row r="205" spans="3:7" x14ac:dyDescent="0.45">
      <c r="C205" s="32"/>
      <c r="D205" s="32"/>
      <c r="E205" s="16">
        <v>13</v>
      </c>
      <c r="F205" s="16">
        <v>8.3976780000000009</v>
      </c>
      <c r="G205" s="16">
        <v>12.334305000000001</v>
      </c>
    </row>
    <row r="206" spans="3:7" x14ac:dyDescent="0.45">
      <c r="C206" s="32"/>
      <c r="D206" s="32"/>
      <c r="E206" s="16">
        <v>14</v>
      </c>
      <c r="F206" s="16">
        <v>11.36345</v>
      </c>
      <c r="G206" s="16">
        <v>11.654937</v>
      </c>
    </row>
    <row r="207" spans="3:7" x14ac:dyDescent="0.45">
      <c r="C207" s="32"/>
      <c r="D207" s="32"/>
      <c r="E207" s="16">
        <v>15</v>
      </c>
      <c r="F207" s="16">
        <v>8.1287459999999996</v>
      </c>
      <c r="G207" s="16">
        <v>11.327757999999999</v>
      </c>
    </row>
    <row r="210" spans="3:7" x14ac:dyDescent="0.45">
      <c r="C210" s="32" t="s">
        <v>3</v>
      </c>
      <c r="D210" s="32" t="s">
        <v>3</v>
      </c>
      <c r="E210" s="17">
        <v>1</v>
      </c>
      <c r="F210" s="16">
        <v>13.03107</v>
      </c>
      <c r="G210" s="16">
        <v>13.396501000000001</v>
      </c>
    </row>
    <row r="211" spans="3:7" x14ac:dyDescent="0.45">
      <c r="C211" s="32"/>
      <c r="D211" s="32"/>
      <c r="E211" s="16">
        <v>2</v>
      </c>
      <c r="F211" s="16">
        <v>11.25576</v>
      </c>
      <c r="G211" s="16">
        <v>22.445599000000001</v>
      </c>
    </row>
    <row r="212" spans="3:7" x14ac:dyDescent="0.45">
      <c r="C212" s="32"/>
      <c r="D212" s="32"/>
      <c r="E212" s="16">
        <v>3</v>
      </c>
      <c r="F212" s="16">
        <v>19.59751</v>
      </c>
      <c r="G212" s="16">
        <v>14.776566000000001</v>
      </c>
    </row>
    <row r="213" spans="3:7" x14ac:dyDescent="0.45">
      <c r="C213" s="32"/>
      <c r="D213" s="32"/>
      <c r="E213" s="16">
        <v>4</v>
      </c>
      <c r="F213" s="16">
        <v>17.319970000000001</v>
      </c>
      <c r="G213" s="16">
        <v>15.969462999999999</v>
      </c>
    </row>
    <row r="214" spans="3:7" x14ac:dyDescent="0.45">
      <c r="C214" s="32"/>
      <c r="D214" s="32"/>
      <c r="E214" s="16">
        <v>5</v>
      </c>
      <c r="F214" s="16">
        <v>11.890750000000001</v>
      </c>
      <c r="G214" s="16">
        <v>26.940899000000002</v>
      </c>
    </row>
    <row r="215" spans="3:7" x14ac:dyDescent="0.45">
      <c r="C215" s="32"/>
      <c r="D215" s="32"/>
      <c r="E215" s="16">
        <v>6</v>
      </c>
      <c r="F215" s="16">
        <v>10.069699999999999</v>
      </c>
      <c r="G215" s="16">
        <v>17.712968</v>
      </c>
    </row>
    <row r="216" spans="3:7" x14ac:dyDescent="0.45">
      <c r="C216" s="32"/>
      <c r="D216" s="32"/>
      <c r="E216" s="16">
        <v>7</v>
      </c>
      <c r="F216" s="16">
        <v>14.617290000000001</v>
      </c>
      <c r="G216" s="16">
        <v>19.496483000000001</v>
      </c>
    </row>
    <row r="217" spans="3:7" x14ac:dyDescent="0.45">
      <c r="C217" s="32"/>
      <c r="D217" s="32"/>
      <c r="E217" s="16">
        <v>8</v>
      </c>
      <c r="F217" s="16">
        <v>14.517289999999999</v>
      </c>
      <c r="G217" s="16">
        <v>16.452811000000001</v>
      </c>
    </row>
    <row r="218" spans="3:7" x14ac:dyDescent="0.45">
      <c r="C218" s="32"/>
      <c r="D218" s="32"/>
      <c r="E218" s="16">
        <v>9</v>
      </c>
      <c r="F218" s="16">
        <v>14.1434</v>
      </c>
      <c r="G218" s="16">
        <v>15.475118999999999</v>
      </c>
    </row>
    <row r="219" spans="3:7" x14ac:dyDescent="0.45">
      <c r="C219" s="32"/>
      <c r="D219" s="32"/>
      <c r="E219" s="16">
        <v>10</v>
      </c>
      <c r="F219" s="16">
        <v>14.0434</v>
      </c>
      <c r="G219" s="16">
        <v>13.997648999999999</v>
      </c>
    </row>
    <row r="220" spans="3:7" x14ac:dyDescent="0.45">
      <c r="C220" s="32"/>
      <c r="D220" s="32"/>
      <c r="E220" s="16">
        <v>11</v>
      </c>
      <c r="F220" s="16">
        <v>10.5329</v>
      </c>
      <c r="G220" s="16">
        <v>11.9473</v>
      </c>
    </row>
    <row r="221" spans="3:7" x14ac:dyDescent="0.45">
      <c r="C221" s="32"/>
      <c r="D221" s="32"/>
      <c r="E221" s="16">
        <v>12</v>
      </c>
      <c r="F221" s="16">
        <v>11.243</v>
      </c>
      <c r="G221" s="16">
        <v>12.55592</v>
      </c>
    </row>
    <row r="222" spans="3:7" x14ac:dyDescent="0.45">
      <c r="C222" s="32"/>
      <c r="D222" s="32"/>
      <c r="E222" s="16">
        <v>13</v>
      </c>
      <c r="F222" s="16">
        <v>8.3976699999999997</v>
      </c>
      <c r="G222" s="16">
        <v>12.945817999999999</v>
      </c>
    </row>
    <row r="223" spans="3:7" x14ac:dyDescent="0.45">
      <c r="C223" s="32"/>
      <c r="D223" s="32"/>
      <c r="E223" s="16">
        <v>14</v>
      </c>
      <c r="F223" s="16">
        <v>11.3634</v>
      </c>
      <c r="G223" s="16">
        <v>12.79454</v>
      </c>
    </row>
    <row r="224" spans="3:7" x14ac:dyDescent="0.45">
      <c r="C224" s="32"/>
      <c r="D224" s="32"/>
      <c r="E224" s="16">
        <v>15</v>
      </c>
      <c r="F224" s="16">
        <v>8.1287400000000005</v>
      </c>
      <c r="G224" s="16">
        <v>13.243956000000001</v>
      </c>
    </row>
    <row r="227" spans="3:7" x14ac:dyDescent="0.45">
      <c r="C227" s="32" t="s">
        <v>3</v>
      </c>
      <c r="D227" s="32" t="s">
        <v>6</v>
      </c>
      <c r="E227" s="17">
        <v>1</v>
      </c>
      <c r="F227" s="16">
        <v>13.031072999999999</v>
      </c>
      <c r="G227" s="16">
        <v>14.066743000000001</v>
      </c>
    </row>
    <row r="228" spans="3:7" x14ac:dyDescent="0.45">
      <c r="C228" s="32"/>
      <c r="D228" s="32"/>
      <c r="E228" s="16">
        <v>2</v>
      </c>
      <c r="F228" s="16">
        <v>11.255763999999999</v>
      </c>
      <c r="G228" s="16">
        <v>19.951723999999999</v>
      </c>
    </row>
    <row r="229" spans="3:7" x14ac:dyDescent="0.45">
      <c r="C229" s="32"/>
      <c r="D229" s="32"/>
      <c r="E229" s="16">
        <v>3</v>
      </c>
      <c r="F229" s="16">
        <v>19.597518999999998</v>
      </c>
      <c r="G229" s="16">
        <v>14.627525</v>
      </c>
    </row>
    <row r="230" spans="3:7" x14ac:dyDescent="0.45">
      <c r="C230" s="32"/>
      <c r="D230" s="32"/>
      <c r="E230" s="16">
        <v>4</v>
      </c>
      <c r="F230" s="16">
        <v>17.319970999999999</v>
      </c>
      <c r="G230" s="16">
        <v>20.572493000000001</v>
      </c>
    </row>
    <row r="231" spans="3:7" x14ac:dyDescent="0.45">
      <c r="C231" s="32"/>
      <c r="D231" s="32"/>
      <c r="E231" s="16">
        <v>5</v>
      </c>
      <c r="F231" s="16">
        <v>11.890758999999999</v>
      </c>
      <c r="G231" s="16">
        <v>17.077466000000001</v>
      </c>
    </row>
    <row r="232" spans="3:7" x14ac:dyDescent="0.45">
      <c r="C232" s="32"/>
      <c r="D232" s="32"/>
      <c r="E232" s="16">
        <v>6</v>
      </c>
      <c r="F232" s="16">
        <v>10.069708</v>
      </c>
      <c r="G232" s="16">
        <v>18.505172999999999</v>
      </c>
    </row>
    <row r="233" spans="3:7" x14ac:dyDescent="0.45">
      <c r="C233" s="32"/>
      <c r="D233" s="32"/>
      <c r="E233" s="16">
        <v>7</v>
      </c>
      <c r="F233" s="16">
        <v>14.617295</v>
      </c>
      <c r="G233" s="16">
        <v>17.857493999999999</v>
      </c>
    </row>
    <row r="234" spans="3:7" x14ac:dyDescent="0.45">
      <c r="C234" s="32"/>
      <c r="D234" s="32"/>
      <c r="E234" s="16">
        <v>8</v>
      </c>
      <c r="F234" s="16">
        <v>14.517295000000001</v>
      </c>
      <c r="G234" s="16">
        <v>18.453142</v>
      </c>
    </row>
    <row r="235" spans="3:7" x14ac:dyDescent="0.45">
      <c r="C235" s="32"/>
      <c r="D235" s="32"/>
      <c r="E235" s="16">
        <v>9</v>
      </c>
      <c r="F235" s="16">
        <v>14.143402999999999</v>
      </c>
      <c r="G235" s="16">
        <v>15.826855999999999</v>
      </c>
    </row>
    <row r="236" spans="3:7" x14ac:dyDescent="0.45">
      <c r="C236" s="32"/>
      <c r="D236" s="32"/>
      <c r="E236" s="16">
        <v>10</v>
      </c>
      <c r="F236" s="16">
        <v>14.043403</v>
      </c>
      <c r="G236" s="16">
        <v>12.750249999999999</v>
      </c>
    </row>
    <row r="237" spans="3:7" x14ac:dyDescent="0.45">
      <c r="C237" s="32"/>
      <c r="D237" s="32"/>
      <c r="E237" s="16">
        <v>11</v>
      </c>
      <c r="F237" s="16">
        <v>10.5329</v>
      </c>
      <c r="G237" s="16">
        <v>14.750246000000001</v>
      </c>
    </row>
    <row r="238" spans="3:7" x14ac:dyDescent="0.45">
      <c r="C238" s="32"/>
      <c r="D238" s="32"/>
      <c r="E238" s="16">
        <v>12</v>
      </c>
      <c r="F238" s="16">
        <v>11.24306</v>
      </c>
      <c r="G238" s="16">
        <v>15.670334</v>
      </c>
    </row>
    <row r="239" spans="3:7" x14ac:dyDescent="0.45">
      <c r="C239" s="32"/>
      <c r="D239" s="32"/>
      <c r="E239" s="16">
        <v>13</v>
      </c>
      <c r="F239" s="16">
        <v>8.3976780000000009</v>
      </c>
      <c r="G239" s="16">
        <v>12.648315</v>
      </c>
    </row>
    <row r="240" spans="3:7" x14ac:dyDescent="0.45">
      <c r="C240" s="32"/>
      <c r="D240" s="32"/>
      <c r="E240" s="16">
        <v>14</v>
      </c>
      <c r="F240" s="16">
        <v>11.36345</v>
      </c>
      <c r="G240" s="16">
        <v>12.709237</v>
      </c>
    </row>
    <row r="241" spans="3:7" x14ac:dyDescent="0.45">
      <c r="C241" s="32"/>
      <c r="D241" s="32"/>
      <c r="E241" s="16">
        <v>15</v>
      </c>
      <c r="F241" s="16">
        <v>8.1287459999999996</v>
      </c>
      <c r="G241" s="16">
        <v>11.968068000000001</v>
      </c>
    </row>
    <row r="244" spans="3:7" x14ac:dyDescent="0.45">
      <c r="C244" s="32" t="s">
        <v>3</v>
      </c>
      <c r="D244" s="32" t="s">
        <v>4</v>
      </c>
      <c r="E244" s="17">
        <v>1</v>
      </c>
      <c r="F244" s="16">
        <v>11.255763999999999</v>
      </c>
      <c r="G244" s="16">
        <v>19.622478000000001</v>
      </c>
    </row>
    <row r="245" spans="3:7" x14ac:dyDescent="0.45">
      <c r="C245" s="32"/>
      <c r="D245" s="32"/>
      <c r="E245" s="16">
        <v>2</v>
      </c>
      <c r="F245" s="16">
        <v>19.597518999999998</v>
      </c>
      <c r="G245" s="16">
        <v>16.852159</v>
      </c>
    </row>
    <row r="246" spans="3:7" x14ac:dyDescent="0.45">
      <c r="C246" s="32"/>
      <c r="D246" s="32"/>
      <c r="E246" s="16">
        <v>3</v>
      </c>
      <c r="F246" s="16">
        <v>17.319970999999999</v>
      </c>
      <c r="G246" s="16">
        <v>16.123992999999999</v>
      </c>
    </row>
    <row r="247" spans="3:7" x14ac:dyDescent="0.45">
      <c r="C247" s="32"/>
      <c r="D247" s="32"/>
      <c r="E247" s="16">
        <v>4</v>
      </c>
      <c r="F247" s="16">
        <v>11.890758999999999</v>
      </c>
      <c r="G247" s="16">
        <v>19.571719999999999</v>
      </c>
    </row>
    <row r="248" spans="3:7" x14ac:dyDescent="0.45">
      <c r="C248" s="32"/>
      <c r="D248" s="32"/>
      <c r="E248" s="16">
        <v>5</v>
      </c>
      <c r="F248" s="16">
        <v>10.069708</v>
      </c>
      <c r="G248" s="16">
        <v>18.175806999999999</v>
      </c>
    </row>
    <row r="249" spans="3:7" x14ac:dyDescent="0.45">
      <c r="C249" s="32"/>
      <c r="D249" s="32"/>
      <c r="E249" s="16">
        <v>6</v>
      </c>
      <c r="F249" s="16">
        <v>14.617295</v>
      </c>
      <c r="G249" s="16">
        <v>16.789511999999998</v>
      </c>
    </row>
    <row r="250" spans="3:7" x14ac:dyDescent="0.45">
      <c r="C250" s="32"/>
      <c r="D250" s="32"/>
      <c r="E250" s="16">
        <v>7</v>
      </c>
      <c r="F250" s="16">
        <v>14.517295000000001</v>
      </c>
      <c r="G250" s="16">
        <v>18.955929000000001</v>
      </c>
    </row>
    <row r="251" spans="3:7" x14ac:dyDescent="0.45">
      <c r="C251" s="32"/>
      <c r="D251" s="32"/>
      <c r="E251" s="16">
        <v>8</v>
      </c>
      <c r="F251" s="16">
        <v>14.143402999999999</v>
      </c>
      <c r="G251" s="16">
        <v>14.616229000000001</v>
      </c>
    </row>
    <row r="252" spans="3:7" x14ac:dyDescent="0.45">
      <c r="C252" s="32"/>
      <c r="D252" s="32"/>
      <c r="E252" s="16">
        <v>9</v>
      </c>
      <c r="F252" s="16">
        <v>14.043403</v>
      </c>
      <c r="G252" s="16">
        <v>13.67104</v>
      </c>
    </row>
    <row r="253" spans="3:7" x14ac:dyDescent="0.45">
      <c r="C253" s="32"/>
      <c r="D253" s="32"/>
      <c r="E253" s="16">
        <v>10</v>
      </c>
      <c r="F253" s="16">
        <v>10.532902999999999</v>
      </c>
      <c r="G253" s="16">
        <v>12.334004999999999</v>
      </c>
    </row>
    <row r="254" spans="3:7" x14ac:dyDescent="0.45">
      <c r="C254" s="32"/>
      <c r="D254" s="32"/>
      <c r="E254" s="16">
        <v>11</v>
      </c>
      <c r="F254" s="16">
        <v>11.24306</v>
      </c>
      <c r="G254" s="16">
        <v>13.110480000000001</v>
      </c>
    </row>
    <row r="255" spans="3:7" x14ac:dyDescent="0.45">
      <c r="C255" s="32"/>
      <c r="D255" s="32"/>
      <c r="E255" s="16">
        <v>12</v>
      </c>
      <c r="F255" s="16">
        <v>8.3976780000000009</v>
      </c>
      <c r="G255" s="16">
        <v>12.606749000000001</v>
      </c>
    </row>
    <row r="256" spans="3:7" x14ac:dyDescent="0.45">
      <c r="C256" s="32"/>
      <c r="D256" s="32"/>
      <c r="E256" s="16">
        <v>13</v>
      </c>
      <c r="F256" s="16">
        <v>11.36345</v>
      </c>
      <c r="G256" s="16">
        <v>13.27605</v>
      </c>
    </row>
    <row r="257" spans="3:7" x14ac:dyDescent="0.45">
      <c r="C257" s="32"/>
      <c r="D257" s="32"/>
      <c r="E257" s="16">
        <v>14</v>
      </c>
      <c r="F257" s="16">
        <v>8.1287459999999996</v>
      </c>
      <c r="G257" s="16">
        <v>12.794494</v>
      </c>
    </row>
    <row r="258" spans="3:7" x14ac:dyDescent="0.45">
      <c r="C258" s="32"/>
      <c r="D258" s="32"/>
      <c r="E258" s="16">
        <v>15</v>
      </c>
      <c r="F258" s="16">
        <v>8.9666589999999999</v>
      </c>
      <c r="G258" s="16">
        <v>11.415630999999999</v>
      </c>
    </row>
    <row r="261" spans="3:7" x14ac:dyDescent="0.45">
      <c r="C261" s="32" t="s">
        <v>3</v>
      </c>
      <c r="D261" s="32" t="s">
        <v>7</v>
      </c>
      <c r="E261" s="17">
        <v>1</v>
      </c>
      <c r="F261" s="16">
        <v>13.03107</v>
      </c>
      <c r="G261" s="16">
        <v>12.820384000000001</v>
      </c>
    </row>
    <row r="262" spans="3:7" x14ac:dyDescent="0.45">
      <c r="C262" s="32"/>
      <c r="D262" s="32"/>
      <c r="E262" s="16">
        <v>2</v>
      </c>
      <c r="F262" s="16">
        <v>11.25576</v>
      </c>
      <c r="G262" s="16">
        <v>21.648005000000001</v>
      </c>
    </row>
    <row r="263" spans="3:7" x14ac:dyDescent="0.45">
      <c r="C263" s="32"/>
      <c r="D263" s="32"/>
      <c r="E263" s="16">
        <v>3</v>
      </c>
      <c r="F263" s="16">
        <v>19.59751</v>
      </c>
      <c r="G263" s="16">
        <v>14.430230999999999</v>
      </c>
    </row>
    <row r="264" spans="3:7" x14ac:dyDescent="0.45">
      <c r="C264" s="32"/>
      <c r="D264" s="32"/>
      <c r="E264" s="16">
        <v>4</v>
      </c>
      <c r="F264" s="16">
        <v>17.319970000000001</v>
      </c>
      <c r="G264" s="16">
        <v>14.395322999999999</v>
      </c>
    </row>
    <row r="265" spans="3:7" x14ac:dyDescent="0.45">
      <c r="C265" s="32"/>
      <c r="D265" s="32"/>
      <c r="E265" s="16">
        <v>5</v>
      </c>
      <c r="F265" s="16">
        <v>11.890750000000001</v>
      </c>
      <c r="G265" s="16">
        <v>22.305720999999998</v>
      </c>
    </row>
    <row r="266" spans="3:7" x14ac:dyDescent="0.45">
      <c r="C266" s="32"/>
      <c r="D266" s="32"/>
      <c r="E266" s="16">
        <v>6</v>
      </c>
      <c r="F266" s="16">
        <v>10.069699999999999</v>
      </c>
      <c r="G266" s="16">
        <v>15.761089</v>
      </c>
    </row>
    <row r="267" spans="3:7" x14ac:dyDescent="0.45">
      <c r="C267" s="32"/>
      <c r="D267" s="32"/>
      <c r="E267" s="16">
        <v>7</v>
      </c>
      <c r="F267" s="16">
        <v>14.617290000000001</v>
      </c>
      <c r="G267" s="16">
        <v>17.729538999999999</v>
      </c>
    </row>
    <row r="268" spans="3:7" x14ac:dyDescent="0.45">
      <c r="C268" s="32"/>
      <c r="D268" s="32"/>
      <c r="E268" s="16">
        <v>8</v>
      </c>
      <c r="F268" s="16">
        <v>14.517289999999999</v>
      </c>
      <c r="G268" s="16">
        <v>18.771394000000001</v>
      </c>
    </row>
    <row r="269" spans="3:7" x14ac:dyDescent="0.45">
      <c r="C269" s="32"/>
      <c r="D269" s="32"/>
      <c r="E269" s="16">
        <v>9</v>
      </c>
      <c r="F269" s="16">
        <v>14.1434</v>
      </c>
      <c r="G269" s="16">
        <v>15.407958000000001</v>
      </c>
    </row>
    <row r="270" spans="3:7" x14ac:dyDescent="0.45">
      <c r="C270" s="32"/>
      <c r="D270" s="32"/>
      <c r="E270" s="16">
        <v>10</v>
      </c>
      <c r="F270" s="16">
        <v>14.0434</v>
      </c>
      <c r="G270" s="16">
        <v>13.708831</v>
      </c>
    </row>
    <row r="271" spans="3:7" x14ac:dyDescent="0.45">
      <c r="C271" s="32"/>
      <c r="D271" s="32"/>
      <c r="E271" s="16">
        <v>11</v>
      </c>
      <c r="F271" s="16">
        <v>10.5329</v>
      </c>
      <c r="G271" s="16">
        <v>13.820869999999999</v>
      </c>
    </row>
    <row r="272" spans="3:7" x14ac:dyDescent="0.45">
      <c r="C272" s="32"/>
      <c r="D272" s="32"/>
      <c r="E272" s="16">
        <v>12</v>
      </c>
      <c r="F272" s="16">
        <v>11.243</v>
      </c>
      <c r="G272" s="16">
        <v>12.27585</v>
      </c>
    </row>
    <row r="273" spans="3:7" x14ac:dyDescent="0.45">
      <c r="C273" s="32"/>
      <c r="D273" s="32"/>
      <c r="E273" s="16">
        <v>13</v>
      </c>
      <c r="F273" s="16">
        <v>8.3976699999999997</v>
      </c>
      <c r="G273" s="16">
        <v>12.350031</v>
      </c>
    </row>
    <row r="274" spans="3:7" x14ac:dyDescent="0.45">
      <c r="C274" s="32"/>
      <c r="D274" s="32"/>
      <c r="E274" s="16">
        <v>14</v>
      </c>
      <c r="F274" s="16">
        <v>11.3634</v>
      </c>
      <c r="G274" s="16">
        <v>12.7897</v>
      </c>
    </row>
    <row r="275" spans="3:7" x14ac:dyDescent="0.45">
      <c r="C275" s="32"/>
      <c r="D275" s="32"/>
      <c r="E275" s="16">
        <v>15</v>
      </c>
      <c r="F275" s="16">
        <v>8.1287400000000005</v>
      </c>
      <c r="G275" s="16">
        <v>13.948119</v>
      </c>
    </row>
    <row r="278" spans="3:7" x14ac:dyDescent="0.45">
      <c r="C278" s="32" t="s">
        <v>4</v>
      </c>
      <c r="D278" s="32" t="s">
        <v>3</v>
      </c>
      <c r="E278" s="17">
        <v>1</v>
      </c>
      <c r="F278" s="16">
        <v>13.031072999999999</v>
      </c>
      <c r="G278" s="16">
        <v>15.032572</v>
      </c>
    </row>
    <row r="279" spans="3:7" x14ac:dyDescent="0.45">
      <c r="C279" s="32"/>
      <c r="D279" s="32"/>
      <c r="E279" s="16">
        <v>2</v>
      </c>
      <c r="F279" s="16">
        <v>11.255763999999999</v>
      </c>
      <c r="G279" s="16">
        <v>18.634394</v>
      </c>
    </row>
    <row r="280" spans="3:7" x14ac:dyDescent="0.45">
      <c r="C280" s="32"/>
      <c r="D280" s="32"/>
      <c r="E280" s="16">
        <v>3</v>
      </c>
      <c r="F280" s="16">
        <v>19.597518999999998</v>
      </c>
      <c r="G280" s="16">
        <v>12.416535</v>
      </c>
    </row>
    <row r="281" spans="3:7" x14ac:dyDescent="0.45">
      <c r="C281" s="32"/>
      <c r="D281" s="32"/>
      <c r="E281" s="16">
        <v>4</v>
      </c>
      <c r="F281" s="16">
        <v>11.890758999999999</v>
      </c>
      <c r="G281" s="16">
        <v>558.78873999999996</v>
      </c>
    </row>
    <row r="282" spans="3:7" x14ac:dyDescent="0.45">
      <c r="C282" s="32"/>
      <c r="D282" s="32"/>
      <c r="E282" s="16">
        <v>5</v>
      </c>
      <c r="F282" s="16">
        <v>14.617295</v>
      </c>
      <c r="G282" s="16" t="s">
        <v>31</v>
      </c>
    </row>
    <row r="283" spans="3:7" x14ac:dyDescent="0.45">
      <c r="C283" s="32"/>
      <c r="D283" s="32"/>
      <c r="E283" s="16">
        <v>6</v>
      </c>
      <c r="F283" s="16">
        <v>14.517295000000001</v>
      </c>
      <c r="G283" s="16">
        <v>11.015129999999999</v>
      </c>
    </row>
    <row r="284" spans="3:7" x14ac:dyDescent="0.45">
      <c r="C284" s="32"/>
      <c r="D284" s="32"/>
      <c r="E284" s="16">
        <v>7</v>
      </c>
      <c r="F284" s="16">
        <v>14.143402999999999</v>
      </c>
      <c r="G284" s="16" t="s">
        <v>31</v>
      </c>
    </row>
    <row r="285" spans="3:7" x14ac:dyDescent="0.45">
      <c r="C285" s="32"/>
      <c r="D285" s="32"/>
      <c r="E285" s="16">
        <v>8</v>
      </c>
      <c r="F285" s="16">
        <v>14.043403</v>
      </c>
      <c r="G285" s="16">
        <v>29.236024</v>
      </c>
    </row>
    <row r="286" spans="3:7" x14ac:dyDescent="0.45">
      <c r="C286" s="32"/>
      <c r="D286" s="32"/>
      <c r="E286" s="16">
        <v>9</v>
      </c>
      <c r="F286" s="16">
        <v>10.532902999999999</v>
      </c>
      <c r="G286" s="16">
        <v>8.1059370000000008</v>
      </c>
    </row>
    <row r="287" spans="3:7" x14ac:dyDescent="0.45">
      <c r="C287" s="32"/>
      <c r="D287" s="32"/>
      <c r="E287" s="16">
        <v>10</v>
      </c>
      <c r="F287" s="16">
        <v>11.243067</v>
      </c>
      <c r="G287" s="16" t="s">
        <v>31</v>
      </c>
    </row>
    <row r="288" spans="3:7" x14ac:dyDescent="0.45">
      <c r="C288" s="32"/>
      <c r="D288" s="32"/>
      <c r="E288" s="16">
        <v>11</v>
      </c>
      <c r="F288" s="16">
        <v>8.3976780000000009</v>
      </c>
      <c r="G288" s="16">
        <v>9.4769950000000005</v>
      </c>
    </row>
    <row r="289" spans="3:7" x14ac:dyDescent="0.45">
      <c r="C289" s="32"/>
      <c r="D289" s="32"/>
      <c r="E289" s="16">
        <v>12</v>
      </c>
      <c r="F289" s="16">
        <v>11.36345</v>
      </c>
      <c r="G289" s="16">
        <v>24.367090000000001</v>
      </c>
    </row>
    <row r="290" spans="3:7" x14ac:dyDescent="0.45">
      <c r="C290" s="32"/>
      <c r="D290" s="32"/>
      <c r="E290" s="16">
        <v>13</v>
      </c>
      <c r="F290" s="16">
        <v>8.1287459999999996</v>
      </c>
      <c r="G290" s="16">
        <v>13.646250999999999</v>
      </c>
    </row>
    <row r="291" spans="3:7" x14ac:dyDescent="0.45">
      <c r="C291" s="32"/>
      <c r="D291" s="32"/>
      <c r="E291" s="16">
        <v>14</v>
      </c>
      <c r="F291" s="16">
        <v>8.9666589999999999</v>
      </c>
      <c r="G291" s="16">
        <v>13.780925</v>
      </c>
    </row>
    <row r="292" spans="3:7" x14ac:dyDescent="0.45">
      <c r="C292" s="32"/>
      <c r="D292" s="32"/>
      <c r="E292" s="16">
        <v>15</v>
      </c>
      <c r="F292" s="16">
        <v>11.180680000000001</v>
      </c>
      <c r="G292" s="16">
        <v>15.423830000000001</v>
      </c>
    </row>
    <row r="295" spans="3:7" x14ac:dyDescent="0.45">
      <c r="C295" s="32" t="s">
        <v>4</v>
      </c>
      <c r="D295" s="32" t="s">
        <v>3</v>
      </c>
      <c r="E295" s="17">
        <v>1</v>
      </c>
      <c r="F295" s="16">
        <v>13.031072999999999</v>
      </c>
      <c r="G295" s="16">
        <v>15.032572</v>
      </c>
    </row>
    <row r="296" spans="3:7" x14ac:dyDescent="0.45">
      <c r="C296" s="32"/>
      <c r="D296" s="32"/>
      <c r="E296" s="16">
        <v>2</v>
      </c>
      <c r="F296" s="16">
        <v>11.255763999999999</v>
      </c>
      <c r="G296" s="16">
        <v>18.634394</v>
      </c>
    </row>
    <row r="297" spans="3:7" x14ac:dyDescent="0.45">
      <c r="C297" s="32"/>
      <c r="D297" s="32"/>
      <c r="E297" s="16">
        <v>3</v>
      </c>
      <c r="F297" s="16">
        <v>19.597518999999998</v>
      </c>
      <c r="G297" s="16">
        <v>12.416535</v>
      </c>
    </row>
    <row r="298" spans="3:7" x14ac:dyDescent="0.45">
      <c r="C298" s="32"/>
      <c r="D298" s="32"/>
      <c r="E298" s="16">
        <v>4</v>
      </c>
      <c r="F298" s="16">
        <v>11.890758999999999</v>
      </c>
      <c r="G298" s="16">
        <v>558.78873999999996</v>
      </c>
    </row>
    <row r="299" spans="3:7" x14ac:dyDescent="0.45">
      <c r="C299" s="32"/>
      <c r="D299" s="32"/>
      <c r="E299" s="16">
        <v>5</v>
      </c>
      <c r="F299" s="16">
        <v>14.617295</v>
      </c>
      <c r="G299" s="16" t="s">
        <v>31</v>
      </c>
    </row>
    <row r="300" spans="3:7" x14ac:dyDescent="0.45">
      <c r="C300" s="32"/>
      <c r="D300" s="32"/>
      <c r="E300" s="16">
        <v>6</v>
      </c>
      <c r="F300" s="16">
        <v>14.517295000000001</v>
      </c>
      <c r="G300" s="16">
        <v>11.015129999999999</v>
      </c>
    </row>
    <row r="301" spans="3:7" x14ac:dyDescent="0.45">
      <c r="C301" s="32"/>
      <c r="D301" s="32"/>
      <c r="E301" s="16">
        <v>7</v>
      </c>
      <c r="F301" s="16">
        <v>14.143402999999999</v>
      </c>
      <c r="G301" s="16" t="s">
        <v>31</v>
      </c>
    </row>
    <row r="302" spans="3:7" x14ac:dyDescent="0.45">
      <c r="C302" s="32"/>
      <c r="D302" s="32"/>
      <c r="E302" s="16">
        <v>8</v>
      </c>
      <c r="F302" s="16">
        <v>14.043403</v>
      </c>
      <c r="G302" s="16">
        <v>29.236024</v>
      </c>
    </row>
    <row r="303" spans="3:7" x14ac:dyDescent="0.45">
      <c r="C303" s="32"/>
      <c r="D303" s="32"/>
      <c r="E303" s="16">
        <v>9</v>
      </c>
      <c r="F303" s="16">
        <v>10.532902999999999</v>
      </c>
      <c r="G303" s="16">
        <v>8.1059370000000008</v>
      </c>
    </row>
    <row r="304" spans="3:7" x14ac:dyDescent="0.45">
      <c r="C304" s="32"/>
      <c r="D304" s="32"/>
      <c r="E304" s="16">
        <v>10</v>
      </c>
      <c r="F304" s="16">
        <v>11.243067</v>
      </c>
      <c r="G304" s="16" t="s">
        <v>31</v>
      </c>
    </row>
    <row r="305" spans="3:7" x14ac:dyDescent="0.45">
      <c r="C305" s="32"/>
      <c r="D305" s="32"/>
      <c r="E305" s="16">
        <v>11</v>
      </c>
      <c r="F305" s="16">
        <v>8.3976780000000009</v>
      </c>
      <c r="G305" s="16">
        <v>9.4769950000000005</v>
      </c>
    </row>
    <row r="306" spans="3:7" x14ac:dyDescent="0.45">
      <c r="C306" s="32"/>
      <c r="D306" s="32"/>
      <c r="E306" s="16">
        <v>12</v>
      </c>
      <c r="F306" s="16">
        <v>11.36345</v>
      </c>
      <c r="G306" s="16">
        <v>24.367090000000001</v>
      </c>
    </row>
    <row r="307" spans="3:7" x14ac:dyDescent="0.45">
      <c r="C307" s="32"/>
      <c r="D307" s="32"/>
      <c r="E307" s="16">
        <v>13</v>
      </c>
      <c r="F307" s="16">
        <v>8.1287459999999996</v>
      </c>
      <c r="G307" s="16">
        <v>13.646250999999999</v>
      </c>
    </row>
    <row r="308" spans="3:7" x14ac:dyDescent="0.45">
      <c r="C308" s="32"/>
      <c r="D308" s="32"/>
      <c r="E308" s="16">
        <v>14</v>
      </c>
      <c r="F308" s="16">
        <v>8.9666589999999999</v>
      </c>
      <c r="G308" s="16">
        <v>13.780925</v>
      </c>
    </row>
    <row r="309" spans="3:7" x14ac:dyDescent="0.45">
      <c r="C309" s="32"/>
      <c r="D309" s="32"/>
      <c r="E309" s="16">
        <v>15</v>
      </c>
      <c r="F309" s="16">
        <v>11.180680000000001</v>
      </c>
      <c r="G309" s="16">
        <v>15.423830000000001</v>
      </c>
    </row>
    <row r="310" spans="3:7" x14ac:dyDescent="0.45">
      <c r="G310" s="16">
        <v>28.720186999999999</v>
      </c>
    </row>
    <row r="312" spans="3:7" x14ac:dyDescent="0.45">
      <c r="C312" s="32" t="s">
        <v>4</v>
      </c>
      <c r="D312" s="32" t="s">
        <v>6</v>
      </c>
      <c r="E312" s="17">
        <v>1</v>
      </c>
      <c r="F312" s="16">
        <v>13.031072999999999</v>
      </c>
      <c r="G312" s="16">
        <v>21.341843999999998</v>
      </c>
    </row>
    <row r="313" spans="3:7" x14ac:dyDescent="0.45">
      <c r="C313" s="32"/>
      <c r="D313" s="32"/>
      <c r="E313" s="16">
        <v>2</v>
      </c>
      <c r="F313" s="16">
        <v>11.255763999999999</v>
      </c>
      <c r="G313" s="16">
        <v>65.505498000000003</v>
      </c>
    </row>
    <row r="314" spans="3:7" x14ac:dyDescent="0.45">
      <c r="C314" s="32"/>
      <c r="D314" s="32"/>
      <c r="E314" s="16">
        <v>3</v>
      </c>
      <c r="F314" s="16">
        <v>17.319970999999999</v>
      </c>
      <c r="G314" s="16">
        <v>12.350861999999999</v>
      </c>
    </row>
    <row r="315" spans="3:7" x14ac:dyDescent="0.45">
      <c r="C315" s="32"/>
      <c r="D315" s="32"/>
      <c r="E315" s="16">
        <v>4</v>
      </c>
      <c r="F315" s="16">
        <v>11.890758999999999</v>
      </c>
      <c r="G315" s="16">
        <v>20.230340000000002</v>
      </c>
    </row>
    <row r="316" spans="3:7" x14ac:dyDescent="0.45">
      <c r="C316" s="32"/>
      <c r="D316" s="32"/>
      <c r="E316" s="16">
        <v>5</v>
      </c>
      <c r="F316" s="16">
        <v>10.069708</v>
      </c>
      <c r="G316" s="16">
        <v>13.414453</v>
      </c>
    </row>
    <row r="317" spans="3:7" x14ac:dyDescent="0.45">
      <c r="C317" s="32"/>
      <c r="D317" s="32"/>
      <c r="E317" s="16">
        <v>6</v>
      </c>
      <c r="F317" s="16">
        <v>14.617295</v>
      </c>
      <c r="G317" s="16" t="s">
        <v>31</v>
      </c>
    </row>
    <row r="318" spans="3:7" x14ac:dyDescent="0.45">
      <c r="C318" s="32"/>
      <c r="D318" s="32"/>
      <c r="E318" s="16">
        <v>7</v>
      </c>
      <c r="F318" s="16">
        <v>14.517295000000001</v>
      </c>
      <c r="G318" s="16">
        <v>76.559788999999995</v>
      </c>
    </row>
    <row r="319" spans="3:7" x14ac:dyDescent="0.45">
      <c r="C319" s="32"/>
      <c r="D319" s="32"/>
      <c r="E319" s="16">
        <v>8</v>
      </c>
      <c r="F319" s="16">
        <v>14.143402999999999</v>
      </c>
      <c r="G319" s="16">
        <v>168.65716800000001</v>
      </c>
    </row>
    <row r="320" spans="3:7" x14ac:dyDescent="0.45">
      <c r="C320" s="32"/>
      <c r="D320" s="32"/>
      <c r="E320" s="16">
        <v>9</v>
      </c>
      <c r="F320" s="16">
        <v>14.043403</v>
      </c>
      <c r="G320" s="16">
        <v>25.851067</v>
      </c>
    </row>
    <row r="321" spans="3:9" x14ac:dyDescent="0.45">
      <c r="C321" s="32"/>
      <c r="D321" s="32"/>
      <c r="E321" s="16">
        <v>10</v>
      </c>
      <c r="F321" s="16">
        <v>10.532902999999999</v>
      </c>
      <c r="G321" s="16">
        <v>18.721574</v>
      </c>
    </row>
    <row r="322" spans="3:9" x14ac:dyDescent="0.45">
      <c r="C322" s="32"/>
      <c r="D322" s="32"/>
      <c r="E322" s="16">
        <v>11</v>
      </c>
      <c r="F322" s="16">
        <v>11.24306</v>
      </c>
      <c r="G322" s="16">
        <v>21.429843000000002</v>
      </c>
    </row>
    <row r="323" spans="3:9" x14ac:dyDescent="0.45">
      <c r="C323" s="32"/>
      <c r="D323" s="32"/>
      <c r="E323" s="16">
        <v>12</v>
      </c>
      <c r="F323" s="16">
        <v>8.3976780000000009</v>
      </c>
      <c r="G323" s="16">
        <v>13.301043999999999</v>
      </c>
    </row>
    <row r="324" spans="3:9" x14ac:dyDescent="0.45">
      <c r="C324" s="32"/>
      <c r="D324" s="32"/>
      <c r="E324" s="16">
        <v>13</v>
      </c>
      <c r="F324" s="16">
        <v>11.36345</v>
      </c>
      <c r="G324" s="16">
        <v>10.036927</v>
      </c>
    </row>
    <row r="325" spans="3:9" x14ac:dyDescent="0.45">
      <c r="C325" s="32"/>
      <c r="D325" s="32"/>
      <c r="E325" s="16">
        <v>14</v>
      </c>
      <c r="F325" s="16">
        <v>8.1287459999999996</v>
      </c>
      <c r="G325" s="16">
        <v>8.9412500000000001</v>
      </c>
    </row>
    <row r="326" spans="3:9" x14ac:dyDescent="0.45">
      <c r="C326" s="32"/>
      <c r="D326" s="32"/>
      <c r="E326" s="16">
        <v>15</v>
      </c>
      <c r="F326" s="16">
        <v>8.9666589999999999</v>
      </c>
      <c r="G326" s="16">
        <v>11.299416000000001</v>
      </c>
    </row>
    <row r="329" spans="3:9" x14ac:dyDescent="0.45">
      <c r="C329" s="32" t="s">
        <v>4</v>
      </c>
      <c r="D329" s="32" t="s">
        <v>7</v>
      </c>
      <c r="E329" s="17">
        <v>1</v>
      </c>
      <c r="F329" s="16">
        <v>13.031072999999999</v>
      </c>
      <c r="G329" s="16">
        <v>12.207445</v>
      </c>
    </row>
    <row r="330" spans="3:9" x14ac:dyDescent="0.45">
      <c r="C330" s="32"/>
      <c r="D330" s="32"/>
      <c r="E330" s="16">
        <v>2</v>
      </c>
      <c r="F330" s="16">
        <v>11.255763999999999</v>
      </c>
      <c r="G330" s="16">
        <v>19.247675999999998</v>
      </c>
    </row>
    <row r="331" spans="3:9" x14ac:dyDescent="0.45">
      <c r="C331" s="32"/>
      <c r="D331" s="32"/>
      <c r="E331" s="16">
        <v>3</v>
      </c>
      <c r="F331" s="16">
        <v>11.890758999999999</v>
      </c>
      <c r="G331" s="16" t="s">
        <v>31</v>
      </c>
      <c r="H331" s="33"/>
      <c r="I331" s="22"/>
    </row>
    <row r="332" spans="3:9" x14ac:dyDescent="0.45">
      <c r="C332" s="32"/>
      <c r="D332" s="32"/>
      <c r="E332" s="16">
        <v>4</v>
      </c>
      <c r="F332" s="16">
        <v>14.617295</v>
      </c>
      <c r="G332" s="16" t="s">
        <v>31</v>
      </c>
      <c r="H332" s="33"/>
      <c r="I332" s="22"/>
    </row>
    <row r="333" spans="3:9" x14ac:dyDescent="0.45">
      <c r="C333" s="32"/>
      <c r="D333" s="32"/>
      <c r="E333" s="16">
        <v>5</v>
      </c>
      <c r="F333" s="16">
        <v>14.517295000000001</v>
      </c>
      <c r="G333" s="16">
        <v>8.936185</v>
      </c>
      <c r="H333" s="33"/>
      <c r="I333" s="22"/>
    </row>
    <row r="334" spans="3:9" x14ac:dyDescent="0.45">
      <c r="C334" s="32"/>
      <c r="D334" s="32"/>
      <c r="E334" s="16">
        <v>6</v>
      </c>
      <c r="F334" s="16">
        <v>14.143402999999999</v>
      </c>
      <c r="G334" s="16">
        <v>25.977867</v>
      </c>
      <c r="H334" s="33"/>
      <c r="I334" s="22"/>
    </row>
    <row r="335" spans="3:9" x14ac:dyDescent="0.45">
      <c r="C335" s="32"/>
      <c r="D335" s="32"/>
      <c r="E335" s="16">
        <v>7</v>
      </c>
      <c r="F335" s="16">
        <v>14.043403</v>
      </c>
      <c r="G335" s="16" t="s">
        <v>31</v>
      </c>
      <c r="H335" s="33"/>
      <c r="I335" s="22"/>
    </row>
    <row r="336" spans="3:9" x14ac:dyDescent="0.45">
      <c r="C336" s="32"/>
      <c r="D336" s="32"/>
      <c r="E336" s="16">
        <v>8</v>
      </c>
      <c r="F336" s="16">
        <v>10.532902999999999</v>
      </c>
      <c r="G336" s="16">
        <v>7.957948</v>
      </c>
      <c r="H336" s="33"/>
      <c r="I336" s="22"/>
    </row>
    <row r="337" spans="3:9" x14ac:dyDescent="0.45">
      <c r="C337" s="32"/>
      <c r="D337" s="32"/>
      <c r="E337" s="16">
        <v>9</v>
      </c>
      <c r="F337" s="16">
        <v>11.243067</v>
      </c>
      <c r="G337" s="16">
        <v>32.094168000000003</v>
      </c>
      <c r="H337" s="22"/>
      <c r="I337" s="22"/>
    </row>
    <row r="338" spans="3:9" x14ac:dyDescent="0.45">
      <c r="C338" s="32"/>
      <c r="D338" s="32"/>
      <c r="E338" s="16">
        <v>10</v>
      </c>
      <c r="F338" s="16" t="s">
        <v>33</v>
      </c>
      <c r="G338" s="16">
        <v>4.4542999999999999E-2</v>
      </c>
      <c r="H338" s="33"/>
      <c r="I338" s="22"/>
    </row>
    <row r="339" spans="3:9" x14ac:dyDescent="0.45">
      <c r="C339" s="32"/>
      <c r="D339" s="32"/>
      <c r="E339" s="16">
        <v>11</v>
      </c>
      <c r="F339" s="16">
        <v>11.36345</v>
      </c>
      <c r="G339" s="16">
        <v>55.787610999999998</v>
      </c>
      <c r="H339" s="33"/>
      <c r="I339" s="22"/>
    </row>
    <row r="340" spans="3:9" x14ac:dyDescent="0.45">
      <c r="C340" s="32"/>
      <c r="D340" s="32"/>
      <c r="E340" s="16">
        <v>12</v>
      </c>
      <c r="F340" s="16">
        <v>8.1287459999999996</v>
      </c>
      <c r="G340" s="16">
        <v>8.6820749999999993</v>
      </c>
      <c r="H340" s="33"/>
      <c r="I340" s="22"/>
    </row>
    <row r="341" spans="3:9" x14ac:dyDescent="0.45">
      <c r="C341" s="32"/>
      <c r="D341" s="32"/>
      <c r="E341" s="16">
        <v>13</v>
      </c>
      <c r="F341" s="16">
        <v>8.9666589999999999</v>
      </c>
      <c r="G341" s="16">
        <v>9.3554840000000006</v>
      </c>
      <c r="H341" s="33"/>
      <c r="I341" s="22"/>
    </row>
    <row r="342" spans="3:9" x14ac:dyDescent="0.45">
      <c r="C342" s="32"/>
      <c r="D342" s="32"/>
      <c r="E342" s="16">
        <v>14</v>
      </c>
      <c r="F342" s="16">
        <v>11.180680000000001</v>
      </c>
      <c r="G342" s="16">
        <v>11.321918999999999</v>
      </c>
      <c r="H342" s="33"/>
      <c r="I342" s="22"/>
    </row>
    <row r="343" spans="3:9" x14ac:dyDescent="0.45">
      <c r="C343" s="32"/>
      <c r="D343" s="32"/>
      <c r="E343" s="16">
        <v>15</v>
      </c>
      <c r="F343" s="16">
        <v>7.6887449999999999</v>
      </c>
      <c r="G343" s="16">
        <v>7.6286199999999997</v>
      </c>
      <c r="H343" s="33"/>
      <c r="I343" s="22"/>
    </row>
    <row r="344" spans="3:9" x14ac:dyDescent="0.45">
      <c r="H344" s="22"/>
      <c r="I344" s="22"/>
    </row>
    <row r="345" spans="3:9" x14ac:dyDescent="0.45">
      <c r="H345" s="33"/>
      <c r="I345" s="22"/>
    </row>
    <row r="346" spans="3:9" x14ac:dyDescent="0.45">
      <c r="C346" s="32" t="s">
        <v>4</v>
      </c>
      <c r="D346" s="32" t="s">
        <v>4</v>
      </c>
      <c r="E346" s="17">
        <v>1</v>
      </c>
      <c r="F346" s="16">
        <v>13.031072999999999</v>
      </c>
      <c r="G346" s="16">
        <v>21.209707000000002</v>
      </c>
      <c r="H346" s="33"/>
      <c r="I346" s="22"/>
    </row>
    <row r="347" spans="3:9" x14ac:dyDescent="0.45">
      <c r="C347" s="32"/>
      <c r="D347" s="32"/>
      <c r="E347" s="16">
        <v>2</v>
      </c>
      <c r="F347" s="16">
        <v>11.255763999999999</v>
      </c>
      <c r="G347" s="16">
        <v>21.140398000000001</v>
      </c>
      <c r="H347" s="33"/>
      <c r="I347" s="22"/>
    </row>
    <row r="348" spans="3:9" x14ac:dyDescent="0.45">
      <c r="C348" s="32"/>
      <c r="D348" s="32"/>
      <c r="E348" s="16">
        <v>3</v>
      </c>
      <c r="F348" s="16">
        <v>19.597518999999998</v>
      </c>
      <c r="G348" s="16">
        <v>12.966711999999999</v>
      </c>
      <c r="H348" s="33"/>
      <c r="I348" s="22"/>
    </row>
    <row r="349" spans="3:9" x14ac:dyDescent="0.45">
      <c r="C349" s="32"/>
      <c r="D349" s="32"/>
      <c r="E349" s="16">
        <v>4</v>
      </c>
      <c r="F349" s="16">
        <v>11.890758999999999</v>
      </c>
      <c r="G349" s="16">
        <v>54.392107000000003</v>
      </c>
      <c r="H349" s="33"/>
      <c r="I349" s="22"/>
    </row>
    <row r="350" spans="3:9" x14ac:dyDescent="0.45">
      <c r="C350" s="32"/>
      <c r="D350" s="32"/>
      <c r="E350" s="16">
        <v>5</v>
      </c>
      <c r="F350" s="16">
        <v>14.617295</v>
      </c>
      <c r="G350" s="16" t="s">
        <v>31</v>
      </c>
      <c r="H350" s="33"/>
      <c r="I350" s="22"/>
    </row>
    <row r="351" spans="3:9" x14ac:dyDescent="0.45">
      <c r="C351" s="32"/>
      <c r="D351" s="32"/>
      <c r="E351" s="16">
        <v>6</v>
      </c>
      <c r="F351" s="16">
        <v>14.517295000000001</v>
      </c>
      <c r="G351" s="16">
        <v>29.677363</v>
      </c>
      <c r="H351" s="22"/>
      <c r="I351" s="22"/>
    </row>
    <row r="352" spans="3:9" x14ac:dyDescent="0.45">
      <c r="C352" s="32"/>
      <c r="D352" s="32"/>
      <c r="E352" s="16">
        <v>7</v>
      </c>
      <c r="F352" s="16">
        <v>14.143402999999999</v>
      </c>
      <c r="G352" s="16" t="s">
        <v>31</v>
      </c>
      <c r="H352" s="33"/>
      <c r="I352" s="33"/>
    </row>
    <row r="353" spans="3:9" x14ac:dyDescent="0.45">
      <c r="C353" s="32"/>
      <c r="D353" s="32"/>
      <c r="E353" s="16">
        <v>8</v>
      </c>
      <c r="F353" s="16">
        <v>14.043403</v>
      </c>
      <c r="G353" s="16" t="s">
        <v>31</v>
      </c>
      <c r="H353" s="33"/>
      <c r="I353" s="33"/>
    </row>
    <row r="354" spans="3:9" x14ac:dyDescent="0.45">
      <c r="C354" s="32"/>
      <c r="D354" s="32"/>
      <c r="E354" s="16">
        <v>9</v>
      </c>
      <c r="F354" s="16">
        <v>10.532902999999999</v>
      </c>
      <c r="G354" s="16">
        <v>9.0110379999999992</v>
      </c>
      <c r="H354" s="33"/>
      <c r="I354" s="33"/>
    </row>
    <row r="355" spans="3:9" x14ac:dyDescent="0.45">
      <c r="C355" s="32"/>
      <c r="D355" s="32"/>
      <c r="E355" s="16">
        <v>10</v>
      </c>
      <c r="F355" s="16">
        <v>11.243067</v>
      </c>
      <c r="G355" s="16" t="s">
        <v>31</v>
      </c>
      <c r="H355" s="33"/>
      <c r="I355" s="33"/>
    </row>
    <row r="356" spans="3:9" x14ac:dyDescent="0.45">
      <c r="C356" s="32"/>
      <c r="D356" s="32"/>
      <c r="E356" s="16">
        <v>11</v>
      </c>
      <c r="F356" s="16">
        <v>8.3976780000000009</v>
      </c>
      <c r="G356" s="16">
        <v>9.6767520000000005</v>
      </c>
      <c r="H356" s="33"/>
      <c r="I356" s="33"/>
    </row>
    <row r="357" spans="3:9" x14ac:dyDescent="0.45">
      <c r="C357" s="32"/>
      <c r="D357" s="32"/>
      <c r="E357" s="16">
        <v>12</v>
      </c>
      <c r="F357" s="16">
        <v>11.36345</v>
      </c>
      <c r="G357" s="16" t="s">
        <v>34</v>
      </c>
      <c r="H357" s="33"/>
      <c r="I357" s="33"/>
    </row>
    <row r="358" spans="3:9" x14ac:dyDescent="0.45">
      <c r="C358" s="32"/>
      <c r="D358" s="32"/>
      <c r="E358" s="16">
        <v>13</v>
      </c>
      <c r="F358" s="16">
        <v>8.1287459999999996</v>
      </c>
      <c r="G358" s="16">
        <v>30.616107</v>
      </c>
      <c r="H358" s="22"/>
      <c r="I358" s="22"/>
    </row>
    <row r="359" spans="3:9" x14ac:dyDescent="0.45">
      <c r="C359" s="32"/>
      <c r="D359" s="32"/>
      <c r="E359" s="16">
        <v>14</v>
      </c>
      <c r="F359" s="16">
        <v>8.9666589999999999</v>
      </c>
      <c r="G359" s="16">
        <v>17.308757</v>
      </c>
      <c r="H359" s="33"/>
      <c r="I359" s="22"/>
    </row>
    <row r="360" spans="3:9" x14ac:dyDescent="0.45">
      <c r="C360" s="32"/>
      <c r="D360" s="32"/>
      <c r="E360" s="16">
        <v>15</v>
      </c>
      <c r="F360" s="16">
        <v>11.180680000000001</v>
      </c>
      <c r="G360" s="16">
        <v>21.199545000000001</v>
      </c>
      <c r="H360" s="33"/>
      <c r="I360" s="22"/>
    </row>
    <row r="361" spans="3:9" x14ac:dyDescent="0.45">
      <c r="H361" s="33"/>
      <c r="I361" s="22"/>
    </row>
    <row r="362" spans="3:9" x14ac:dyDescent="0.45">
      <c r="H362" s="33"/>
      <c r="I362" s="22"/>
    </row>
    <row r="363" spans="3:9" x14ac:dyDescent="0.45">
      <c r="C363" s="32" t="s">
        <v>4</v>
      </c>
      <c r="D363" s="32" t="s">
        <v>7</v>
      </c>
      <c r="E363" s="17">
        <v>1</v>
      </c>
      <c r="F363" s="16">
        <v>13.031072999999999</v>
      </c>
      <c r="G363" s="16">
        <v>12.207445</v>
      </c>
      <c r="H363" s="33"/>
      <c r="I363" s="22"/>
    </row>
    <row r="364" spans="3:9" x14ac:dyDescent="0.45">
      <c r="C364" s="32"/>
      <c r="D364" s="32"/>
      <c r="E364" s="16">
        <v>2</v>
      </c>
      <c r="F364" s="16">
        <v>11.255763999999999</v>
      </c>
      <c r="G364" s="21">
        <v>19.247675999999998</v>
      </c>
      <c r="H364" s="33"/>
      <c r="I364" s="22"/>
    </row>
    <row r="365" spans="3:9" x14ac:dyDescent="0.45">
      <c r="C365" s="32"/>
      <c r="D365" s="32"/>
      <c r="E365" s="16">
        <v>3</v>
      </c>
      <c r="F365" s="16">
        <v>11.890758999999999</v>
      </c>
      <c r="G365" s="21" t="s">
        <v>31</v>
      </c>
    </row>
    <row r="366" spans="3:9" x14ac:dyDescent="0.45">
      <c r="C366" s="32"/>
      <c r="D366" s="32"/>
      <c r="E366" s="16">
        <v>4</v>
      </c>
      <c r="F366" s="16">
        <v>14.617295</v>
      </c>
      <c r="G366" s="21" t="s">
        <v>31</v>
      </c>
    </row>
    <row r="367" spans="3:9" x14ac:dyDescent="0.45">
      <c r="C367" s="32"/>
      <c r="D367" s="32"/>
      <c r="E367" s="16">
        <v>5</v>
      </c>
      <c r="F367" s="16">
        <v>14.517295000000001</v>
      </c>
      <c r="G367" s="21">
        <v>8.936185</v>
      </c>
    </row>
    <row r="368" spans="3:9" x14ac:dyDescent="0.45">
      <c r="C368" s="32"/>
      <c r="D368" s="32"/>
      <c r="E368" s="16">
        <v>6</v>
      </c>
      <c r="F368" s="16">
        <v>14.143402999999999</v>
      </c>
      <c r="G368" s="16">
        <v>25.977867</v>
      </c>
    </row>
    <row r="369" spans="3:7" x14ac:dyDescent="0.45">
      <c r="C369" s="32"/>
      <c r="D369" s="32"/>
      <c r="E369" s="16">
        <v>7</v>
      </c>
      <c r="F369" s="16">
        <v>14.043403</v>
      </c>
      <c r="G369" s="16" t="s">
        <v>31</v>
      </c>
    </row>
    <row r="370" spans="3:7" x14ac:dyDescent="0.45">
      <c r="C370" s="32"/>
      <c r="D370" s="32"/>
      <c r="E370" s="16">
        <v>8</v>
      </c>
      <c r="F370" s="16">
        <v>10.532902999999999</v>
      </c>
      <c r="G370" s="16">
        <v>7.957948</v>
      </c>
    </row>
    <row r="371" spans="3:7" x14ac:dyDescent="0.45">
      <c r="C371" s="32"/>
      <c r="D371" s="32"/>
      <c r="E371" s="16">
        <v>9</v>
      </c>
      <c r="F371" s="16">
        <v>11.243067</v>
      </c>
      <c r="G371" s="16">
        <v>32.094168000000003</v>
      </c>
    </row>
    <row r="372" spans="3:7" x14ac:dyDescent="0.45">
      <c r="C372" s="32"/>
      <c r="D372" s="32"/>
      <c r="E372" s="16">
        <v>10</v>
      </c>
      <c r="F372" s="16" t="s">
        <v>33</v>
      </c>
      <c r="G372" s="16">
        <v>4.4542999999999999E-2</v>
      </c>
    </row>
    <row r="373" spans="3:7" x14ac:dyDescent="0.45">
      <c r="C373" s="32"/>
      <c r="D373" s="32"/>
      <c r="E373" s="16">
        <v>11</v>
      </c>
      <c r="F373" s="16">
        <v>11.36345</v>
      </c>
      <c r="G373" s="16">
        <v>55.787610000000001</v>
      </c>
    </row>
    <row r="374" spans="3:7" x14ac:dyDescent="0.45">
      <c r="C374" s="32"/>
      <c r="D374" s="32"/>
      <c r="E374" s="16">
        <v>12</v>
      </c>
      <c r="F374" s="16">
        <v>8.1287459999999996</v>
      </c>
      <c r="G374" s="16">
        <v>8.6820749999999993</v>
      </c>
    </row>
    <row r="375" spans="3:7" x14ac:dyDescent="0.45">
      <c r="C375" s="32"/>
      <c r="D375" s="32"/>
      <c r="E375" s="16">
        <v>13</v>
      </c>
      <c r="F375" s="16">
        <v>8.9666589999999999</v>
      </c>
      <c r="G375" s="16">
        <v>9.3554840000000006</v>
      </c>
    </row>
    <row r="376" spans="3:7" x14ac:dyDescent="0.45">
      <c r="C376" s="32"/>
      <c r="D376" s="32"/>
      <c r="E376" s="16">
        <v>14</v>
      </c>
      <c r="F376" s="16">
        <v>11.180680000000001</v>
      </c>
      <c r="G376" s="16">
        <v>11.321910000000001</v>
      </c>
    </row>
    <row r="377" spans="3:7" x14ac:dyDescent="0.45">
      <c r="C377" s="32"/>
      <c r="D377" s="32"/>
      <c r="E377" s="16">
        <v>15</v>
      </c>
      <c r="F377" s="16">
        <v>7.6887449999999999</v>
      </c>
      <c r="G377" s="16">
        <v>7.6286199999999997</v>
      </c>
    </row>
    <row r="380" spans="3:7" x14ac:dyDescent="0.45">
      <c r="C380" s="33"/>
      <c r="D380" s="33"/>
      <c r="E380" s="17"/>
    </row>
    <row r="381" spans="3:7" x14ac:dyDescent="0.45">
      <c r="C381" s="33"/>
      <c r="D381" s="33"/>
    </row>
    <row r="382" spans="3:7" x14ac:dyDescent="0.45">
      <c r="C382" s="33"/>
      <c r="D382" s="33"/>
    </row>
    <row r="383" spans="3:7" x14ac:dyDescent="0.45">
      <c r="C383" s="33"/>
      <c r="D383" s="33"/>
    </row>
    <row r="384" spans="3:7" x14ac:dyDescent="0.45">
      <c r="C384" s="33"/>
      <c r="D384" s="33"/>
    </row>
    <row r="385" spans="3:4" x14ac:dyDescent="0.45">
      <c r="C385" s="33"/>
      <c r="D385" s="33"/>
    </row>
    <row r="386" spans="3:4" x14ac:dyDescent="0.45">
      <c r="C386" s="33"/>
      <c r="D386" s="33"/>
    </row>
    <row r="387" spans="3:4" x14ac:dyDescent="0.45">
      <c r="C387" s="33"/>
      <c r="D387" s="33"/>
    </row>
    <row r="388" spans="3:4" x14ac:dyDescent="0.45">
      <c r="C388" s="33"/>
      <c r="D388" s="33"/>
    </row>
    <row r="389" spans="3:4" x14ac:dyDescent="0.45">
      <c r="C389" s="33"/>
      <c r="D389" s="33"/>
    </row>
    <row r="390" spans="3:4" x14ac:dyDescent="0.45">
      <c r="C390" s="33"/>
      <c r="D390" s="33"/>
    </row>
    <row r="391" spans="3:4" x14ac:dyDescent="0.45">
      <c r="C391" s="33"/>
      <c r="D391" s="33"/>
    </row>
    <row r="392" spans="3:4" x14ac:dyDescent="0.45">
      <c r="C392" s="33"/>
      <c r="D392" s="33"/>
    </row>
    <row r="393" spans="3:4" x14ac:dyDescent="0.45">
      <c r="C393" s="33"/>
      <c r="D393" s="33"/>
    </row>
    <row r="394" spans="3:4" x14ac:dyDescent="0.45">
      <c r="C394" s="33"/>
      <c r="D394" s="33"/>
    </row>
  </sheetData>
  <mergeCells count="44">
    <mergeCell ref="D363:D377"/>
    <mergeCell ref="D261:D275"/>
    <mergeCell ref="C278:C292"/>
    <mergeCell ref="D278:D292"/>
    <mergeCell ref="C295:C309"/>
    <mergeCell ref="D295:D309"/>
    <mergeCell ref="D210:D224"/>
    <mergeCell ref="C227:C241"/>
    <mergeCell ref="D227:D241"/>
    <mergeCell ref="C244:C258"/>
    <mergeCell ref="D244:D258"/>
    <mergeCell ref="C176:C190"/>
    <mergeCell ref="D176:D190"/>
    <mergeCell ref="C193:C207"/>
    <mergeCell ref="D193:D207"/>
    <mergeCell ref="C74:C88"/>
    <mergeCell ref="D74:D88"/>
    <mergeCell ref="C91:C105"/>
    <mergeCell ref="D91:D105"/>
    <mergeCell ref="C108:C122"/>
    <mergeCell ref="D108:D122"/>
    <mergeCell ref="C125:C139"/>
    <mergeCell ref="D125:D139"/>
    <mergeCell ref="C142:C156"/>
    <mergeCell ref="D142:D156"/>
    <mergeCell ref="C159:C173"/>
    <mergeCell ref="D159:D173"/>
    <mergeCell ref="C40:C54"/>
    <mergeCell ref="D40:D54"/>
    <mergeCell ref="C57:C71"/>
    <mergeCell ref="D57:D71"/>
    <mergeCell ref="C6:C20"/>
    <mergeCell ref="D6:D20"/>
    <mergeCell ref="C23:C37"/>
    <mergeCell ref="D23:D37"/>
    <mergeCell ref="C210:C224"/>
    <mergeCell ref="C261:C275"/>
    <mergeCell ref="C312:C326"/>
    <mergeCell ref="D312:D326"/>
    <mergeCell ref="C329:C343"/>
    <mergeCell ref="D329:D343"/>
    <mergeCell ref="C346:C360"/>
    <mergeCell ref="D346:D360"/>
    <mergeCell ref="C363:C37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Results (MidProject)</vt:lpstr>
      <vt:lpstr>Conclusion (MidProject)</vt:lpstr>
      <vt:lpstr>Results (FinalProject FP6)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</dc:creator>
  <cp:lastModifiedBy>MARCEL</cp:lastModifiedBy>
  <dcterms:created xsi:type="dcterms:W3CDTF">2020-02-17T19:19:51Z</dcterms:created>
  <dcterms:modified xsi:type="dcterms:W3CDTF">2020-04-13T20:42:08Z</dcterms:modified>
</cp:coreProperties>
</file>