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ctg/Desktop/"/>
    </mc:Choice>
  </mc:AlternateContent>
  <xr:revisionPtr revIDLastSave="0" documentId="13_ncr:1_{26CF2EA8-9CC1-B444-93B7-B085CFE00956}" xr6:coauthVersionLast="47" xr6:coauthVersionMax="47" xr10:uidLastSave="{00000000-0000-0000-0000-000000000000}"/>
  <bookViews>
    <workbookView xWindow="5580" yWindow="2300" windowWidth="27640" windowHeight="16940" xr2:uid="{EEAA922F-29C8-F349-8540-D340D6BA33E2}"/>
  </bookViews>
  <sheets>
    <sheet name="NEW ORDER 2021 (Final)" sheetId="1" r:id="rId1"/>
  </sheets>
  <definedNames>
    <definedName name="_xlnm.Print_Area" localSheetId="0">'NEW ORDER 2021 (Final)'!$A$1:$S$73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C53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C56" i="1"/>
  <c r="O63" i="1"/>
  <c r="C58" i="1"/>
  <c r="C72" i="1"/>
  <c r="C73" i="1"/>
  <c r="N9" i="1"/>
  <c r="N10" i="1"/>
  <c r="N11" i="1"/>
  <c r="N12" i="1"/>
  <c r="L56" i="1"/>
  <c r="Q56" i="1"/>
  <c r="N14" i="1"/>
  <c r="N15" i="1"/>
  <c r="L57" i="1"/>
  <c r="Q57" i="1"/>
  <c r="N13" i="1"/>
  <c r="L58" i="1"/>
  <c r="Q58" i="1"/>
  <c r="N16" i="1"/>
  <c r="N17" i="1"/>
  <c r="N18" i="1"/>
  <c r="L59" i="1"/>
  <c r="Q59" i="1"/>
  <c r="N19" i="1"/>
  <c r="N20" i="1"/>
  <c r="N23" i="1"/>
  <c r="L60" i="1"/>
  <c r="Q60" i="1"/>
  <c r="N21" i="1"/>
  <c r="N22" i="1"/>
  <c r="N24" i="1"/>
  <c r="L61" i="1"/>
  <c r="Q61" i="1"/>
  <c r="N50" i="1"/>
  <c r="N44" i="1"/>
  <c r="N45" i="1"/>
  <c r="N46" i="1"/>
  <c r="N40" i="1"/>
  <c r="N41" i="1"/>
  <c r="N35" i="1"/>
  <c r="N29" i="1"/>
  <c r="N30" i="1"/>
  <c r="N25" i="1"/>
  <c r="N26" i="1"/>
  <c r="L62" i="1"/>
  <c r="Q62" i="1"/>
  <c r="N49" i="1"/>
  <c r="N48" i="1"/>
  <c r="N47" i="1"/>
  <c r="N43" i="1"/>
  <c r="N39" i="1"/>
  <c r="N38" i="1"/>
  <c r="N36" i="1"/>
  <c r="N37" i="1"/>
  <c r="N31" i="1"/>
  <c r="N32" i="1"/>
  <c r="N33" i="1"/>
  <c r="N34" i="1"/>
  <c r="N27" i="1"/>
  <c r="N28" i="1"/>
  <c r="N42" i="1"/>
  <c r="L63" i="1"/>
  <c r="Q63" i="1"/>
  <c r="Q64" i="1"/>
  <c r="O56" i="1"/>
  <c r="O57" i="1"/>
  <c r="O58" i="1"/>
  <c r="O59" i="1"/>
  <c r="O60" i="1"/>
  <c r="O61" i="1"/>
  <c r="O62" i="1"/>
  <c r="O64" i="1"/>
  <c r="M64" i="1"/>
  <c r="L64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S51" i="1"/>
  <c r="S52" i="1"/>
  <c r="R51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N51" i="1"/>
  <c r="G51" i="1"/>
</calcChain>
</file>

<file path=xl/sharedStrings.xml><?xml version="1.0" encoding="utf-8"?>
<sst xmlns="http://schemas.openxmlformats.org/spreadsheetml/2006/main" count="286" uniqueCount="129">
  <si>
    <t>COST BREAKDOWN</t>
  </si>
  <si>
    <t>FACTORY</t>
  </si>
  <si>
    <t>: SQUARE APPARELS PVT. LTD.</t>
  </si>
  <si>
    <t>SALES CONTRACT/LC NO.</t>
  </si>
  <si>
    <t>: I55133900</t>
  </si>
  <si>
    <t>ORDER VALUE</t>
  </si>
  <si>
    <t>: $270,207.21 (Customer) $247,789.38 (Factory)</t>
  </si>
  <si>
    <t>FABRICATION</t>
  </si>
  <si>
    <t>: POPLIN, CHAMBRAY &amp; LYOCELL</t>
  </si>
  <si>
    <t>ITEM DESCRIPTION</t>
  </si>
  <si>
    <t>FABRIC</t>
  </si>
  <si>
    <t>STYLE NO</t>
  </si>
  <si>
    <t>SIZE RANGE</t>
  </si>
  <si>
    <t>PO NO</t>
  </si>
  <si>
    <t>WASH/COLOR</t>
  </si>
  <si>
    <t>QUANTITY</t>
  </si>
  <si>
    <t>FOB/PC</t>
  </si>
  <si>
    <t>TOTAL VALUE</t>
  </si>
  <si>
    <t>DELIVERY 
(EX-CTG)</t>
  </si>
  <si>
    <t>CM PER DOZEN</t>
  </si>
  <si>
    <t>TOTAL CM</t>
  </si>
  <si>
    <t>FABRIC CONSUMPTION</t>
  </si>
  <si>
    <t>TOTAL RQRD FABRIC QTY</t>
  </si>
  <si>
    <t>WASH PER DZN</t>
  </si>
  <si>
    <t>TOTAL WASH COST</t>
  </si>
  <si>
    <t>ACTUAL COST (FTY PRICE)</t>
  </si>
  <si>
    <t>FACTORY FOB VALUE</t>
  </si>
  <si>
    <t>DIFFERENCE AMOUNT</t>
  </si>
  <si>
    <t>MENS S/S CHAMBRAY WESTERN SHIRT</t>
  </si>
  <si>
    <t>COTTON CHAMBRAY DENIM</t>
  </si>
  <si>
    <t>SMS222361</t>
  </si>
  <si>
    <t>S - XXL</t>
  </si>
  <si>
    <t>LIGHT WASH 125</t>
  </si>
  <si>
    <t>MEDIUM WASH 220</t>
  </si>
  <si>
    <t>BOYS S/S CHAMBRAY SHIRT</t>
  </si>
  <si>
    <t>SBS222361/BB</t>
  </si>
  <si>
    <t>S - XL</t>
  </si>
  <si>
    <t>SBS222361/LB</t>
  </si>
  <si>
    <t>4 - 7</t>
  </si>
  <si>
    <t>MENS PRINTED S/S SHIRT</t>
  </si>
  <si>
    <t>COTTON PRINTED POPLIN</t>
  </si>
  <si>
    <t>SMS222388</t>
  </si>
  <si>
    <t>WHITE (Cassette Print)</t>
  </si>
  <si>
    <t>SMS222392</t>
  </si>
  <si>
    <t>M - XXL</t>
  </si>
  <si>
    <t>WHITE Triangle Print</t>
  </si>
  <si>
    <t>SMS222386</t>
  </si>
  <si>
    <t>BLUE( Cactus Print)</t>
  </si>
  <si>
    <t>BOYS PRINTED S/S SHIRT</t>
  </si>
  <si>
    <t>SBS222386 BB</t>
  </si>
  <si>
    <t>SBS222388 LB</t>
  </si>
  <si>
    <t>BOYS TIE DYE PRINTED S/S SHIRT</t>
  </si>
  <si>
    <t>COTTON TIE DYE PRINTED POPLIN</t>
  </si>
  <si>
    <t>SBS222283 BB</t>
  </si>
  <si>
    <t>LT BLUE</t>
  </si>
  <si>
    <t>SBS222283 LB</t>
  </si>
  <si>
    <t>SBS222284 BB</t>
  </si>
  <si>
    <t xml:space="preserve">NAVY </t>
  </si>
  <si>
    <t>SBS222284 LB</t>
  </si>
  <si>
    <t>MENS TIE DYE PRINTED S/S SHIRT</t>
  </si>
  <si>
    <t>SMS222283</t>
  </si>
  <si>
    <t>SMS222284</t>
  </si>
  <si>
    <t>GIRLS LOYCELL JUMPSUIT</t>
  </si>
  <si>
    <t>100% LYOCELL - INDIGO</t>
  </si>
  <si>
    <t>SGS227063/BG</t>
  </si>
  <si>
    <t>S- XL</t>
  </si>
  <si>
    <t>LIGHT BLUE</t>
  </si>
  <si>
    <t>DARK BLUE</t>
  </si>
  <si>
    <t>100% LYOCELL - RFD</t>
  </si>
  <si>
    <t>SAGE</t>
  </si>
  <si>
    <t>BLACK</t>
  </si>
  <si>
    <t>SGS227063/LG</t>
  </si>
  <si>
    <t>GIRLS LYOCELL SHORTS</t>
  </si>
  <si>
    <t>SLS224101</t>
  </si>
  <si>
    <t>DARK OLIVE</t>
  </si>
  <si>
    <t>LADIES CARGO SHORTS</t>
  </si>
  <si>
    <t>SLS224103</t>
  </si>
  <si>
    <t>4 - 14</t>
  </si>
  <si>
    <t>LADIES DOLMAAN SLEEVE DRESS SHIRT</t>
  </si>
  <si>
    <t>SLS226475</t>
  </si>
  <si>
    <t>XS - XL</t>
  </si>
  <si>
    <t>LADIES S/S DRESS</t>
  </si>
  <si>
    <t>SLS226462</t>
  </si>
  <si>
    <t>LADIES PULL ON JOGGER</t>
  </si>
  <si>
    <t xml:space="preserve">100% LYOCELL - RFD </t>
  </si>
  <si>
    <t>CHAR 1317</t>
  </si>
  <si>
    <t>LADIES TENCEL ROLL UP BLOUSE</t>
  </si>
  <si>
    <t>SLS222255X</t>
  </si>
  <si>
    <t>1X - 3X</t>
  </si>
  <si>
    <t>LADIES TENCEL SHORTS</t>
  </si>
  <si>
    <t>SLS224092X</t>
  </si>
  <si>
    <t>LADIES TENCEL CARGO JOGGER</t>
  </si>
  <si>
    <r>
      <t xml:space="preserve">100% LYOCELL - RFD </t>
    </r>
    <r>
      <rPr>
        <b/>
        <sz val="10"/>
        <color rgb="FFFF0000"/>
        <rFont val="Calibri"/>
        <family val="2"/>
      </rPr>
      <t>AIR AIR</t>
    </r>
  </si>
  <si>
    <t>CHAR1317X</t>
  </si>
  <si>
    <r>
      <t xml:space="preserve">100% LYOCELL - INDIGO </t>
    </r>
    <r>
      <rPr>
        <b/>
        <sz val="10"/>
        <color rgb="FFFF0000"/>
        <rFont val="Calibri"/>
        <family val="2"/>
      </rPr>
      <t>AIR AIR</t>
    </r>
  </si>
  <si>
    <t>GRAND TOTAL</t>
  </si>
  <si>
    <t>TOTAL ORDER VALUE</t>
  </si>
  <si>
    <t>COLOR</t>
  </si>
  <si>
    <t>RQRD FAB QTY</t>
  </si>
  <si>
    <t>BOOKING QTY</t>
  </si>
  <si>
    <t>FABRIC PRICE</t>
  </si>
  <si>
    <t>FABRIC VALUE</t>
  </si>
  <si>
    <t>SUPPLIER</t>
  </si>
  <si>
    <t>EXCESS FAB QTY</t>
  </si>
  <si>
    <t>COST DETAILS</t>
  </si>
  <si>
    <t>TOTAL CM VALUE</t>
  </si>
  <si>
    <t>CHAMBRAY DENIM</t>
  </si>
  <si>
    <t>INDIGO</t>
  </si>
  <si>
    <t>DHARMSHIL</t>
  </si>
  <si>
    <r>
      <t xml:space="preserve">FABRIC - </t>
    </r>
    <r>
      <rPr>
        <sz val="10"/>
        <rFont val="Calibri"/>
        <family val="2"/>
      </rPr>
      <t>CHAMBRAY DENIM (DHARMSHIL - INDIA)</t>
    </r>
  </si>
  <si>
    <t>PRINTED POPLIN</t>
  </si>
  <si>
    <t>WHITE (Triangle Print)</t>
  </si>
  <si>
    <t>COMMERCIAL COST (ADDITIONNAL)</t>
  </si>
  <si>
    <t>ELASTIC</t>
  </si>
  <si>
    <t>LT BLUE TD</t>
  </si>
  <si>
    <t>ZIPPER YKK</t>
  </si>
  <si>
    <t>NAVY TD</t>
  </si>
  <si>
    <t>LABEL + TAGS + STICKER + SELICA GEL + POCKETING</t>
  </si>
  <si>
    <t>100% LYOCELL</t>
  </si>
  <si>
    <t>SUNTEX</t>
  </si>
  <si>
    <t>SEWING THREAD</t>
  </si>
  <si>
    <t>RFD</t>
  </si>
  <si>
    <t>PEARL SNAP</t>
  </si>
  <si>
    <t>TOTAL</t>
  </si>
  <si>
    <t>POLY + CARTON</t>
  </si>
  <si>
    <t>WASH</t>
  </si>
  <si>
    <t>PACKING MATERIALS ($0.15/DZN)</t>
  </si>
  <si>
    <t>TOTAL COST</t>
  </si>
  <si>
    <t>DIFFERENCE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</si>
</sst>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\ &quot;YDS&quot;"/>
    <numFmt numFmtId="165" formatCode="&quot;$&quot;#,##0.00_);[Red]\(&quot;$&quot;#,##0.00\)"/>
    <numFmt numFmtId="166" formatCode="0\ &quot;PCS&quot;"/>
    <numFmt numFmtId="167" formatCode="[$-409]dd\-mmm\-yy;@"/>
    <numFmt numFmtId="168" formatCode="0.00\ &quot;YDS/DZN&quot;"/>
    <numFmt numFmtId="169" formatCode="0.00\ &quot;yds/dzn&quot;"/>
  </numFmts>
  <fonts count="28">
    <font>
      <sz val="12"/>
      <name val="宋体"/>
      <charset val="134"/>
    </font>
    <font>
      <b/>
      <u/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00B050"/>
      <name val="Calibri"/>
      <family val="2"/>
    </font>
    <font>
      <b/>
      <sz val="10"/>
      <color rgb="FF00B050"/>
      <name val="Calibri"/>
      <family val="2"/>
    </font>
    <font>
      <b/>
      <sz val="12"/>
      <color rgb="FF00B050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</font>
    <font>
      <sz val="10"/>
      <name val="Calibri"/>
      <family val="2"/>
    </font>
    <font>
      <sz val="10"/>
      <color theme="9" tint="-0.249977111117893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</font>
    <font>
      <sz val="10"/>
      <color rgb="FF00B050"/>
      <name val="Calibri (Body)"/>
    </font>
    <font>
      <b/>
      <sz val="10"/>
      <color rgb="FF00B050"/>
      <name val="Calibri (Body)"/>
    </font>
    <font>
      <b/>
      <sz val="12"/>
      <color rgb="FF00B050"/>
      <name val="Calibri (Body)"/>
    </font>
    <font>
      <sz val="11"/>
      <color rgb="FF00B050"/>
      <name val="Calibri (Body)"/>
    </font>
    <font>
      <b/>
      <sz val="12"/>
      <name val="Calibri"/>
      <family val="2"/>
    </font>
    <font>
      <sz val="10"/>
      <color theme="1"/>
      <name val="宋体"/>
      <charset val="134"/>
    </font>
    <font>
      <b/>
      <sz val="9"/>
      <name val="Calibri"/>
      <family val="2"/>
      <scheme val="minor"/>
    </font>
    <font>
      <sz val="10"/>
      <color rgb="FF002060"/>
      <name val="Calibri"/>
      <family val="2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66" fontId="2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166" fontId="7" fillId="3" borderId="1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7" fontId="3" fillId="0" borderId="2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6" fontId="7" fillId="3" borderId="1" xfId="0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7" fontId="7" fillId="0" borderId="1" xfId="0" quotePrefix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166" fontId="7" fillId="0" borderId="1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9" fillId="0" borderId="2" xfId="0" applyNumberFormat="1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168" fontId="12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left" vertical="center" wrapText="1"/>
    </xf>
    <xf numFmtId="166" fontId="15" fillId="5" borderId="1" xfId="0" applyNumberFormat="1" applyFont="1" applyFill="1" applyBorder="1" applyAlignment="1">
      <alignment horizontal="center" vertical="center"/>
    </xf>
    <xf numFmtId="17" fontId="9" fillId="0" borderId="1" xfId="0" quotePrefix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6" fontId="9" fillId="3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 wrapText="1"/>
    </xf>
    <xf numFmtId="165" fontId="17" fillId="3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166" fontId="19" fillId="3" borderId="1" xfId="0" applyNumberFormat="1" applyFont="1" applyFill="1" applyBorder="1" applyAlignment="1">
      <alignment horizontal="center" vertical="center"/>
    </xf>
    <xf numFmtId="17" fontId="19" fillId="0" borderId="1" xfId="0" quotePrefix="1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6" fontId="19" fillId="5" borderId="1" xfId="0" applyNumberFormat="1" applyFont="1" applyFill="1" applyBorder="1" applyAlignment="1">
      <alignment horizontal="center" vertical="center"/>
    </xf>
    <xf numFmtId="165" fontId="19" fillId="2" borderId="1" xfId="0" applyNumberFormat="1" applyFont="1" applyFill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7" fontId="19" fillId="0" borderId="2" xfId="0" applyNumberFormat="1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center" vertical="center" wrapText="1"/>
    </xf>
    <xf numFmtId="168" fontId="18" fillId="0" borderId="1" xfId="0" applyNumberFormat="1" applyFont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165" fontId="21" fillId="3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2" fillId="5" borderId="1" xfId="0" applyFont="1" applyFill="1" applyBorder="1" applyAlignment="1">
      <alignment horizontal="left" vertical="center" wrapText="1"/>
    </xf>
    <xf numFmtId="166" fontId="9" fillId="5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6" fontId="9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0" fontId="2" fillId="5" borderId="0" xfId="0" applyNumberFormat="1" applyFont="1" applyFill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9" fillId="3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65" fontId="12" fillId="3" borderId="1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165" fontId="25" fillId="3" borderId="1" xfId="0" applyNumberFormat="1" applyFont="1" applyFill="1" applyBorder="1" applyAlignment="1">
      <alignment horizontal="center" vertical="center"/>
    </xf>
    <xf numFmtId="165" fontId="26" fillId="3" borderId="1" xfId="0" applyNumberFormat="1" applyFont="1" applyFill="1" applyBorder="1" applyAlignment="1">
      <alignment horizontal="center" vertical="center"/>
    </xf>
    <xf numFmtId="165" fontId="27" fillId="0" borderId="1" xfId="0" applyNumberFormat="1" applyFont="1" applyBorder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0" fontId="26" fillId="3" borderId="8" xfId="0" applyFont="1" applyFill="1" applyBorder="1" applyAlignment="1">
      <alignment horizontal="left" vertical="center"/>
    </xf>
    <xf numFmtId="0" fontId="26" fillId="3" borderId="11" xfId="0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left" vertical="center"/>
    </xf>
    <xf numFmtId="0" fontId="27" fillId="0" borderId="12" xfId="0" applyFont="1" applyBorder="1" applyAlignment="1">
      <alignment horizontal="righ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25" fillId="3" borderId="8" xfId="0" applyFont="1" applyFill="1" applyBorder="1" applyAlignment="1">
      <alignment horizontal="left" vertical="center"/>
    </xf>
    <xf numFmtId="0" fontId="25" fillId="3" borderId="1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3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" fontId="7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0148-236A-4D46-8FB6-520A3096C4C0}">
  <sheetPr>
    <pageSetUpPr fitToPage="1"/>
  </sheetPr>
  <dimension ref="A1:U73"/>
  <sheetViews>
    <sheetView tabSelected="1" view="pageBreakPreview" zoomScale="140" zoomScaleNormal="125" zoomScaleSheetLayoutView="85" workbookViewId="0">
      <selection activeCell="C2" sqref="C2"/>
    </sheetView>
  </sheetViews>
  <sheetFormatPr baseColWidth="10" defaultColWidth="8.6640625" defaultRowHeight="14"/>
  <cols>
    <col min="1" max="1" width="29.33203125" style="3" customWidth="1"/>
    <col min="2" max="2" width="24.33203125" style="3" customWidth="1"/>
    <col min="3" max="3" width="13.83203125" style="3" customWidth="1"/>
    <col min="4" max="4" width="10.1640625" style="3" customWidth="1"/>
    <col min="5" max="5" width="10.33203125" style="6" customWidth="1"/>
    <col min="6" max="6" width="17.6640625" style="6" customWidth="1"/>
    <col min="7" max="7" width="13.6640625" style="3" customWidth="1"/>
    <col min="8" max="8" width="10.1640625" style="3" customWidth="1"/>
    <col min="9" max="9" width="13.1640625" style="3" customWidth="1"/>
    <col min="10" max="10" width="13.6640625" style="6" customWidth="1"/>
    <col min="11" max="11" width="16.6640625" style="3" customWidth="1"/>
    <col min="12" max="12" width="12" style="3" customWidth="1"/>
    <col min="13" max="13" width="13.33203125" style="3" customWidth="1"/>
    <col min="14" max="14" width="13.83203125" style="3" customWidth="1"/>
    <col min="15" max="16" width="13.33203125" style="3" customWidth="1"/>
    <col min="17" max="17" width="11.33203125" style="3" customWidth="1"/>
    <col min="18" max="18" width="14" style="3" customWidth="1"/>
    <col min="19" max="19" width="12.6640625" style="3" customWidth="1"/>
    <col min="20" max="20" width="2.33203125" style="3" customWidth="1"/>
    <col min="21" max="256" width="8.6640625" style="3"/>
    <col min="257" max="257" width="29.33203125" style="3" customWidth="1"/>
    <col min="258" max="258" width="24.33203125" style="3" customWidth="1"/>
    <col min="259" max="259" width="13.83203125" style="3" customWidth="1"/>
    <col min="260" max="260" width="10.1640625" style="3" customWidth="1"/>
    <col min="261" max="261" width="10.33203125" style="3" customWidth="1"/>
    <col min="262" max="262" width="17.6640625" style="3" customWidth="1"/>
    <col min="263" max="263" width="13.6640625" style="3" customWidth="1"/>
    <col min="264" max="264" width="10.1640625" style="3" customWidth="1"/>
    <col min="265" max="265" width="13.1640625" style="3" customWidth="1"/>
    <col min="266" max="266" width="13.6640625" style="3" customWidth="1"/>
    <col min="267" max="267" width="16.6640625" style="3" customWidth="1"/>
    <col min="268" max="268" width="12" style="3" customWidth="1"/>
    <col min="269" max="269" width="13.33203125" style="3" customWidth="1"/>
    <col min="270" max="270" width="13.83203125" style="3" customWidth="1"/>
    <col min="271" max="272" width="13.33203125" style="3" customWidth="1"/>
    <col min="273" max="273" width="11.33203125" style="3" customWidth="1"/>
    <col min="274" max="274" width="14" style="3" customWidth="1"/>
    <col min="275" max="275" width="12.6640625" style="3" customWidth="1"/>
    <col min="276" max="276" width="2.33203125" style="3" customWidth="1"/>
    <col min="277" max="512" width="8.6640625" style="3"/>
    <col min="513" max="513" width="29.33203125" style="3" customWidth="1"/>
    <col min="514" max="514" width="24.33203125" style="3" customWidth="1"/>
    <col min="515" max="515" width="13.83203125" style="3" customWidth="1"/>
    <col min="516" max="516" width="10.1640625" style="3" customWidth="1"/>
    <col min="517" max="517" width="10.33203125" style="3" customWidth="1"/>
    <col min="518" max="518" width="17.6640625" style="3" customWidth="1"/>
    <col min="519" max="519" width="13.6640625" style="3" customWidth="1"/>
    <col min="520" max="520" width="10.1640625" style="3" customWidth="1"/>
    <col min="521" max="521" width="13.1640625" style="3" customWidth="1"/>
    <col min="522" max="522" width="13.6640625" style="3" customWidth="1"/>
    <col min="523" max="523" width="16.6640625" style="3" customWidth="1"/>
    <col min="524" max="524" width="12" style="3" customWidth="1"/>
    <col min="525" max="525" width="13.33203125" style="3" customWidth="1"/>
    <col min="526" max="526" width="13.83203125" style="3" customWidth="1"/>
    <col min="527" max="528" width="13.33203125" style="3" customWidth="1"/>
    <col min="529" max="529" width="11.33203125" style="3" customWidth="1"/>
    <col min="530" max="530" width="14" style="3" customWidth="1"/>
    <col min="531" max="531" width="12.6640625" style="3" customWidth="1"/>
    <col min="532" max="532" width="2.33203125" style="3" customWidth="1"/>
    <col min="533" max="768" width="8.6640625" style="3"/>
    <col min="769" max="769" width="29.33203125" style="3" customWidth="1"/>
    <col min="770" max="770" width="24.33203125" style="3" customWidth="1"/>
    <col min="771" max="771" width="13.83203125" style="3" customWidth="1"/>
    <col min="772" max="772" width="10.1640625" style="3" customWidth="1"/>
    <col min="773" max="773" width="10.33203125" style="3" customWidth="1"/>
    <col min="774" max="774" width="17.6640625" style="3" customWidth="1"/>
    <col min="775" max="775" width="13.6640625" style="3" customWidth="1"/>
    <col min="776" max="776" width="10.1640625" style="3" customWidth="1"/>
    <col min="777" max="777" width="13.1640625" style="3" customWidth="1"/>
    <col min="778" max="778" width="13.6640625" style="3" customWidth="1"/>
    <col min="779" max="779" width="16.6640625" style="3" customWidth="1"/>
    <col min="780" max="780" width="12" style="3" customWidth="1"/>
    <col min="781" max="781" width="13.33203125" style="3" customWidth="1"/>
    <col min="782" max="782" width="13.83203125" style="3" customWidth="1"/>
    <col min="783" max="784" width="13.33203125" style="3" customWidth="1"/>
    <col min="785" max="785" width="11.33203125" style="3" customWidth="1"/>
    <col min="786" max="786" width="14" style="3" customWidth="1"/>
    <col min="787" max="787" width="12.6640625" style="3" customWidth="1"/>
    <col min="788" max="788" width="2.33203125" style="3" customWidth="1"/>
    <col min="789" max="1024" width="8.6640625" style="3"/>
    <col min="1025" max="1025" width="29.33203125" style="3" customWidth="1"/>
    <col min="1026" max="1026" width="24.33203125" style="3" customWidth="1"/>
    <col min="1027" max="1027" width="13.83203125" style="3" customWidth="1"/>
    <col min="1028" max="1028" width="10.1640625" style="3" customWidth="1"/>
    <col min="1029" max="1029" width="10.33203125" style="3" customWidth="1"/>
    <col min="1030" max="1030" width="17.6640625" style="3" customWidth="1"/>
    <col min="1031" max="1031" width="13.6640625" style="3" customWidth="1"/>
    <col min="1032" max="1032" width="10.1640625" style="3" customWidth="1"/>
    <col min="1033" max="1033" width="13.1640625" style="3" customWidth="1"/>
    <col min="1034" max="1034" width="13.6640625" style="3" customWidth="1"/>
    <col min="1035" max="1035" width="16.6640625" style="3" customWidth="1"/>
    <col min="1036" max="1036" width="12" style="3" customWidth="1"/>
    <col min="1037" max="1037" width="13.33203125" style="3" customWidth="1"/>
    <col min="1038" max="1038" width="13.83203125" style="3" customWidth="1"/>
    <col min="1039" max="1040" width="13.33203125" style="3" customWidth="1"/>
    <col min="1041" max="1041" width="11.33203125" style="3" customWidth="1"/>
    <col min="1042" max="1042" width="14" style="3" customWidth="1"/>
    <col min="1043" max="1043" width="12.6640625" style="3" customWidth="1"/>
    <col min="1044" max="1044" width="2.33203125" style="3" customWidth="1"/>
    <col min="1045" max="1280" width="8.6640625" style="3"/>
    <col min="1281" max="1281" width="29.33203125" style="3" customWidth="1"/>
    <col min="1282" max="1282" width="24.33203125" style="3" customWidth="1"/>
    <col min="1283" max="1283" width="13.83203125" style="3" customWidth="1"/>
    <col min="1284" max="1284" width="10.1640625" style="3" customWidth="1"/>
    <col min="1285" max="1285" width="10.33203125" style="3" customWidth="1"/>
    <col min="1286" max="1286" width="17.6640625" style="3" customWidth="1"/>
    <col min="1287" max="1287" width="13.6640625" style="3" customWidth="1"/>
    <col min="1288" max="1288" width="10.1640625" style="3" customWidth="1"/>
    <col min="1289" max="1289" width="13.1640625" style="3" customWidth="1"/>
    <col min="1290" max="1290" width="13.6640625" style="3" customWidth="1"/>
    <col min="1291" max="1291" width="16.6640625" style="3" customWidth="1"/>
    <col min="1292" max="1292" width="12" style="3" customWidth="1"/>
    <col min="1293" max="1293" width="13.33203125" style="3" customWidth="1"/>
    <col min="1294" max="1294" width="13.83203125" style="3" customWidth="1"/>
    <col min="1295" max="1296" width="13.33203125" style="3" customWidth="1"/>
    <col min="1297" max="1297" width="11.33203125" style="3" customWidth="1"/>
    <col min="1298" max="1298" width="14" style="3" customWidth="1"/>
    <col min="1299" max="1299" width="12.6640625" style="3" customWidth="1"/>
    <col min="1300" max="1300" width="2.33203125" style="3" customWidth="1"/>
    <col min="1301" max="1536" width="8.6640625" style="3"/>
    <col min="1537" max="1537" width="29.33203125" style="3" customWidth="1"/>
    <col min="1538" max="1538" width="24.33203125" style="3" customWidth="1"/>
    <col min="1539" max="1539" width="13.83203125" style="3" customWidth="1"/>
    <col min="1540" max="1540" width="10.1640625" style="3" customWidth="1"/>
    <col min="1541" max="1541" width="10.33203125" style="3" customWidth="1"/>
    <col min="1542" max="1542" width="17.6640625" style="3" customWidth="1"/>
    <col min="1543" max="1543" width="13.6640625" style="3" customWidth="1"/>
    <col min="1544" max="1544" width="10.1640625" style="3" customWidth="1"/>
    <col min="1545" max="1545" width="13.1640625" style="3" customWidth="1"/>
    <col min="1546" max="1546" width="13.6640625" style="3" customWidth="1"/>
    <col min="1547" max="1547" width="16.6640625" style="3" customWidth="1"/>
    <col min="1548" max="1548" width="12" style="3" customWidth="1"/>
    <col min="1549" max="1549" width="13.33203125" style="3" customWidth="1"/>
    <col min="1550" max="1550" width="13.83203125" style="3" customWidth="1"/>
    <col min="1551" max="1552" width="13.33203125" style="3" customWidth="1"/>
    <col min="1553" max="1553" width="11.33203125" style="3" customWidth="1"/>
    <col min="1554" max="1554" width="14" style="3" customWidth="1"/>
    <col min="1555" max="1555" width="12.6640625" style="3" customWidth="1"/>
    <col min="1556" max="1556" width="2.33203125" style="3" customWidth="1"/>
    <col min="1557" max="1792" width="8.6640625" style="3"/>
    <col min="1793" max="1793" width="29.33203125" style="3" customWidth="1"/>
    <col min="1794" max="1794" width="24.33203125" style="3" customWidth="1"/>
    <col min="1795" max="1795" width="13.83203125" style="3" customWidth="1"/>
    <col min="1796" max="1796" width="10.1640625" style="3" customWidth="1"/>
    <col min="1797" max="1797" width="10.33203125" style="3" customWidth="1"/>
    <col min="1798" max="1798" width="17.6640625" style="3" customWidth="1"/>
    <col min="1799" max="1799" width="13.6640625" style="3" customWidth="1"/>
    <col min="1800" max="1800" width="10.1640625" style="3" customWidth="1"/>
    <col min="1801" max="1801" width="13.1640625" style="3" customWidth="1"/>
    <col min="1802" max="1802" width="13.6640625" style="3" customWidth="1"/>
    <col min="1803" max="1803" width="16.6640625" style="3" customWidth="1"/>
    <col min="1804" max="1804" width="12" style="3" customWidth="1"/>
    <col min="1805" max="1805" width="13.33203125" style="3" customWidth="1"/>
    <col min="1806" max="1806" width="13.83203125" style="3" customWidth="1"/>
    <col min="1807" max="1808" width="13.33203125" style="3" customWidth="1"/>
    <col min="1809" max="1809" width="11.33203125" style="3" customWidth="1"/>
    <col min="1810" max="1810" width="14" style="3" customWidth="1"/>
    <col min="1811" max="1811" width="12.6640625" style="3" customWidth="1"/>
    <col min="1812" max="1812" width="2.33203125" style="3" customWidth="1"/>
    <col min="1813" max="2048" width="8.6640625" style="3"/>
    <col min="2049" max="2049" width="29.33203125" style="3" customWidth="1"/>
    <col min="2050" max="2050" width="24.33203125" style="3" customWidth="1"/>
    <col min="2051" max="2051" width="13.83203125" style="3" customWidth="1"/>
    <col min="2052" max="2052" width="10.1640625" style="3" customWidth="1"/>
    <col min="2053" max="2053" width="10.33203125" style="3" customWidth="1"/>
    <col min="2054" max="2054" width="17.6640625" style="3" customWidth="1"/>
    <col min="2055" max="2055" width="13.6640625" style="3" customWidth="1"/>
    <col min="2056" max="2056" width="10.1640625" style="3" customWidth="1"/>
    <col min="2057" max="2057" width="13.1640625" style="3" customWidth="1"/>
    <col min="2058" max="2058" width="13.6640625" style="3" customWidth="1"/>
    <col min="2059" max="2059" width="16.6640625" style="3" customWidth="1"/>
    <col min="2060" max="2060" width="12" style="3" customWidth="1"/>
    <col min="2061" max="2061" width="13.33203125" style="3" customWidth="1"/>
    <col min="2062" max="2062" width="13.83203125" style="3" customWidth="1"/>
    <col min="2063" max="2064" width="13.33203125" style="3" customWidth="1"/>
    <col min="2065" max="2065" width="11.33203125" style="3" customWidth="1"/>
    <col min="2066" max="2066" width="14" style="3" customWidth="1"/>
    <col min="2067" max="2067" width="12.6640625" style="3" customWidth="1"/>
    <col min="2068" max="2068" width="2.33203125" style="3" customWidth="1"/>
    <col min="2069" max="2304" width="8.6640625" style="3"/>
    <col min="2305" max="2305" width="29.33203125" style="3" customWidth="1"/>
    <col min="2306" max="2306" width="24.33203125" style="3" customWidth="1"/>
    <col min="2307" max="2307" width="13.83203125" style="3" customWidth="1"/>
    <col min="2308" max="2308" width="10.1640625" style="3" customWidth="1"/>
    <col min="2309" max="2309" width="10.33203125" style="3" customWidth="1"/>
    <col min="2310" max="2310" width="17.6640625" style="3" customWidth="1"/>
    <col min="2311" max="2311" width="13.6640625" style="3" customWidth="1"/>
    <col min="2312" max="2312" width="10.1640625" style="3" customWidth="1"/>
    <col min="2313" max="2313" width="13.1640625" style="3" customWidth="1"/>
    <col min="2314" max="2314" width="13.6640625" style="3" customWidth="1"/>
    <col min="2315" max="2315" width="16.6640625" style="3" customWidth="1"/>
    <col min="2316" max="2316" width="12" style="3" customWidth="1"/>
    <col min="2317" max="2317" width="13.33203125" style="3" customWidth="1"/>
    <col min="2318" max="2318" width="13.83203125" style="3" customWidth="1"/>
    <col min="2319" max="2320" width="13.33203125" style="3" customWidth="1"/>
    <col min="2321" max="2321" width="11.33203125" style="3" customWidth="1"/>
    <col min="2322" max="2322" width="14" style="3" customWidth="1"/>
    <col min="2323" max="2323" width="12.6640625" style="3" customWidth="1"/>
    <col min="2324" max="2324" width="2.33203125" style="3" customWidth="1"/>
    <col min="2325" max="2560" width="8.6640625" style="3"/>
    <col min="2561" max="2561" width="29.33203125" style="3" customWidth="1"/>
    <col min="2562" max="2562" width="24.33203125" style="3" customWidth="1"/>
    <col min="2563" max="2563" width="13.83203125" style="3" customWidth="1"/>
    <col min="2564" max="2564" width="10.1640625" style="3" customWidth="1"/>
    <col min="2565" max="2565" width="10.33203125" style="3" customWidth="1"/>
    <col min="2566" max="2566" width="17.6640625" style="3" customWidth="1"/>
    <col min="2567" max="2567" width="13.6640625" style="3" customWidth="1"/>
    <col min="2568" max="2568" width="10.1640625" style="3" customWidth="1"/>
    <col min="2569" max="2569" width="13.1640625" style="3" customWidth="1"/>
    <col min="2570" max="2570" width="13.6640625" style="3" customWidth="1"/>
    <col min="2571" max="2571" width="16.6640625" style="3" customWidth="1"/>
    <col min="2572" max="2572" width="12" style="3" customWidth="1"/>
    <col min="2573" max="2573" width="13.33203125" style="3" customWidth="1"/>
    <col min="2574" max="2574" width="13.83203125" style="3" customWidth="1"/>
    <col min="2575" max="2576" width="13.33203125" style="3" customWidth="1"/>
    <col min="2577" max="2577" width="11.33203125" style="3" customWidth="1"/>
    <col min="2578" max="2578" width="14" style="3" customWidth="1"/>
    <col min="2579" max="2579" width="12.6640625" style="3" customWidth="1"/>
    <col min="2580" max="2580" width="2.33203125" style="3" customWidth="1"/>
    <col min="2581" max="2816" width="8.6640625" style="3"/>
    <col min="2817" max="2817" width="29.33203125" style="3" customWidth="1"/>
    <col min="2818" max="2818" width="24.33203125" style="3" customWidth="1"/>
    <col min="2819" max="2819" width="13.83203125" style="3" customWidth="1"/>
    <col min="2820" max="2820" width="10.1640625" style="3" customWidth="1"/>
    <col min="2821" max="2821" width="10.33203125" style="3" customWidth="1"/>
    <col min="2822" max="2822" width="17.6640625" style="3" customWidth="1"/>
    <col min="2823" max="2823" width="13.6640625" style="3" customWidth="1"/>
    <col min="2824" max="2824" width="10.1640625" style="3" customWidth="1"/>
    <col min="2825" max="2825" width="13.1640625" style="3" customWidth="1"/>
    <col min="2826" max="2826" width="13.6640625" style="3" customWidth="1"/>
    <col min="2827" max="2827" width="16.6640625" style="3" customWidth="1"/>
    <col min="2828" max="2828" width="12" style="3" customWidth="1"/>
    <col min="2829" max="2829" width="13.33203125" style="3" customWidth="1"/>
    <col min="2830" max="2830" width="13.83203125" style="3" customWidth="1"/>
    <col min="2831" max="2832" width="13.33203125" style="3" customWidth="1"/>
    <col min="2833" max="2833" width="11.33203125" style="3" customWidth="1"/>
    <col min="2834" max="2834" width="14" style="3" customWidth="1"/>
    <col min="2835" max="2835" width="12.6640625" style="3" customWidth="1"/>
    <col min="2836" max="2836" width="2.33203125" style="3" customWidth="1"/>
    <col min="2837" max="3072" width="8.6640625" style="3"/>
    <col min="3073" max="3073" width="29.33203125" style="3" customWidth="1"/>
    <col min="3074" max="3074" width="24.33203125" style="3" customWidth="1"/>
    <col min="3075" max="3075" width="13.83203125" style="3" customWidth="1"/>
    <col min="3076" max="3076" width="10.1640625" style="3" customWidth="1"/>
    <col min="3077" max="3077" width="10.33203125" style="3" customWidth="1"/>
    <col min="3078" max="3078" width="17.6640625" style="3" customWidth="1"/>
    <col min="3079" max="3079" width="13.6640625" style="3" customWidth="1"/>
    <col min="3080" max="3080" width="10.1640625" style="3" customWidth="1"/>
    <col min="3081" max="3081" width="13.1640625" style="3" customWidth="1"/>
    <col min="3082" max="3082" width="13.6640625" style="3" customWidth="1"/>
    <col min="3083" max="3083" width="16.6640625" style="3" customWidth="1"/>
    <col min="3084" max="3084" width="12" style="3" customWidth="1"/>
    <col min="3085" max="3085" width="13.33203125" style="3" customWidth="1"/>
    <col min="3086" max="3086" width="13.83203125" style="3" customWidth="1"/>
    <col min="3087" max="3088" width="13.33203125" style="3" customWidth="1"/>
    <col min="3089" max="3089" width="11.33203125" style="3" customWidth="1"/>
    <col min="3090" max="3090" width="14" style="3" customWidth="1"/>
    <col min="3091" max="3091" width="12.6640625" style="3" customWidth="1"/>
    <col min="3092" max="3092" width="2.33203125" style="3" customWidth="1"/>
    <col min="3093" max="3328" width="8.6640625" style="3"/>
    <col min="3329" max="3329" width="29.33203125" style="3" customWidth="1"/>
    <col min="3330" max="3330" width="24.33203125" style="3" customWidth="1"/>
    <col min="3331" max="3331" width="13.83203125" style="3" customWidth="1"/>
    <col min="3332" max="3332" width="10.1640625" style="3" customWidth="1"/>
    <col min="3333" max="3333" width="10.33203125" style="3" customWidth="1"/>
    <col min="3334" max="3334" width="17.6640625" style="3" customWidth="1"/>
    <col min="3335" max="3335" width="13.6640625" style="3" customWidth="1"/>
    <col min="3336" max="3336" width="10.1640625" style="3" customWidth="1"/>
    <col min="3337" max="3337" width="13.1640625" style="3" customWidth="1"/>
    <col min="3338" max="3338" width="13.6640625" style="3" customWidth="1"/>
    <col min="3339" max="3339" width="16.6640625" style="3" customWidth="1"/>
    <col min="3340" max="3340" width="12" style="3" customWidth="1"/>
    <col min="3341" max="3341" width="13.33203125" style="3" customWidth="1"/>
    <col min="3342" max="3342" width="13.83203125" style="3" customWidth="1"/>
    <col min="3343" max="3344" width="13.33203125" style="3" customWidth="1"/>
    <col min="3345" max="3345" width="11.33203125" style="3" customWidth="1"/>
    <col min="3346" max="3346" width="14" style="3" customWidth="1"/>
    <col min="3347" max="3347" width="12.6640625" style="3" customWidth="1"/>
    <col min="3348" max="3348" width="2.33203125" style="3" customWidth="1"/>
    <col min="3349" max="3584" width="8.6640625" style="3"/>
    <col min="3585" max="3585" width="29.33203125" style="3" customWidth="1"/>
    <col min="3586" max="3586" width="24.33203125" style="3" customWidth="1"/>
    <col min="3587" max="3587" width="13.83203125" style="3" customWidth="1"/>
    <col min="3588" max="3588" width="10.1640625" style="3" customWidth="1"/>
    <col min="3589" max="3589" width="10.33203125" style="3" customWidth="1"/>
    <col min="3590" max="3590" width="17.6640625" style="3" customWidth="1"/>
    <col min="3591" max="3591" width="13.6640625" style="3" customWidth="1"/>
    <col min="3592" max="3592" width="10.1640625" style="3" customWidth="1"/>
    <col min="3593" max="3593" width="13.1640625" style="3" customWidth="1"/>
    <col min="3594" max="3594" width="13.6640625" style="3" customWidth="1"/>
    <col min="3595" max="3595" width="16.6640625" style="3" customWidth="1"/>
    <col min="3596" max="3596" width="12" style="3" customWidth="1"/>
    <col min="3597" max="3597" width="13.33203125" style="3" customWidth="1"/>
    <col min="3598" max="3598" width="13.83203125" style="3" customWidth="1"/>
    <col min="3599" max="3600" width="13.33203125" style="3" customWidth="1"/>
    <col min="3601" max="3601" width="11.33203125" style="3" customWidth="1"/>
    <col min="3602" max="3602" width="14" style="3" customWidth="1"/>
    <col min="3603" max="3603" width="12.6640625" style="3" customWidth="1"/>
    <col min="3604" max="3604" width="2.33203125" style="3" customWidth="1"/>
    <col min="3605" max="3840" width="8.6640625" style="3"/>
    <col min="3841" max="3841" width="29.33203125" style="3" customWidth="1"/>
    <col min="3842" max="3842" width="24.33203125" style="3" customWidth="1"/>
    <col min="3843" max="3843" width="13.83203125" style="3" customWidth="1"/>
    <col min="3844" max="3844" width="10.1640625" style="3" customWidth="1"/>
    <col min="3845" max="3845" width="10.33203125" style="3" customWidth="1"/>
    <col min="3846" max="3846" width="17.6640625" style="3" customWidth="1"/>
    <col min="3847" max="3847" width="13.6640625" style="3" customWidth="1"/>
    <col min="3848" max="3848" width="10.1640625" style="3" customWidth="1"/>
    <col min="3849" max="3849" width="13.1640625" style="3" customWidth="1"/>
    <col min="3850" max="3850" width="13.6640625" style="3" customWidth="1"/>
    <col min="3851" max="3851" width="16.6640625" style="3" customWidth="1"/>
    <col min="3852" max="3852" width="12" style="3" customWidth="1"/>
    <col min="3853" max="3853" width="13.33203125" style="3" customWidth="1"/>
    <col min="3854" max="3854" width="13.83203125" style="3" customWidth="1"/>
    <col min="3855" max="3856" width="13.33203125" style="3" customWidth="1"/>
    <col min="3857" max="3857" width="11.33203125" style="3" customWidth="1"/>
    <col min="3858" max="3858" width="14" style="3" customWidth="1"/>
    <col min="3859" max="3859" width="12.6640625" style="3" customWidth="1"/>
    <col min="3860" max="3860" width="2.33203125" style="3" customWidth="1"/>
    <col min="3861" max="4096" width="8.6640625" style="3"/>
    <col min="4097" max="4097" width="29.33203125" style="3" customWidth="1"/>
    <col min="4098" max="4098" width="24.33203125" style="3" customWidth="1"/>
    <col min="4099" max="4099" width="13.83203125" style="3" customWidth="1"/>
    <col min="4100" max="4100" width="10.1640625" style="3" customWidth="1"/>
    <col min="4101" max="4101" width="10.33203125" style="3" customWidth="1"/>
    <col min="4102" max="4102" width="17.6640625" style="3" customWidth="1"/>
    <col min="4103" max="4103" width="13.6640625" style="3" customWidth="1"/>
    <col min="4104" max="4104" width="10.1640625" style="3" customWidth="1"/>
    <col min="4105" max="4105" width="13.1640625" style="3" customWidth="1"/>
    <col min="4106" max="4106" width="13.6640625" style="3" customWidth="1"/>
    <col min="4107" max="4107" width="16.6640625" style="3" customWidth="1"/>
    <col min="4108" max="4108" width="12" style="3" customWidth="1"/>
    <col min="4109" max="4109" width="13.33203125" style="3" customWidth="1"/>
    <col min="4110" max="4110" width="13.83203125" style="3" customWidth="1"/>
    <col min="4111" max="4112" width="13.33203125" style="3" customWidth="1"/>
    <col min="4113" max="4113" width="11.33203125" style="3" customWidth="1"/>
    <col min="4114" max="4114" width="14" style="3" customWidth="1"/>
    <col min="4115" max="4115" width="12.6640625" style="3" customWidth="1"/>
    <col min="4116" max="4116" width="2.33203125" style="3" customWidth="1"/>
    <col min="4117" max="4352" width="8.6640625" style="3"/>
    <col min="4353" max="4353" width="29.33203125" style="3" customWidth="1"/>
    <col min="4354" max="4354" width="24.33203125" style="3" customWidth="1"/>
    <col min="4355" max="4355" width="13.83203125" style="3" customWidth="1"/>
    <col min="4356" max="4356" width="10.1640625" style="3" customWidth="1"/>
    <col min="4357" max="4357" width="10.33203125" style="3" customWidth="1"/>
    <col min="4358" max="4358" width="17.6640625" style="3" customWidth="1"/>
    <col min="4359" max="4359" width="13.6640625" style="3" customWidth="1"/>
    <col min="4360" max="4360" width="10.1640625" style="3" customWidth="1"/>
    <col min="4361" max="4361" width="13.1640625" style="3" customWidth="1"/>
    <col min="4362" max="4362" width="13.6640625" style="3" customWidth="1"/>
    <col min="4363" max="4363" width="16.6640625" style="3" customWidth="1"/>
    <col min="4364" max="4364" width="12" style="3" customWidth="1"/>
    <col min="4365" max="4365" width="13.33203125" style="3" customWidth="1"/>
    <col min="4366" max="4366" width="13.83203125" style="3" customWidth="1"/>
    <col min="4367" max="4368" width="13.33203125" style="3" customWidth="1"/>
    <col min="4369" max="4369" width="11.33203125" style="3" customWidth="1"/>
    <col min="4370" max="4370" width="14" style="3" customWidth="1"/>
    <col min="4371" max="4371" width="12.6640625" style="3" customWidth="1"/>
    <col min="4372" max="4372" width="2.33203125" style="3" customWidth="1"/>
    <col min="4373" max="4608" width="8.6640625" style="3"/>
    <col min="4609" max="4609" width="29.33203125" style="3" customWidth="1"/>
    <col min="4610" max="4610" width="24.33203125" style="3" customWidth="1"/>
    <col min="4611" max="4611" width="13.83203125" style="3" customWidth="1"/>
    <col min="4612" max="4612" width="10.1640625" style="3" customWidth="1"/>
    <col min="4613" max="4613" width="10.33203125" style="3" customWidth="1"/>
    <col min="4614" max="4614" width="17.6640625" style="3" customWidth="1"/>
    <col min="4615" max="4615" width="13.6640625" style="3" customWidth="1"/>
    <col min="4616" max="4616" width="10.1640625" style="3" customWidth="1"/>
    <col min="4617" max="4617" width="13.1640625" style="3" customWidth="1"/>
    <col min="4618" max="4618" width="13.6640625" style="3" customWidth="1"/>
    <col min="4619" max="4619" width="16.6640625" style="3" customWidth="1"/>
    <col min="4620" max="4620" width="12" style="3" customWidth="1"/>
    <col min="4621" max="4621" width="13.33203125" style="3" customWidth="1"/>
    <col min="4622" max="4622" width="13.83203125" style="3" customWidth="1"/>
    <col min="4623" max="4624" width="13.33203125" style="3" customWidth="1"/>
    <col min="4625" max="4625" width="11.33203125" style="3" customWidth="1"/>
    <col min="4626" max="4626" width="14" style="3" customWidth="1"/>
    <col min="4627" max="4627" width="12.6640625" style="3" customWidth="1"/>
    <col min="4628" max="4628" width="2.33203125" style="3" customWidth="1"/>
    <col min="4629" max="4864" width="8.6640625" style="3"/>
    <col min="4865" max="4865" width="29.33203125" style="3" customWidth="1"/>
    <col min="4866" max="4866" width="24.33203125" style="3" customWidth="1"/>
    <col min="4867" max="4867" width="13.83203125" style="3" customWidth="1"/>
    <col min="4868" max="4868" width="10.1640625" style="3" customWidth="1"/>
    <col min="4869" max="4869" width="10.33203125" style="3" customWidth="1"/>
    <col min="4870" max="4870" width="17.6640625" style="3" customWidth="1"/>
    <col min="4871" max="4871" width="13.6640625" style="3" customWidth="1"/>
    <col min="4872" max="4872" width="10.1640625" style="3" customWidth="1"/>
    <col min="4873" max="4873" width="13.1640625" style="3" customWidth="1"/>
    <col min="4874" max="4874" width="13.6640625" style="3" customWidth="1"/>
    <col min="4875" max="4875" width="16.6640625" style="3" customWidth="1"/>
    <col min="4876" max="4876" width="12" style="3" customWidth="1"/>
    <col min="4877" max="4877" width="13.33203125" style="3" customWidth="1"/>
    <col min="4878" max="4878" width="13.83203125" style="3" customWidth="1"/>
    <col min="4879" max="4880" width="13.33203125" style="3" customWidth="1"/>
    <col min="4881" max="4881" width="11.33203125" style="3" customWidth="1"/>
    <col min="4882" max="4882" width="14" style="3" customWidth="1"/>
    <col min="4883" max="4883" width="12.6640625" style="3" customWidth="1"/>
    <col min="4884" max="4884" width="2.33203125" style="3" customWidth="1"/>
    <col min="4885" max="5120" width="8.6640625" style="3"/>
    <col min="5121" max="5121" width="29.33203125" style="3" customWidth="1"/>
    <col min="5122" max="5122" width="24.33203125" style="3" customWidth="1"/>
    <col min="5123" max="5123" width="13.83203125" style="3" customWidth="1"/>
    <col min="5124" max="5124" width="10.1640625" style="3" customWidth="1"/>
    <col min="5125" max="5125" width="10.33203125" style="3" customWidth="1"/>
    <col min="5126" max="5126" width="17.6640625" style="3" customWidth="1"/>
    <col min="5127" max="5127" width="13.6640625" style="3" customWidth="1"/>
    <col min="5128" max="5128" width="10.1640625" style="3" customWidth="1"/>
    <col min="5129" max="5129" width="13.1640625" style="3" customWidth="1"/>
    <col min="5130" max="5130" width="13.6640625" style="3" customWidth="1"/>
    <col min="5131" max="5131" width="16.6640625" style="3" customWidth="1"/>
    <col min="5132" max="5132" width="12" style="3" customWidth="1"/>
    <col min="5133" max="5133" width="13.33203125" style="3" customWidth="1"/>
    <col min="5134" max="5134" width="13.83203125" style="3" customWidth="1"/>
    <col min="5135" max="5136" width="13.33203125" style="3" customWidth="1"/>
    <col min="5137" max="5137" width="11.33203125" style="3" customWidth="1"/>
    <col min="5138" max="5138" width="14" style="3" customWidth="1"/>
    <col min="5139" max="5139" width="12.6640625" style="3" customWidth="1"/>
    <col min="5140" max="5140" width="2.33203125" style="3" customWidth="1"/>
    <col min="5141" max="5376" width="8.6640625" style="3"/>
    <col min="5377" max="5377" width="29.33203125" style="3" customWidth="1"/>
    <col min="5378" max="5378" width="24.33203125" style="3" customWidth="1"/>
    <col min="5379" max="5379" width="13.83203125" style="3" customWidth="1"/>
    <col min="5380" max="5380" width="10.1640625" style="3" customWidth="1"/>
    <col min="5381" max="5381" width="10.33203125" style="3" customWidth="1"/>
    <col min="5382" max="5382" width="17.6640625" style="3" customWidth="1"/>
    <col min="5383" max="5383" width="13.6640625" style="3" customWidth="1"/>
    <col min="5384" max="5384" width="10.1640625" style="3" customWidth="1"/>
    <col min="5385" max="5385" width="13.1640625" style="3" customWidth="1"/>
    <col min="5386" max="5386" width="13.6640625" style="3" customWidth="1"/>
    <col min="5387" max="5387" width="16.6640625" style="3" customWidth="1"/>
    <col min="5388" max="5388" width="12" style="3" customWidth="1"/>
    <col min="5389" max="5389" width="13.33203125" style="3" customWidth="1"/>
    <col min="5390" max="5390" width="13.83203125" style="3" customWidth="1"/>
    <col min="5391" max="5392" width="13.33203125" style="3" customWidth="1"/>
    <col min="5393" max="5393" width="11.33203125" style="3" customWidth="1"/>
    <col min="5394" max="5394" width="14" style="3" customWidth="1"/>
    <col min="5395" max="5395" width="12.6640625" style="3" customWidth="1"/>
    <col min="5396" max="5396" width="2.33203125" style="3" customWidth="1"/>
    <col min="5397" max="5632" width="8.6640625" style="3"/>
    <col min="5633" max="5633" width="29.33203125" style="3" customWidth="1"/>
    <col min="5634" max="5634" width="24.33203125" style="3" customWidth="1"/>
    <col min="5635" max="5635" width="13.83203125" style="3" customWidth="1"/>
    <col min="5636" max="5636" width="10.1640625" style="3" customWidth="1"/>
    <col min="5637" max="5637" width="10.33203125" style="3" customWidth="1"/>
    <col min="5638" max="5638" width="17.6640625" style="3" customWidth="1"/>
    <col min="5639" max="5639" width="13.6640625" style="3" customWidth="1"/>
    <col min="5640" max="5640" width="10.1640625" style="3" customWidth="1"/>
    <col min="5641" max="5641" width="13.1640625" style="3" customWidth="1"/>
    <col min="5642" max="5642" width="13.6640625" style="3" customWidth="1"/>
    <col min="5643" max="5643" width="16.6640625" style="3" customWidth="1"/>
    <col min="5644" max="5644" width="12" style="3" customWidth="1"/>
    <col min="5645" max="5645" width="13.33203125" style="3" customWidth="1"/>
    <col min="5646" max="5646" width="13.83203125" style="3" customWidth="1"/>
    <col min="5647" max="5648" width="13.33203125" style="3" customWidth="1"/>
    <col min="5649" max="5649" width="11.33203125" style="3" customWidth="1"/>
    <col min="5650" max="5650" width="14" style="3" customWidth="1"/>
    <col min="5651" max="5651" width="12.6640625" style="3" customWidth="1"/>
    <col min="5652" max="5652" width="2.33203125" style="3" customWidth="1"/>
    <col min="5653" max="5888" width="8.6640625" style="3"/>
    <col min="5889" max="5889" width="29.33203125" style="3" customWidth="1"/>
    <col min="5890" max="5890" width="24.33203125" style="3" customWidth="1"/>
    <col min="5891" max="5891" width="13.83203125" style="3" customWidth="1"/>
    <col min="5892" max="5892" width="10.1640625" style="3" customWidth="1"/>
    <col min="5893" max="5893" width="10.33203125" style="3" customWidth="1"/>
    <col min="5894" max="5894" width="17.6640625" style="3" customWidth="1"/>
    <col min="5895" max="5895" width="13.6640625" style="3" customWidth="1"/>
    <col min="5896" max="5896" width="10.1640625" style="3" customWidth="1"/>
    <col min="5897" max="5897" width="13.1640625" style="3" customWidth="1"/>
    <col min="5898" max="5898" width="13.6640625" style="3" customWidth="1"/>
    <col min="5899" max="5899" width="16.6640625" style="3" customWidth="1"/>
    <col min="5900" max="5900" width="12" style="3" customWidth="1"/>
    <col min="5901" max="5901" width="13.33203125" style="3" customWidth="1"/>
    <col min="5902" max="5902" width="13.83203125" style="3" customWidth="1"/>
    <col min="5903" max="5904" width="13.33203125" style="3" customWidth="1"/>
    <col min="5905" max="5905" width="11.33203125" style="3" customWidth="1"/>
    <col min="5906" max="5906" width="14" style="3" customWidth="1"/>
    <col min="5907" max="5907" width="12.6640625" style="3" customWidth="1"/>
    <col min="5908" max="5908" width="2.33203125" style="3" customWidth="1"/>
    <col min="5909" max="6144" width="8.6640625" style="3"/>
    <col min="6145" max="6145" width="29.33203125" style="3" customWidth="1"/>
    <col min="6146" max="6146" width="24.33203125" style="3" customWidth="1"/>
    <col min="6147" max="6147" width="13.83203125" style="3" customWidth="1"/>
    <col min="6148" max="6148" width="10.1640625" style="3" customWidth="1"/>
    <col min="6149" max="6149" width="10.33203125" style="3" customWidth="1"/>
    <col min="6150" max="6150" width="17.6640625" style="3" customWidth="1"/>
    <col min="6151" max="6151" width="13.6640625" style="3" customWidth="1"/>
    <col min="6152" max="6152" width="10.1640625" style="3" customWidth="1"/>
    <col min="6153" max="6153" width="13.1640625" style="3" customWidth="1"/>
    <col min="6154" max="6154" width="13.6640625" style="3" customWidth="1"/>
    <col min="6155" max="6155" width="16.6640625" style="3" customWidth="1"/>
    <col min="6156" max="6156" width="12" style="3" customWidth="1"/>
    <col min="6157" max="6157" width="13.33203125" style="3" customWidth="1"/>
    <col min="6158" max="6158" width="13.83203125" style="3" customWidth="1"/>
    <col min="6159" max="6160" width="13.33203125" style="3" customWidth="1"/>
    <col min="6161" max="6161" width="11.33203125" style="3" customWidth="1"/>
    <col min="6162" max="6162" width="14" style="3" customWidth="1"/>
    <col min="6163" max="6163" width="12.6640625" style="3" customWidth="1"/>
    <col min="6164" max="6164" width="2.33203125" style="3" customWidth="1"/>
    <col min="6165" max="6400" width="8.6640625" style="3"/>
    <col min="6401" max="6401" width="29.33203125" style="3" customWidth="1"/>
    <col min="6402" max="6402" width="24.33203125" style="3" customWidth="1"/>
    <col min="6403" max="6403" width="13.83203125" style="3" customWidth="1"/>
    <col min="6404" max="6404" width="10.1640625" style="3" customWidth="1"/>
    <col min="6405" max="6405" width="10.33203125" style="3" customWidth="1"/>
    <col min="6406" max="6406" width="17.6640625" style="3" customWidth="1"/>
    <col min="6407" max="6407" width="13.6640625" style="3" customWidth="1"/>
    <col min="6408" max="6408" width="10.1640625" style="3" customWidth="1"/>
    <col min="6409" max="6409" width="13.1640625" style="3" customWidth="1"/>
    <col min="6410" max="6410" width="13.6640625" style="3" customWidth="1"/>
    <col min="6411" max="6411" width="16.6640625" style="3" customWidth="1"/>
    <col min="6412" max="6412" width="12" style="3" customWidth="1"/>
    <col min="6413" max="6413" width="13.33203125" style="3" customWidth="1"/>
    <col min="6414" max="6414" width="13.83203125" style="3" customWidth="1"/>
    <col min="6415" max="6416" width="13.33203125" style="3" customWidth="1"/>
    <col min="6417" max="6417" width="11.33203125" style="3" customWidth="1"/>
    <col min="6418" max="6418" width="14" style="3" customWidth="1"/>
    <col min="6419" max="6419" width="12.6640625" style="3" customWidth="1"/>
    <col min="6420" max="6420" width="2.33203125" style="3" customWidth="1"/>
    <col min="6421" max="6656" width="8.6640625" style="3"/>
    <col min="6657" max="6657" width="29.33203125" style="3" customWidth="1"/>
    <col min="6658" max="6658" width="24.33203125" style="3" customWidth="1"/>
    <col min="6659" max="6659" width="13.83203125" style="3" customWidth="1"/>
    <col min="6660" max="6660" width="10.1640625" style="3" customWidth="1"/>
    <col min="6661" max="6661" width="10.33203125" style="3" customWidth="1"/>
    <col min="6662" max="6662" width="17.6640625" style="3" customWidth="1"/>
    <col min="6663" max="6663" width="13.6640625" style="3" customWidth="1"/>
    <col min="6664" max="6664" width="10.1640625" style="3" customWidth="1"/>
    <col min="6665" max="6665" width="13.1640625" style="3" customWidth="1"/>
    <col min="6666" max="6666" width="13.6640625" style="3" customWidth="1"/>
    <col min="6667" max="6667" width="16.6640625" style="3" customWidth="1"/>
    <col min="6668" max="6668" width="12" style="3" customWidth="1"/>
    <col min="6669" max="6669" width="13.33203125" style="3" customWidth="1"/>
    <col min="6670" max="6670" width="13.83203125" style="3" customWidth="1"/>
    <col min="6671" max="6672" width="13.33203125" style="3" customWidth="1"/>
    <col min="6673" max="6673" width="11.33203125" style="3" customWidth="1"/>
    <col min="6674" max="6674" width="14" style="3" customWidth="1"/>
    <col min="6675" max="6675" width="12.6640625" style="3" customWidth="1"/>
    <col min="6676" max="6676" width="2.33203125" style="3" customWidth="1"/>
    <col min="6677" max="6912" width="8.6640625" style="3"/>
    <col min="6913" max="6913" width="29.33203125" style="3" customWidth="1"/>
    <col min="6914" max="6914" width="24.33203125" style="3" customWidth="1"/>
    <col min="6915" max="6915" width="13.83203125" style="3" customWidth="1"/>
    <col min="6916" max="6916" width="10.1640625" style="3" customWidth="1"/>
    <col min="6917" max="6917" width="10.33203125" style="3" customWidth="1"/>
    <col min="6918" max="6918" width="17.6640625" style="3" customWidth="1"/>
    <col min="6919" max="6919" width="13.6640625" style="3" customWidth="1"/>
    <col min="6920" max="6920" width="10.1640625" style="3" customWidth="1"/>
    <col min="6921" max="6921" width="13.1640625" style="3" customWidth="1"/>
    <col min="6922" max="6922" width="13.6640625" style="3" customWidth="1"/>
    <col min="6923" max="6923" width="16.6640625" style="3" customWidth="1"/>
    <col min="6924" max="6924" width="12" style="3" customWidth="1"/>
    <col min="6925" max="6925" width="13.33203125" style="3" customWidth="1"/>
    <col min="6926" max="6926" width="13.83203125" style="3" customWidth="1"/>
    <col min="6927" max="6928" width="13.33203125" style="3" customWidth="1"/>
    <col min="6929" max="6929" width="11.33203125" style="3" customWidth="1"/>
    <col min="6930" max="6930" width="14" style="3" customWidth="1"/>
    <col min="6931" max="6931" width="12.6640625" style="3" customWidth="1"/>
    <col min="6932" max="6932" width="2.33203125" style="3" customWidth="1"/>
    <col min="6933" max="7168" width="8.6640625" style="3"/>
    <col min="7169" max="7169" width="29.33203125" style="3" customWidth="1"/>
    <col min="7170" max="7170" width="24.33203125" style="3" customWidth="1"/>
    <col min="7171" max="7171" width="13.83203125" style="3" customWidth="1"/>
    <col min="7172" max="7172" width="10.1640625" style="3" customWidth="1"/>
    <col min="7173" max="7173" width="10.33203125" style="3" customWidth="1"/>
    <col min="7174" max="7174" width="17.6640625" style="3" customWidth="1"/>
    <col min="7175" max="7175" width="13.6640625" style="3" customWidth="1"/>
    <col min="7176" max="7176" width="10.1640625" style="3" customWidth="1"/>
    <col min="7177" max="7177" width="13.1640625" style="3" customWidth="1"/>
    <col min="7178" max="7178" width="13.6640625" style="3" customWidth="1"/>
    <col min="7179" max="7179" width="16.6640625" style="3" customWidth="1"/>
    <col min="7180" max="7180" width="12" style="3" customWidth="1"/>
    <col min="7181" max="7181" width="13.33203125" style="3" customWidth="1"/>
    <col min="7182" max="7182" width="13.83203125" style="3" customWidth="1"/>
    <col min="7183" max="7184" width="13.33203125" style="3" customWidth="1"/>
    <col min="7185" max="7185" width="11.33203125" style="3" customWidth="1"/>
    <col min="7186" max="7186" width="14" style="3" customWidth="1"/>
    <col min="7187" max="7187" width="12.6640625" style="3" customWidth="1"/>
    <col min="7188" max="7188" width="2.33203125" style="3" customWidth="1"/>
    <col min="7189" max="7424" width="8.6640625" style="3"/>
    <col min="7425" max="7425" width="29.33203125" style="3" customWidth="1"/>
    <col min="7426" max="7426" width="24.33203125" style="3" customWidth="1"/>
    <col min="7427" max="7427" width="13.83203125" style="3" customWidth="1"/>
    <col min="7428" max="7428" width="10.1640625" style="3" customWidth="1"/>
    <col min="7429" max="7429" width="10.33203125" style="3" customWidth="1"/>
    <col min="7430" max="7430" width="17.6640625" style="3" customWidth="1"/>
    <col min="7431" max="7431" width="13.6640625" style="3" customWidth="1"/>
    <col min="7432" max="7432" width="10.1640625" style="3" customWidth="1"/>
    <col min="7433" max="7433" width="13.1640625" style="3" customWidth="1"/>
    <col min="7434" max="7434" width="13.6640625" style="3" customWidth="1"/>
    <col min="7435" max="7435" width="16.6640625" style="3" customWidth="1"/>
    <col min="7436" max="7436" width="12" style="3" customWidth="1"/>
    <col min="7437" max="7437" width="13.33203125" style="3" customWidth="1"/>
    <col min="7438" max="7438" width="13.83203125" style="3" customWidth="1"/>
    <col min="7439" max="7440" width="13.33203125" style="3" customWidth="1"/>
    <col min="7441" max="7441" width="11.33203125" style="3" customWidth="1"/>
    <col min="7442" max="7442" width="14" style="3" customWidth="1"/>
    <col min="7443" max="7443" width="12.6640625" style="3" customWidth="1"/>
    <col min="7444" max="7444" width="2.33203125" style="3" customWidth="1"/>
    <col min="7445" max="7680" width="8.6640625" style="3"/>
    <col min="7681" max="7681" width="29.33203125" style="3" customWidth="1"/>
    <col min="7682" max="7682" width="24.33203125" style="3" customWidth="1"/>
    <col min="7683" max="7683" width="13.83203125" style="3" customWidth="1"/>
    <col min="7684" max="7684" width="10.1640625" style="3" customWidth="1"/>
    <col min="7685" max="7685" width="10.33203125" style="3" customWidth="1"/>
    <col min="7686" max="7686" width="17.6640625" style="3" customWidth="1"/>
    <col min="7687" max="7687" width="13.6640625" style="3" customWidth="1"/>
    <col min="7688" max="7688" width="10.1640625" style="3" customWidth="1"/>
    <col min="7689" max="7689" width="13.1640625" style="3" customWidth="1"/>
    <col min="7690" max="7690" width="13.6640625" style="3" customWidth="1"/>
    <col min="7691" max="7691" width="16.6640625" style="3" customWidth="1"/>
    <col min="7692" max="7692" width="12" style="3" customWidth="1"/>
    <col min="7693" max="7693" width="13.33203125" style="3" customWidth="1"/>
    <col min="7694" max="7694" width="13.83203125" style="3" customWidth="1"/>
    <col min="7695" max="7696" width="13.33203125" style="3" customWidth="1"/>
    <col min="7697" max="7697" width="11.33203125" style="3" customWidth="1"/>
    <col min="7698" max="7698" width="14" style="3" customWidth="1"/>
    <col min="7699" max="7699" width="12.6640625" style="3" customWidth="1"/>
    <col min="7700" max="7700" width="2.33203125" style="3" customWidth="1"/>
    <col min="7701" max="7936" width="8.6640625" style="3"/>
    <col min="7937" max="7937" width="29.33203125" style="3" customWidth="1"/>
    <col min="7938" max="7938" width="24.33203125" style="3" customWidth="1"/>
    <col min="7939" max="7939" width="13.83203125" style="3" customWidth="1"/>
    <col min="7940" max="7940" width="10.1640625" style="3" customWidth="1"/>
    <col min="7941" max="7941" width="10.33203125" style="3" customWidth="1"/>
    <col min="7942" max="7942" width="17.6640625" style="3" customWidth="1"/>
    <col min="7943" max="7943" width="13.6640625" style="3" customWidth="1"/>
    <col min="7944" max="7944" width="10.1640625" style="3" customWidth="1"/>
    <col min="7945" max="7945" width="13.1640625" style="3" customWidth="1"/>
    <col min="7946" max="7946" width="13.6640625" style="3" customWidth="1"/>
    <col min="7947" max="7947" width="16.6640625" style="3" customWidth="1"/>
    <col min="7948" max="7948" width="12" style="3" customWidth="1"/>
    <col min="7949" max="7949" width="13.33203125" style="3" customWidth="1"/>
    <col min="7950" max="7950" width="13.83203125" style="3" customWidth="1"/>
    <col min="7951" max="7952" width="13.33203125" style="3" customWidth="1"/>
    <col min="7953" max="7953" width="11.33203125" style="3" customWidth="1"/>
    <col min="7954" max="7954" width="14" style="3" customWidth="1"/>
    <col min="7955" max="7955" width="12.6640625" style="3" customWidth="1"/>
    <col min="7956" max="7956" width="2.33203125" style="3" customWidth="1"/>
    <col min="7957" max="8192" width="8.6640625" style="3"/>
    <col min="8193" max="8193" width="29.33203125" style="3" customWidth="1"/>
    <col min="8194" max="8194" width="24.33203125" style="3" customWidth="1"/>
    <col min="8195" max="8195" width="13.83203125" style="3" customWidth="1"/>
    <col min="8196" max="8196" width="10.1640625" style="3" customWidth="1"/>
    <col min="8197" max="8197" width="10.33203125" style="3" customWidth="1"/>
    <col min="8198" max="8198" width="17.6640625" style="3" customWidth="1"/>
    <col min="8199" max="8199" width="13.6640625" style="3" customWidth="1"/>
    <col min="8200" max="8200" width="10.1640625" style="3" customWidth="1"/>
    <col min="8201" max="8201" width="13.1640625" style="3" customWidth="1"/>
    <col min="8202" max="8202" width="13.6640625" style="3" customWidth="1"/>
    <col min="8203" max="8203" width="16.6640625" style="3" customWidth="1"/>
    <col min="8204" max="8204" width="12" style="3" customWidth="1"/>
    <col min="8205" max="8205" width="13.33203125" style="3" customWidth="1"/>
    <col min="8206" max="8206" width="13.83203125" style="3" customWidth="1"/>
    <col min="8207" max="8208" width="13.33203125" style="3" customWidth="1"/>
    <col min="8209" max="8209" width="11.33203125" style="3" customWidth="1"/>
    <col min="8210" max="8210" width="14" style="3" customWidth="1"/>
    <col min="8211" max="8211" width="12.6640625" style="3" customWidth="1"/>
    <col min="8212" max="8212" width="2.33203125" style="3" customWidth="1"/>
    <col min="8213" max="8448" width="8.6640625" style="3"/>
    <col min="8449" max="8449" width="29.33203125" style="3" customWidth="1"/>
    <col min="8450" max="8450" width="24.33203125" style="3" customWidth="1"/>
    <col min="8451" max="8451" width="13.83203125" style="3" customWidth="1"/>
    <col min="8452" max="8452" width="10.1640625" style="3" customWidth="1"/>
    <col min="8453" max="8453" width="10.33203125" style="3" customWidth="1"/>
    <col min="8454" max="8454" width="17.6640625" style="3" customWidth="1"/>
    <col min="8455" max="8455" width="13.6640625" style="3" customWidth="1"/>
    <col min="8456" max="8456" width="10.1640625" style="3" customWidth="1"/>
    <col min="8457" max="8457" width="13.1640625" style="3" customWidth="1"/>
    <col min="8458" max="8458" width="13.6640625" style="3" customWidth="1"/>
    <col min="8459" max="8459" width="16.6640625" style="3" customWidth="1"/>
    <col min="8460" max="8460" width="12" style="3" customWidth="1"/>
    <col min="8461" max="8461" width="13.33203125" style="3" customWidth="1"/>
    <col min="8462" max="8462" width="13.83203125" style="3" customWidth="1"/>
    <col min="8463" max="8464" width="13.33203125" style="3" customWidth="1"/>
    <col min="8465" max="8465" width="11.33203125" style="3" customWidth="1"/>
    <col min="8466" max="8466" width="14" style="3" customWidth="1"/>
    <col min="8467" max="8467" width="12.6640625" style="3" customWidth="1"/>
    <col min="8468" max="8468" width="2.33203125" style="3" customWidth="1"/>
    <col min="8469" max="8704" width="8.6640625" style="3"/>
    <col min="8705" max="8705" width="29.33203125" style="3" customWidth="1"/>
    <col min="8706" max="8706" width="24.33203125" style="3" customWidth="1"/>
    <col min="8707" max="8707" width="13.83203125" style="3" customWidth="1"/>
    <col min="8708" max="8708" width="10.1640625" style="3" customWidth="1"/>
    <col min="8709" max="8709" width="10.33203125" style="3" customWidth="1"/>
    <col min="8710" max="8710" width="17.6640625" style="3" customWidth="1"/>
    <col min="8711" max="8711" width="13.6640625" style="3" customWidth="1"/>
    <col min="8712" max="8712" width="10.1640625" style="3" customWidth="1"/>
    <col min="8713" max="8713" width="13.1640625" style="3" customWidth="1"/>
    <col min="8714" max="8714" width="13.6640625" style="3" customWidth="1"/>
    <col min="8715" max="8715" width="16.6640625" style="3" customWidth="1"/>
    <col min="8716" max="8716" width="12" style="3" customWidth="1"/>
    <col min="8717" max="8717" width="13.33203125" style="3" customWidth="1"/>
    <col min="8718" max="8718" width="13.83203125" style="3" customWidth="1"/>
    <col min="8719" max="8720" width="13.33203125" style="3" customWidth="1"/>
    <col min="8721" max="8721" width="11.33203125" style="3" customWidth="1"/>
    <col min="8722" max="8722" width="14" style="3" customWidth="1"/>
    <col min="8723" max="8723" width="12.6640625" style="3" customWidth="1"/>
    <col min="8724" max="8724" width="2.33203125" style="3" customWidth="1"/>
    <col min="8725" max="8960" width="8.6640625" style="3"/>
    <col min="8961" max="8961" width="29.33203125" style="3" customWidth="1"/>
    <col min="8962" max="8962" width="24.33203125" style="3" customWidth="1"/>
    <col min="8963" max="8963" width="13.83203125" style="3" customWidth="1"/>
    <col min="8964" max="8964" width="10.1640625" style="3" customWidth="1"/>
    <col min="8965" max="8965" width="10.33203125" style="3" customWidth="1"/>
    <col min="8966" max="8966" width="17.6640625" style="3" customWidth="1"/>
    <col min="8967" max="8967" width="13.6640625" style="3" customWidth="1"/>
    <col min="8968" max="8968" width="10.1640625" style="3" customWidth="1"/>
    <col min="8969" max="8969" width="13.1640625" style="3" customWidth="1"/>
    <col min="8970" max="8970" width="13.6640625" style="3" customWidth="1"/>
    <col min="8971" max="8971" width="16.6640625" style="3" customWidth="1"/>
    <col min="8972" max="8972" width="12" style="3" customWidth="1"/>
    <col min="8973" max="8973" width="13.33203125" style="3" customWidth="1"/>
    <col min="8974" max="8974" width="13.83203125" style="3" customWidth="1"/>
    <col min="8975" max="8976" width="13.33203125" style="3" customWidth="1"/>
    <col min="8977" max="8977" width="11.33203125" style="3" customWidth="1"/>
    <col min="8978" max="8978" width="14" style="3" customWidth="1"/>
    <col min="8979" max="8979" width="12.6640625" style="3" customWidth="1"/>
    <col min="8980" max="8980" width="2.33203125" style="3" customWidth="1"/>
    <col min="8981" max="9216" width="8.6640625" style="3"/>
    <col min="9217" max="9217" width="29.33203125" style="3" customWidth="1"/>
    <col min="9218" max="9218" width="24.33203125" style="3" customWidth="1"/>
    <col min="9219" max="9219" width="13.83203125" style="3" customWidth="1"/>
    <col min="9220" max="9220" width="10.1640625" style="3" customWidth="1"/>
    <col min="9221" max="9221" width="10.33203125" style="3" customWidth="1"/>
    <col min="9222" max="9222" width="17.6640625" style="3" customWidth="1"/>
    <col min="9223" max="9223" width="13.6640625" style="3" customWidth="1"/>
    <col min="9224" max="9224" width="10.1640625" style="3" customWidth="1"/>
    <col min="9225" max="9225" width="13.1640625" style="3" customWidth="1"/>
    <col min="9226" max="9226" width="13.6640625" style="3" customWidth="1"/>
    <col min="9227" max="9227" width="16.6640625" style="3" customWidth="1"/>
    <col min="9228" max="9228" width="12" style="3" customWidth="1"/>
    <col min="9229" max="9229" width="13.33203125" style="3" customWidth="1"/>
    <col min="9230" max="9230" width="13.83203125" style="3" customWidth="1"/>
    <col min="9231" max="9232" width="13.33203125" style="3" customWidth="1"/>
    <col min="9233" max="9233" width="11.33203125" style="3" customWidth="1"/>
    <col min="9234" max="9234" width="14" style="3" customWidth="1"/>
    <col min="9235" max="9235" width="12.6640625" style="3" customWidth="1"/>
    <col min="9236" max="9236" width="2.33203125" style="3" customWidth="1"/>
    <col min="9237" max="9472" width="8.6640625" style="3"/>
    <col min="9473" max="9473" width="29.33203125" style="3" customWidth="1"/>
    <col min="9474" max="9474" width="24.33203125" style="3" customWidth="1"/>
    <col min="9475" max="9475" width="13.83203125" style="3" customWidth="1"/>
    <col min="9476" max="9476" width="10.1640625" style="3" customWidth="1"/>
    <col min="9477" max="9477" width="10.33203125" style="3" customWidth="1"/>
    <col min="9478" max="9478" width="17.6640625" style="3" customWidth="1"/>
    <col min="9479" max="9479" width="13.6640625" style="3" customWidth="1"/>
    <col min="9480" max="9480" width="10.1640625" style="3" customWidth="1"/>
    <col min="9481" max="9481" width="13.1640625" style="3" customWidth="1"/>
    <col min="9482" max="9482" width="13.6640625" style="3" customWidth="1"/>
    <col min="9483" max="9483" width="16.6640625" style="3" customWidth="1"/>
    <col min="9484" max="9484" width="12" style="3" customWidth="1"/>
    <col min="9485" max="9485" width="13.33203125" style="3" customWidth="1"/>
    <col min="9486" max="9486" width="13.83203125" style="3" customWidth="1"/>
    <col min="9487" max="9488" width="13.33203125" style="3" customWidth="1"/>
    <col min="9489" max="9489" width="11.33203125" style="3" customWidth="1"/>
    <col min="9490" max="9490" width="14" style="3" customWidth="1"/>
    <col min="9491" max="9491" width="12.6640625" style="3" customWidth="1"/>
    <col min="9492" max="9492" width="2.33203125" style="3" customWidth="1"/>
    <col min="9493" max="9728" width="8.6640625" style="3"/>
    <col min="9729" max="9729" width="29.33203125" style="3" customWidth="1"/>
    <col min="9730" max="9730" width="24.33203125" style="3" customWidth="1"/>
    <col min="9731" max="9731" width="13.83203125" style="3" customWidth="1"/>
    <col min="9732" max="9732" width="10.1640625" style="3" customWidth="1"/>
    <col min="9733" max="9733" width="10.33203125" style="3" customWidth="1"/>
    <col min="9734" max="9734" width="17.6640625" style="3" customWidth="1"/>
    <col min="9735" max="9735" width="13.6640625" style="3" customWidth="1"/>
    <col min="9736" max="9736" width="10.1640625" style="3" customWidth="1"/>
    <col min="9737" max="9737" width="13.1640625" style="3" customWidth="1"/>
    <col min="9738" max="9738" width="13.6640625" style="3" customWidth="1"/>
    <col min="9739" max="9739" width="16.6640625" style="3" customWidth="1"/>
    <col min="9740" max="9740" width="12" style="3" customWidth="1"/>
    <col min="9741" max="9741" width="13.33203125" style="3" customWidth="1"/>
    <col min="9742" max="9742" width="13.83203125" style="3" customWidth="1"/>
    <col min="9743" max="9744" width="13.33203125" style="3" customWidth="1"/>
    <col min="9745" max="9745" width="11.33203125" style="3" customWidth="1"/>
    <col min="9746" max="9746" width="14" style="3" customWidth="1"/>
    <col min="9747" max="9747" width="12.6640625" style="3" customWidth="1"/>
    <col min="9748" max="9748" width="2.33203125" style="3" customWidth="1"/>
    <col min="9749" max="9984" width="8.6640625" style="3"/>
    <col min="9985" max="9985" width="29.33203125" style="3" customWidth="1"/>
    <col min="9986" max="9986" width="24.33203125" style="3" customWidth="1"/>
    <col min="9987" max="9987" width="13.83203125" style="3" customWidth="1"/>
    <col min="9988" max="9988" width="10.1640625" style="3" customWidth="1"/>
    <col min="9989" max="9989" width="10.33203125" style="3" customWidth="1"/>
    <col min="9990" max="9990" width="17.6640625" style="3" customWidth="1"/>
    <col min="9991" max="9991" width="13.6640625" style="3" customWidth="1"/>
    <col min="9992" max="9992" width="10.1640625" style="3" customWidth="1"/>
    <col min="9993" max="9993" width="13.1640625" style="3" customWidth="1"/>
    <col min="9994" max="9994" width="13.6640625" style="3" customWidth="1"/>
    <col min="9995" max="9995" width="16.6640625" style="3" customWidth="1"/>
    <col min="9996" max="9996" width="12" style="3" customWidth="1"/>
    <col min="9997" max="9997" width="13.33203125" style="3" customWidth="1"/>
    <col min="9998" max="9998" width="13.83203125" style="3" customWidth="1"/>
    <col min="9999" max="10000" width="13.33203125" style="3" customWidth="1"/>
    <col min="10001" max="10001" width="11.33203125" style="3" customWidth="1"/>
    <col min="10002" max="10002" width="14" style="3" customWidth="1"/>
    <col min="10003" max="10003" width="12.6640625" style="3" customWidth="1"/>
    <col min="10004" max="10004" width="2.33203125" style="3" customWidth="1"/>
    <col min="10005" max="10240" width="8.6640625" style="3"/>
    <col min="10241" max="10241" width="29.33203125" style="3" customWidth="1"/>
    <col min="10242" max="10242" width="24.33203125" style="3" customWidth="1"/>
    <col min="10243" max="10243" width="13.83203125" style="3" customWidth="1"/>
    <col min="10244" max="10244" width="10.1640625" style="3" customWidth="1"/>
    <col min="10245" max="10245" width="10.33203125" style="3" customWidth="1"/>
    <col min="10246" max="10246" width="17.6640625" style="3" customWidth="1"/>
    <col min="10247" max="10247" width="13.6640625" style="3" customWidth="1"/>
    <col min="10248" max="10248" width="10.1640625" style="3" customWidth="1"/>
    <col min="10249" max="10249" width="13.1640625" style="3" customWidth="1"/>
    <col min="10250" max="10250" width="13.6640625" style="3" customWidth="1"/>
    <col min="10251" max="10251" width="16.6640625" style="3" customWidth="1"/>
    <col min="10252" max="10252" width="12" style="3" customWidth="1"/>
    <col min="10253" max="10253" width="13.33203125" style="3" customWidth="1"/>
    <col min="10254" max="10254" width="13.83203125" style="3" customWidth="1"/>
    <col min="10255" max="10256" width="13.33203125" style="3" customWidth="1"/>
    <col min="10257" max="10257" width="11.33203125" style="3" customWidth="1"/>
    <col min="10258" max="10258" width="14" style="3" customWidth="1"/>
    <col min="10259" max="10259" width="12.6640625" style="3" customWidth="1"/>
    <col min="10260" max="10260" width="2.33203125" style="3" customWidth="1"/>
    <col min="10261" max="10496" width="8.6640625" style="3"/>
    <col min="10497" max="10497" width="29.33203125" style="3" customWidth="1"/>
    <col min="10498" max="10498" width="24.33203125" style="3" customWidth="1"/>
    <col min="10499" max="10499" width="13.83203125" style="3" customWidth="1"/>
    <col min="10500" max="10500" width="10.1640625" style="3" customWidth="1"/>
    <col min="10501" max="10501" width="10.33203125" style="3" customWidth="1"/>
    <col min="10502" max="10502" width="17.6640625" style="3" customWidth="1"/>
    <col min="10503" max="10503" width="13.6640625" style="3" customWidth="1"/>
    <col min="10504" max="10504" width="10.1640625" style="3" customWidth="1"/>
    <col min="10505" max="10505" width="13.1640625" style="3" customWidth="1"/>
    <col min="10506" max="10506" width="13.6640625" style="3" customWidth="1"/>
    <col min="10507" max="10507" width="16.6640625" style="3" customWidth="1"/>
    <col min="10508" max="10508" width="12" style="3" customWidth="1"/>
    <col min="10509" max="10509" width="13.33203125" style="3" customWidth="1"/>
    <col min="10510" max="10510" width="13.83203125" style="3" customWidth="1"/>
    <col min="10511" max="10512" width="13.33203125" style="3" customWidth="1"/>
    <col min="10513" max="10513" width="11.33203125" style="3" customWidth="1"/>
    <col min="10514" max="10514" width="14" style="3" customWidth="1"/>
    <col min="10515" max="10515" width="12.6640625" style="3" customWidth="1"/>
    <col min="10516" max="10516" width="2.33203125" style="3" customWidth="1"/>
    <col min="10517" max="10752" width="8.6640625" style="3"/>
    <col min="10753" max="10753" width="29.33203125" style="3" customWidth="1"/>
    <col min="10754" max="10754" width="24.33203125" style="3" customWidth="1"/>
    <col min="10755" max="10755" width="13.83203125" style="3" customWidth="1"/>
    <col min="10756" max="10756" width="10.1640625" style="3" customWidth="1"/>
    <col min="10757" max="10757" width="10.33203125" style="3" customWidth="1"/>
    <col min="10758" max="10758" width="17.6640625" style="3" customWidth="1"/>
    <col min="10759" max="10759" width="13.6640625" style="3" customWidth="1"/>
    <col min="10760" max="10760" width="10.1640625" style="3" customWidth="1"/>
    <col min="10761" max="10761" width="13.1640625" style="3" customWidth="1"/>
    <col min="10762" max="10762" width="13.6640625" style="3" customWidth="1"/>
    <col min="10763" max="10763" width="16.6640625" style="3" customWidth="1"/>
    <col min="10764" max="10764" width="12" style="3" customWidth="1"/>
    <col min="10765" max="10765" width="13.33203125" style="3" customWidth="1"/>
    <col min="10766" max="10766" width="13.83203125" style="3" customWidth="1"/>
    <col min="10767" max="10768" width="13.33203125" style="3" customWidth="1"/>
    <col min="10769" max="10769" width="11.33203125" style="3" customWidth="1"/>
    <col min="10770" max="10770" width="14" style="3" customWidth="1"/>
    <col min="10771" max="10771" width="12.6640625" style="3" customWidth="1"/>
    <col min="10772" max="10772" width="2.33203125" style="3" customWidth="1"/>
    <col min="10773" max="11008" width="8.6640625" style="3"/>
    <col min="11009" max="11009" width="29.33203125" style="3" customWidth="1"/>
    <col min="11010" max="11010" width="24.33203125" style="3" customWidth="1"/>
    <col min="11011" max="11011" width="13.83203125" style="3" customWidth="1"/>
    <col min="11012" max="11012" width="10.1640625" style="3" customWidth="1"/>
    <col min="11013" max="11013" width="10.33203125" style="3" customWidth="1"/>
    <col min="11014" max="11014" width="17.6640625" style="3" customWidth="1"/>
    <col min="11015" max="11015" width="13.6640625" style="3" customWidth="1"/>
    <col min="11016" max="11016" width="10.1640625" style="3" customWidth="1"/>
    <col min="11017" max="11017" width="13.1640625" style="3" customWidth="1"/>
    <col min="11018" max="11018" width="13.6640625" style="3" customWidth="1"/>
    <col min="11019" max="11019" width="16.6640625" style="3" customWidth="1"/>
    <col min="11020" max="11020" width="12" style="3" customWidth="1"/>
    <col min="11021" max="11021" width="13.33203125" style="3" customWidth="1"/>
    <col min="11022" max="11022" width="13.83203125" style="3" customWidth="1"/>
    <col min="11023" max="11024" width="13.33203125" style="3" customWidth="1"/>
    <col min="11025" max="11025" width="11.33203125" style="3" customWidth="1"/>
    <col min="11026" max="11026" width="14" style="3" customWidth="1"/>
    <col min="11027" max="11027" width="12.6640625" style="3" customWidth="1"/>
    <col min="11028" max="11028" width="2.33203125" style="3" customWidth="1"/>
    <col min="11029" max="11264" width="8.6640625" style="3"/>
    <col min="11265" max="11265" width="29.33203125" style="3" customWidth="1"/>
    <col min="11266" max="11266" width="24.33203125" style="3" customWidth="1"/>
    <col min="11267" max="11267" width="13.83203125" style="3" customWidth="1"/>
    <col min="11268" max="11268" width="10.1640625" style="3" customWidth="1"/>
    <col min="11269" max="11269" width="10.33203125" style="3" customWidth="1"/>
    <col min="11270" max="11270" width="17.6640625" style="3" customWidth="1"/>
    <col min="11271" max="11271" width="13.6640625" style="3" customWidth="1"/>
    <col min="11272" max="11272" width="10.1640625" style="3" customWidth="1"/>
    <col min="11273" max="11273" width="13.1640625" style="3" customWidth="1"/>
    <col min="11274" max="11274" width="13.6640625" style="3" customWidth="1"/>
    <col min="11275" max="11275" width="16.6640625" style="3" customWidth="1"/>
    <col min="11276" max="11276" width="12" style="3" customWidth="1"/>
    <col min="11277" max="11277" width="13.33203125" style="3" customWidth="1"/>
    <col min="11278" max="11278" width="13.83203125" style="3" customWidth="1"/>
    <col min="11279" max="11280" width="13.33203125" style="3" customWidth="1"/>
    <col min="11281" max="11281" width="11.33203125" style="3" customWidth="1"/>
    <col min="11282" max="11282" width="14" style="3" customWidth="1"/>
    <col min="11283" max="11283" width="12.6640625" style="3" customWidth="1"/>
    <col min="11284" max="11284" width="2.33203125" style="3" customWidth="1"/>
    <col min="11285" max="11520" width="8.6640625" style="3"/>
    <col min="11521" max="11521" width="29.33203125" style="3" customWidth="1"/>
    <col min="11522" max="11522" width="24.33203125" style="3" customWidth="1"/>
    <col min="11523" max="11523" width="13.83203125" style="3" customWidth="1"/>
    <col min="11524" max="11524" width="10.1640625" style="3" customWidth="1"/>
    <col min="11525" max="11525" width="10.33203125" style="3" customWidth="1"/>
    <col min="11526" max="11526" width="17.6640625" style="3" customWidth="1"/>
    <col min="11527" max="11527" width="13.6640625" style="3" customWidth="1"/>
    <col min="11528" max="11528" width="10.1640625" style="3" customWidth="1"/>
    <col min="11529" max="11529" width="13.1640625" style="3" customWidth="1"/>
    <col min="11530" max="11530" width="13.6640625" style="3" customWidth="1"/>
    <col min="11531" max="11531" width="16.6640625" style="3" customWidth="1"/>
    <col min="11532" max="11532" width="12" style="3" customWidth="1"/>
    <col min="11533" max="11533" width="13.33203125" style="3" customWidth="1"/>
    <col min="11534" max="11534" width="13.83203125" style="3" customWidth="1"/>
    <col min="11535" max="11536" width="13.33203125" style="3" customWidth="1"/>
    <col min="11537" max="11537" width="11.33203125" style="3" customWidth="1"/>
    <col min="11538" max="11538" width="14" style="3" customWidth="1"/>
    <col min="11539" max="11539" width="12.6640625" style="3" customWidth="1"/>
    <col min="11540" max="11540" width="2.33203125" style="3" customWidth="1"/>
    <col min="11541" max="11776" width="8.6640625" style="3"/>
    <col min="11777" max="11777" width="29.33203125" style="3" customWidth="1"/>
    <col min="11778" max="11778" width="24.33203125" style="3" customWidth="1"/>
    <col min="11779" max="11779" width="13.83203125" style="3" customWidth="1"/>
    <col min="11780" max="11780" width="10.1640625" style="3" customWidth="1"/>
    <col min="11781" max="11781" width="10.33203125" style="3" customWidth="1"/>
    <col min="11782" max="11782" width="17.6640625" style="3" customWidth="1"/>
    <col min="11783" max="11783" width="13.6640625" style="3" customWidth="1"/>
    <col min="11784" max="11784" width="10.1640625" style="3" customWidth="1"/>
    <col min="11785" max="11785" width="13.1640625" style="3" customWidth="1"/>
    <col min="11786" max="11786" width="13.6640625" style="3" customWidth="1"/>
    <col min="11787" max="11787" width="16.6640625" style="3" customWidth="1"/>
    <col min="11788" max="11788" width="12" style="3" customWidth="1"/>
    <col min="11789" max="11789" width="13.33203125" style="3" customWidth="1"/>
    <col min="11790" max="11790" width="13.83203125" style="3" customWidth="1"/>
    <col min="11791" max="11792" width="13.33203125" style="3" customWidth="1"/>
    <col min="11793" max="11793" width="11.33203125" style="3" customWidth="1"/>
    <col min="11794" max="11794" width="14" style="3" customWidth="1"/>
    <col min="11795" max="11795" width="12.6640625" style="3" customWidth="1"/>
    <col min="11796" max="11796" width="2.33203125" style="3" customWidth="1"/>
    <col min="11797" max="12032" width="8.6640625" style="3"/>
    <col min="12033" max="12033" width="29.33203125" style="3" customWidth="1"/>
    <col min="12034" max="12034" width="24.33203125" style="3" customWidth="1"/>
    <col min="12035" max="12035" width="13.83203125" style="3" customWidth="1"/>
    <col min="12036" max="12036" width="10.1640625" style="3" customWidth="1"/>
    <col min="12037" max="12037" width="10.33203125" style="3" customWidth="1"/>
    <col min="12038" max="12038" width="17.6640625" style="3" customWidth="1"/>
    <col min="12039" max="12039" width="13.6640625" style="3" customWidth="1"/>
    <col min="12040" max="12040" width="10.1640625" style="3" customWidth="1"/>
    <col min="12041" max="12041" width="13.1640625" style="3" customWidth="1"/>
    <col min="12042" max="12042" width="13.6640625" style="3" customWidth="1"/>
    <col min="12043" max="12043" width="16.6640625" style="3" customWidth="1"/>
    <col min="12044" max="12044" width="12" style="3" customWidth="1"/>
    <col min="12045" max="12045" width="13.33203125" style="3" customWidth="1"/>
    <col min="12046" max="12046" width="13.83203125" style="3" customWidth="1"/>
    <col min="12047" max="12048" width="13.33203125" style="3" customWidth="1"/>
    <col min="12049" max="12049" width="11.33203125" style="3" customWidth="1"/>
    <col min="12050" max="12050" width="14" style="3" customWidth="1"/>
    <col min="12051" max="12051" width="12.6640625" style="3" customWidth="1"/>
    <col min="12052" max="12052" width="2.33203125" style="3" customWidth="1"/>
    <col min="12053" max="12288" width="8.6640625" style="3"/>
    <col min="12289" max="12289" width="29.33203125" style="3" customWidth="1"/>
    <col min="12290" max="12290" width="24.33203125" style="3" customWidth="1"/>
    <col min="12291" max="12291" width="13.83203125" style="3" customWidth="1"/>
    <col min="12292" max="12292" width="10.1640625" style="3" customWidth="1"/>
    <col min="12293" max="12293" width="10.33203125" style="3" customWidth="1"/>
    <col min="12294" max="12294" width="17.6640625" style="3" customWidth="1"/>
    <col min="12295" max="12295" width="13.6640625" style="3" customWidth="1"/>
    <col min="12296" max="12296" width="10.1640625" style="3" customWidth="1"/>
    <col min="12297" max="12297" width="13.1640625" style="3" customWidth="1"/>
    <col min="12298" max="12298" width="13.6640625" style="3" customWidth="1"/>
    <col min="12299" max="12299" width="16.6640625" style="3" customWidth="1"/>
    <col min="12300" max="12300" width="12" style="3" customWidth="1"/>
    <col min="12301" max="12301" width="13.33203125" style="3" customWidth="1"/>
    <col min="12302" max="12302" width="13.83203125" style="3" customWidth="1"/>
    <col min="12303" max="12304" width="13.33203125" style="3" customWidth="1"/>
    <col min="12305" max="12305" width="11.33203125" style="3" customWidth="1"/>
    <col min="12306" max="12306" width="14" style="3" customWidth="1"/>
    <col min="12307" max="12307" width="12.6640625" style="3" customWidth="1"/>
    <col min="12308" max="12308" width="2.33203125" style="3" customWidth="1"/>
    <col min="12309" max="12544" width="8.6640625" style="3"/>
    <col min="12545" max="12545" width="29.33203125" style="3" customWidth="1"/>
    <col min="12546" max="12546" width="24.33203125" style="3" customWidth="1"/>
    <col min="12547" max="12547" width="13.83203125" style="3" customWidth="1"/>
    <col min="12548" max="12548" width="10.1640625" style="3" customWidth="1"/>
    <col min="12549" max="12549" width="10.33203125" style="3" customWidth="1"/>
    <col min="12550" max="12550" width="17.6640625" style="3" customWidth="1"/>
    <col min="12551" max="12551" width="13.6640625" style="3" customWidth="1"/>
    <col min="12552" max="12552" width="10.1640625" style="3" customWidth="1"/>
    <col min="12553" max="12553" width="13.1640625" style="3" customWidth="1"/>
    <col min="12554" max="12554" width="13.6640625" style="3" customWidth="1"/>
    <col min="12555" max="12555" width="16.6640625" style="3" customWidth="1"/>
    <col min="12556" max="12556" width="12" style="3" customWidth="1"/>
    <col min="12557" max="12557" width="13.33203125" style="3" customWidth="1"/>
    <col min="12558" max="12558" width="13.83203125" style="3" customWidth="1"/>
    <col min="12559" max="12560" width="13.33203125" style="3" customWidth="1"/>
    <col min="12561" max="12561" width="11.33203125" style="3" customWidth="1"/>
    <col min="12562" max="12562" width="14" style="3" customWidth="1"/>
    <col min="12563" max="12563" width="12.6640625" style="3" customWidth="1"/>
    <col min="12564" max="12564" width="2.33203125" style="3" customWidth="1"/>
    <col min="12565" max="12800" width="8.6640625" style="3"/>
    <col min="12801" max="12801" width="29.33203125" style="3" customWidth="1"/>
    <col min="12802" max="12802" width="24.33203125" style="3" customWidth="1"/>
    <col min="12803" max="12803" width="13.83203125" style="3" customWidth="1"/>
    <col min="12804" max="12804" width="10.1640625" style="3" customWidth="1"/>
    <col min="12805" max="12805" width="10.33203125" style="3" customWidth="1"/>
    <col min="12806" max="12806" width="17.6640625" style="3" customWidth="1"/>
    <col min="12807" max="12807" width="13.6640625" style="3" customWidth="1"/>
    <col min="12808" max="12808" width="10.1640625" style="3" customWidth="1"/>
    <col min="12809" max="12809" width="13.1640625" style="3" customWidth="1"/>
    <col min="12810" max="12810" width="13.6640625" style="3" customWidth="1"/>
    <col min="12811" max="12811" width="16.6640625" style="3" customWidth="1"/>
    <col min="12812" max="12812" width="12" style="3" customWidth="1"/>
    <col min="12813" max="12813" width="13.33203125" style="3" customWidth="1"/>
    <col min="12814" max="12814" width="13.83203125" style="3" customWidth="1"/>
    <col min="12815" max="12816" width="13.33203125" style="3" customWidth="1"/>
    <col min="12817" max="12817" width="11.33203125" style="3" customWidth="1"/>
    <col min="12818" max="12818" width="14" style="3" customWidth="1"/>
    <col min="12819" max="12819" width="12.6640625" style="3" customWidth="1"/>
    <col min="12820" max="12820" width="2.33203125" style="3" customWidth="1"/>
    <col min="12821" max="13056" width="8.6640625" style="3"/>
    <col min="13057" max="13057" width="29.33203125" style="3" customWidth="1"/>
    <col min="13058" max="13058" width="24.33203125" style="3" customWidth="1"/>
    <col min="13059" max="13059" width="13.83203125" style="3" customWidth="1"/>
    <col min="13060" max="13060" width="10.1640625" style="3" customWidth="1"/>
    <col min="13061" max="13061" width="10.33203125" style="3" customWidth="1"/>
    <col min="13062" max="13062" width="17.6640625" style="3" customWidth="1"/>
    <col min="13063" max="13063" width="13.6640625" style="3" customWidth="1"/>
    <col min="13064" max="13064" width="10.1640625" style="3" customWidth="1"/>
    <col min="13065" max="13065" width="13.1640625" style="3" customWidth="1"/>
    <col min="13066" max="13066" width="13.6640625" style="3" customWidth="1"/>
    <col min="13067" max="13067" width="16.6640625" style="3" customWidth="1"/>
    <col min="13068" max="13068" width="12" style="3" customWidth="1"/>
    <col min="13069" max="13069" width="13.33203125" style="3" customWidth="1"/>
    <col min="13070" max="13070" width="13.83203125" style="3" customWidth="1"/>
    <col min="13071" max="13072" width="13.33203125" style="3" customWidth="1"/>
    <col min="13073" max="13073" width="11.33203125" style="3" customWidth="1"/>
    <col min="13074" max="13074" width="14" style="3" customWidth="1"/>
    <col min="13075" max="13075" width="12.6640625" style="3" customWidth="1"/>
    <col min="13076" max="13076" width="2.33203125" style="3" customWidth="1"/>
    <col min="13077" max="13312" width="8.6640625" style="3"/>
    <col min="13313" max="13313" width="29.33203125" style="3" customWidth="1"/>
    <col min="13314" max="13314" width="24.33203125" style="3" customWidth="1"/>
    <col min="13315" max="13315" width="13.83203125" style="3" customWidth="1"/>
    <col min="13316" max="13316" width="10.1640625" style="3" customWidth="1"/>
    <col min="13317" max="13317" width="10.33203125" style="3" customWidth="1"/>
    <col min="13318" max="13318" width="17.6640625" style="3" customWidth="1"/>
    <col min="13319" max="13319" width="13.6640625" style="3" customWidth="1"/>
    <col min="13320" max="13320" width="10.1640625" style="3" customWidth="1"/>
    <col min="13321" max="13321" width="13.1640625" style="3" customWidth="1"/>
    <col min="13322" max="13322" width="13.6640625" style="3" customWidth="1"/>
    <col min="13323" max="13323" width="16.6640625" style="3" customWidth="1"/>
    <col min="13324" max="13324" width="12" style="3" customWidth="1"/>
    <col min="13325" max="13325" width="13.33203125" style="3" customWidth="1"/>
    <col min="13326" max="13326" width="13.83203125" style="3" customWidth="1"/>
    <col min="13327" max="13328" width="13.33203125" style="3" customWidth="1"/>
    <col min="13329" max="13329" width="11.33203125" style="3" customWidth="1"/>
    <col min="13330" max="13330" width="14" style="3" customWidth="1"/>
    <col min="13331" max="13331" width="12.6640625" style="3" customWidth="1"/>
    <col min="13332" max="13332" width="2.33203125" style="3" customWidth="1"/>
    <col min="13333" max="13568" width="8.6640625" style="3"/>
    <col min="13569" max="13569" width="29.33203125" style="3" customWidth="1"/>
    <col min="13570" max="13570" width="24.33203125" style="3" customWidth="1"/>
    <col min="13571" max="13571" width="13.83203125" style="3" customWidth="1"/>
    <col min="13572" max="13572" width="10.1640625" style="3" customWidth="1"/>
    <col min="13573" max="13573" width="10.33203125" style="3" customWidth="1"/>
    <col min="13574" max="13574" width="17.6640625" style="3" customWidth="1"/>
    <col min="13575" max="13575" width="13.6640625" style="3" customWidth="1"/>
    <col min="13576" max="13576" width="10.1640625" style="3" customWidth="1"/>
    <col min="13577" max="13577" width="13.1640625" style="3" customWidth="1"/>
    <col min="13578" max="13578" width="13.6640625" style="3" customWidth="1"/>
    <col min="13579" max="13579" width="16.6640625" style="3" customWidth="1"/>
    <col min="13580" max="13580" width="12" style="3" customWidth="1"/>
    <col min="13581" max="13581" width="13.33203125" style="3" customWidth="1"/>
    <col min="13582" max="13582" width="13.83203125" style="3" customWidth="1"/>
    <col min="13583" max="13584" width="13.33203125" style="3" customWidth="1"/>
    <col min="13585" max="13585" width="11.33203125" style="3" customWidth="1"/>
    <col min="13586" max="13586" width="14" style="3" customWidth="1"/>
    <col min="13587" max="13587" width="12.6640625" style="3" customWidth="1"/>
    <col min="13588" max="13588" width="2.33203125" style="3" customWidth="1"/>
    <col min="13589" max="13824" width="8.6640625" style="3"/>
    <col min="13825" max="13825" width="29.33203125" style="3" customWidth="1"/>
    <col min="13826" max="13826" width="24.33203125" style="3" customWidth="1"/>
    <col min="13827" max="13827" width="13.83203125" style="3" customWidth="1"/>
    <col min="13828" max="13828" width="10.1640625" style="3" customWidth="1"/>
    <col min="13829" max="13829" width="10.33203125" style="3" customWidth="1"/>
    <col min="13830" max="13830" width="17.6640625" style="3" customWidth="1"/>
    <col min="13831" max="13831" width="13.6640625" style="3" customWidth="1"/>
    <col min="13832" max="13832" width="10.1640625" style="3" customWidth="1"/>
    <col min="13833" max="13833" width="13.1640625" style="3" customWidth="1"/>
    <col min="13834" max="13834" width="13.6640625" style="3" customWidth="1"/>
    <col min="13835" max="13835" width="16.6640625" style="3" customWidth="1"/>
    <col min="13836" max="13836" width="12" style="3" customWidth="1"/>
    <col min="13837" max="13837" width="13.33203125" style="3" customWidth="1"/>
    <col min="13838" max="13838" width="13.83203125" style="3" customWidth="1"/>
    <col min="13839" max="13840" width="13.33203125" style="3" customWidth="1"/>
    <col min="13841" max="13841" width="11.33203125" style="3" customWidth="1"/>
    <col min="13842" max="13842" width="14" style="3" customWidth="1"/>
    <col min="13843" max="13843" width="12.6640625" style="3" customWidth="1"/>
    <col min="13844" max="13844" width="2.33203125" style="3" customWidth="1"/>
    <col min="13845" max="14080" width="8.6640625" style="3"/>
    <col min="14081" max="14081" width="29.33203125" style="3" customWidth="1"/>
    <col min="14082" max="14082" width="24.33203125" style="3" customWidth="1"/>
    <col min="14083" max="14083" width="13.83203125" style="3" customWidth="1"/>
    <col min="14084" max="14084" width="10.1640625" style="3" customWidth="1"/>
    <col min="14085" max="14085" width="10.33203125" style="3" customWidth="1"/>
    <col min="14086" max="14086" width="17.6640625" style="3" customWidth="1"/>
    <col min="14087" max="14087" width="13.6640625" style="3" customWidth="1"/>
    <col min="14088" max="14088" width="10.1640625" style="3" customWidth="1"/>
    <col min="14089" max="14089" width="13.1640625" style="3" customWidth="1"/>
    <col min="14090" max="14090" width="13.6640625" style="3" customWidth="1"/>
    <col min="14091" max="14091" width="16.6640625" style="3" customWidth="1"/>
    <col min="14092" max="14092" width="12" style="3" customWidth="1"/>
    <col min="14093" max="14093" width="13.33203125" style="3" customWidth="1"/>
    <col min="14094" max="14094" width="13.83203125" style="3" customWidth="1"/>
    <col min="14095" max="14096" width="13.33203125" style="3" customWidth="1"/>
    <col min="14097" max="14097" width="11.33203125" style="3" customWidth="1"/>
    <col min="14098" max="14098" width="14" style="3" customWidth="1"/>
    <col min="14099" max="14099" width="12.6640625" style="3" customWidth="1"/>
    <col min="14100" max="14100" width="2.33203125" style="3" customWidth="1"/>
    <col min="14101" max="14336" width="8.6640625" style="3"/>
    <col min="14337" max="14337" width="29.33203125" style="3" customWidth="1"/>
    <col min="14338" max="14338" width="24.33203125" style="3" customWidth="1"/>
    <col min="14339" max="14339" width="13.83203125" style="3" customWidth="1"/>
    <col min="14340" max="14340" width="10.1640625" style="3" customWidth="1"/>
    <col min="14341" max="14341" width="10.33203125" style="3" customWidth="1"/>
    <col min="14342" max="14342" width="17.6640625" style="3" customWidth="1"/>
    <col min="14343" max="14343" width="13.6640625" style="3" customWidth="1"/>
    <col min="14344" max="14344" width="10.1640625" style="3" customWidth="1"/>
    <col min="14345" max="14345" width="13.1640625" style="3" customWidth="1"/>
    <col min="14346" max="14346" width="13.6640625" style="3" customWidth="1"/>
    <col min="14347" max="14347" width="16.6640625" style="3" customWidth="1"/>
    <col min="14348" max="14348" width="12" style="3" customWidth="1"/>
    <col min="14349" max="14349" width="13.33203125" style="3" customWidth="1"/>
    <col min="14350" max="14350" width="13.83203125" style="3" customWidth="1"/>
    <col min="14351" max="14352" width="13.33203125" style="3" customWidth="1"/>
    <col min="14353" max="14353" width="11.33203125" style="3" customWidth="1"/>
    <col min="14354" max="14354" width="14" style="3" customWidth="1"/>
    <col min="14355" max="14355" width="12.6640625" style="3" customWidth="1"/>
    <col min="14356" max="14356" width="2.33203125" style="3" customWidth="1"/>
    <col min="14357" max="14592" width="8.6640625" style="3"/>
    <col min="14593" max="14593" width="29.33203125" style="3" customWidth="1"/>
    <col min="14594" max="14594" width="24.33203125" style="3" customWidth="1"/>
    <col min="14595" max="14595" width="13.83203125" style="3" customWidth="1"/>
    <col min="14596" max="14596" width="10.1640625" style="3" customWidth="1"/>
    <col min="14597" max="14597" width="10.33203125" style="3" customWidth="1"/>
    <col min="14598" max="14598" width="17.6640625" style="3" customWidth="1"/>
    <col min="14599" max="14599" width="13.6640625" style="3" customWidth="1"/>
    <col min="14600" max="14600" width="10.1640625" style="3" customWidth="1"/>
    <col min="14601" max="14601" width="13.1640625" style="3" customWidth="1"/>
    <col min="14602" max="14602" width="13.6640625" style="3" customWidth="1"/>
    <col min="14603" max="14603" width="16.6640625" style="3" customWidth="1"/>
    <col min="14604" max="14604" width="12" style="3" customWidth="1"/>
    <col min="14605" max="14605" width="13.33203125" style="3" customWidth="1"/>
    <col min="14606" max="14606" width="13.83203125" style="3" customWidth="1"/>
    <col min="14607" max="14608" width="13.33203125" style="3" customWidth="1"/>
    <col min="14609" max="14609" width="11.33203125" style="3" customWidth="1"/>
    <col min="14610" max="14610" width="14" style="3" customWidth="1"/>
    <col min="14611" max="14611" width="12.6640625" style="3" customWidth="1"/>
    <col min="14612" max="14612" width="2.33203125" style="3" customWidth="1"/>
    <col min="14613" max="14848" width="8.6640625" style="3"/>
    <col min="14849" max="14849" width="29.33203125" style="3" customWidth="1"/>
    <col min="14850" max="14850" width="24.33203125" style="3" customWidth="1"/>
    <col min="14851" max="14851" width="13.83203125" style="3" customWidth="1"/>
    <col min="14852" max="14852" width="10.1640625" style="3" customWidth="1"/>
    <col min="14853" max="14853" width="10.33203125" style="3" customWidth="1"/>
    <col min="14854" max="14854" width="17.6640625" style="3" customWidth="1"/>
    <col min="14855" max="14855" width="13.6640625" style="3" customWidth="1"/>
    <col min="14856" max="14856" width="10.1640625" style="3" customWidth="1"/>
    <col min="14857" max="14857" width="13.1640625" style="3" customWidth="1"/>
    <col min="14858" max="14858" width="13.6640625" style="3" customWidth="1"/>
    <col min="14859" max="14859" width="16.6640625" style="3" customWidth="1"/>
    <col min="14860" max="14860" width="12" style="3" customWidth="1"/>
    <col min="14861" max="14861" width="13.33203125" style="3" customWidth="1"/>
    <col min="14862" max="14862" width="13.83203125" style="3" customWidth="1"/>
    <col min="14863" max="14864" width="13.33203125" style="3" customWidth="1"/>
    <col min="14865" max="14865" width="11.33203125" style="3" customWidth="1"/>
    <col min="14866" max="14866" width="14" style="3" customWidth="1"/>
    <col min="14867" max="14867" width="12.6640625" style="3" customWidth="1"/>
    <col min="14868" max="14868" width="2.33203125" style="3" customWidth="1"/>
    <col min="14869" max="15104" width="8.6640625" style="3"/>
    <col min="15105" max="15105" width="29.33203125" style="3" customWidth="1"/>
    <col min="15106" max="15106" width="24.33203125" style="3" customWidth="1"/>
    <col min="15107" max="15107" width="13.83203125" style="3" customWidth="1"/>
    <col min="15108" max="15108" width="10.1640625" style="3" customWidth="1"/>
    <col min="15109" max="15109" width="10.33203125" style="3" customWidth="1"/>
    <col min="15110" max="15110" width="17.6640625" style="3" customWidth="1"/>
    <col min="15111" max="15111" width="13.6640625" style="3" customWidth="1"/>
    <col min="15112" max="15112" width="10.1640625" style="3" customWidth="1"/>
    <col min="15113" max="15113" width="13.1640625" style="3" customWidth="1"/>
    <col min="15114" max="15114" width="13.6640625" style="3" customWidth="1"/>
    <col min="15115" max="15115" width="16.6640625" style="3" customWidth="1"/>
    <col min="15116" max="15116" width="12" style="3" customWidth="1"/>
    <col min="15117" max="15117" width="13.33203125" style="3" customWidth="1"/>
    <col min="15118" max="15118" width="13.83203125" style="3" customWidth="1"/>
    <col min="15119" max="15120" width="13.33203125" style="3" customWidth="1"/>
    <col min="15121" max="15121" width="11.33203125" style="3" customWidth="1"/>
    <col min="15122" max="15122" width="14" style="3" customWidth="1"/>
    <col min="15123" max="15123" width="12.6640625" style="3" customWidth="1"/>
    <col min="15124" max="15124" width="2.33203125" style="3" customWidth="1"/>
    <col min="15125" max="15360" width="8.6640625" style="3"/>
    <col min="15361" max="15361" width="29.33203125" style="3" customWidth="1"/>
    <col min="15362" max="15362" width="24.33203125" style="3" customWidth="1"/>
    <col min="15363" max="15363" width="13.83203125" style="3" customWidth="1"/>
    <col min="15364" max="15364" width="10.1640625" style="3" customWidth="1"/>
    <col min="15365" max="15365" width="10.33203125" style="3" customWidth="1"/>
    <col min="15366" max="15366" width="17.6640625" style="3" customWidth="1"/>
    <col min="15367" max="15367" width="13.6640625" style="3" customWidth="1"/>
    <col min="15368" max="15368" width="10.1640625" style="3" customWidth="1"/>
    <col min="15369" max="15369" width="13.1640625" style="3" customWidth="1"/>
    <col min="15370" max="15370" width="13.6640625" style="3" customWidth="1"/>
    <col min="15371" max="15371" width="16.6640625" style="3" customWidth="1"/>
    <col min="15372" max="15372" width="12" style="3" customWidth="1"/>
    <col min="15373" max="15373" width="13.33203125" style="3" customWidth="1"/>
    <col min="15374" max="15374" width="13.83203125" style="3" customWidth="1"/>
    <col min="15375" max="15376" width="13.33203125" style="3" customWidth="1"/>
    <col min="15377" max="15377" width="11.33203125" style="3" customWidth="1"/>
    <col min="15378" max="15378" width="14" style="3" customWidth="1"/>
    <col min="15379" max="15379" width="12.6640625" style="3" customWidth="1"/>
    <col min="15380" max="15380" width="2.33203125" style="3" customWidth="1"/>
    <col min="15381" max="15616" width="8.6640625" style="3"/>
    <col min="15617" max="15617" width="29.33203125" style="3" customWidth="1"/>
    <col min="15618" max="15618" width="24.33203125" style="3" customWidth="1"/>
    <col min="15619" max="15619" width="13.83203125" style="3" customWidth="1"/>
    <col min="15620" max="15620" width="10.1640625" style="3" customWidth="1"/>
    <col min="15621" max="15621" width="10.33203125" style="3" customWidth="1"/>
    <col min="15622" max="15622" width="17.6640625" style="3" customWidth="1"/>
    <col min="15623" max="15623" width="13.6640625" style="3" customWidth="1"/>
    <col min="15624" max="15624" width="10.1640625" style="3" customWidth="1"/>
    <col min="15625" max="15625" width="13.1640625" style="3" customWidth="1"/>
    <col min="15626" max="15626" width="13.6640625" style="3" customWidth="1"/>
    <col min="15627" max="15627" width="16.6640625" style="3" customWidth="1"/>
    <col min="15628" max="15628" width="12" style="3" customWidth="1"/>
    <col min="15629" max="15629" width="13.33203125" style="3" customWidth="1"/>
    <col min="15630" max="15630" width="13.83203125" style="3" customWidth="1"/>
    <col min="15631" max="15632" width="13.33203125" style="3" customWidth="1"/>
    <col min="15633" max="15633" width="11.33203125" style="3" customWidth="1"/>
    <col min="15634" max="15634" width="14" style="3" customWidth="1"/>
    <col min="15635" max="15635" width="12.6640625" style="3" customWidth="1"/>
    <col min="15636" max="15636" width="2.33203125" style="3" customWidth="1"/>
    <col min="15637" max="15872" width="8.6640625" style="3"/>
    <col min="15873" max="15873" width="29.33203125" style="3" customWidth="1"/>
    <col min="15874" max="15874" width="24.33203125" style="3" customWidth="1"/>
    <col min="15875" max="15875" width="13.83203125" style="3" customWidth="1"/>
    <col min="15876" max="15876" width="10.1640625" style="3" customWidth="1"/>
    <col min="15877" max="15877" width="10.33203125" style="3" customWidth="1"/>
    <col min="15878" max="15878" width="17.6640625" style="3" customWidth="1"/>
    <col min="15879" max="15879" width="13.6640625" style="3" customWidth="1"/>
    <col min="15880" max="15880" width="10.1640625" style="3" customWidth="1"/>
    <col min="15881" max="15881" width="13.1640625" style="3" customWidth="1"/>
    <col min="15882" max="15882" width="13.6640625" style="3" customWidth="1"/>
    <col min="15883" max="15883" width="16.6640625" style="3" customWidth="1"/>
    <col min="15884" max="15884" width="12" style="3" customWidth="1"/>
    <col min="15885" max="15885" width="13.33203125" style="3" customWidth="1"/>
    <col min="15886" max="15886" width="13.83203125" style="3" customWidth="1"/>
    <col min="15887" max="15888" width="13.33203125" style="3" customWidth="1"/>
    <col min="15889" max="15889" width="11.33203125" style="3" customWidth="1"/>
    <col min="15890" max="15890" width="14" style="3" customWidth="1"/>
    <col min="15891" max="15891" width="12.6640625" style="3" customWidth="1"/>
    <col min="15892" max="15892" width="2.33203125" style="3" customWidth="1"/>
    <col min="15893" max="16128" width="8.6640625" style="3"/>
    <col min="16129" max="16129" width="29.33203125" style="3" customWidth="1"/>
    <col min="16130" max="16130" width="24.33203125" style="3" customWidth="1"/>
    <col min="16131" max="16131" width="13.83203125" style="3" customWidth="1"/>
    <col min="16132" max="16132" width="10.1640625" style="3" customWidth="1"/>
    <col min="16133" max="16133" width="10.33203125" style="3" customWidth="1"/>
    <col min="16134" max="16134" width="17.6640625" style="3" customWidth="1"/>
    <col min="16135" max="16135" width="13.6640625" style="3" customWidth="1"/>
    <col min="16136" max="16136" width="10.1640625" style="3" customWidth="1"/>
    <col min="16137" max="16137" width="13.1640625" style="3" customWidth="1"/>
    <col min="16138" max="16138" width="13.6640625" style="3" customWidth="1"/>
    <col min="16139" max="16139" width="16.6640625" style="3" customWidth="1"/>
    <col min="16140" max="16140" width="12" style="3" customWidth="1"/>
    <col min="16141" max="16141" width="13.33203125" style="3" customWidth="1"/>
    <col min="16142" max="16142" width="13.83203125" style="3" customWidth="1"/>
    <col min="16143" max="16144" width="13.33203125" style="3" customWidth="1"/>
    <col min="16145" max="16145" width="11.33203125" style="3" customWidth="1"/>
    <col min="16146" max="16146" width="14" style="3" customWidth="1"/>
    <col min="16147" max="16147" width="12.6640625" style="3" customWidth="1"/>
    <col min="16148" max="16148" width="2.33203125" style="3" customWidth="1"/>
    <col min="16149" max="16384" width="8.6640625" style="3"/>
  </cols>
  <sheetData>
    <row r="1" spans="1:20" ht="26">
      <c r="A1" s="1" t="s">
        <v>0</v>
      </c>
      <c r="B1" s="1"/>
      <c r="C1" s="1"/>
      <c r="D1" s="1"/>
      <c r="E1" s="2"/>
      <c r="F1" s="2"/>
      <c r="J1" s="2"/>
      <c r="K1" s="1"/>
      <c r="L1" s="1"/>
      <c r="M1" s="1"/>
      <c r="N1" s="1"/>
      <c r="O1" s="1"/>
      <c r="P1" s="1"/>
      <c r="Q1" s="1"/>
      <c r="R1" s="1"/>
    </row>
    <row r="2" spans="1:20">
      <c r="A2" s="4" t="s">
        <v>1</v>
      </c>
      <c r="B2" s="5" t="s">
        <v>2</v>
      </c>
      <c r="F2" s="3"/>
      <c r="J2" s="7"/>
      <c r="K2" s="7"/>
      <c r="L2" s="7"/>
      <c r="M2" s="6"/>
      <c r="N2" s="6"/>
      <c r="O2" s="6"/>
      <c r="P2" s="6"/>
      <c r="T2" s="6"/>
    </row>
    <row r="3" spans="1:20">
      <c r="A3" s="4" t="s">
        <v>3</v>
      </c>
      <c r="B3" s="4" t="s">
        <v>4</v>
      </c>
      <c r="F3" s="3"/>
      <c r="J3" s="7"/>
      <c r="K3" s="8"/>
      <c r="L3" s="8"/>
      <c r="M3" s="6"/>
      <c r="N3" s="6"/>
      <c r="O3" s="6"/>
      <c r="P3" s="6"/>
      <c r="T3" s="6"/>
    </row>
    <row r="4" spans="1:20">
      <c r="A4" s="4" t="s">
        <v>5</v>
      </c>
      <c r="B4" s="9" t="s">
        <v>6</v>
      </c>
      <c r="F4" s="3"/>
      <c r="J4" s="7"/>
      <c r="K4" s="8"/>
      <c r="L4" s="8"/>
      <c r="M4" s="6"/>
      <c r="N4" s="6"/>
      <c r="O4" s="6"/>
      <c r="P4" s="6"/>
      <c r="T4" s="6"/>
    </row>
    <row r="5" spans="1:20">
      <c r="A5" s="4" t="s">
        <v>7</v>
      </c>
      <c r="B5" s="10" t="s">
        <v>8</v>
      </c>
      <c r="F5" s="3"/>
      <c r="I5" s="11"/>
    </row>
    <row r="6" spans="1:20" ht="7" customHeight="1">
      <c r="A6" s="4"/>
      <c r="B6" s="4"/>
      <c r="C6" s="10"/>
      <c r="D6" s="10"/>
    </row>
    <row r="7" spans="1:20" ht="15" customHeight="1">
      <c r="A7" s="141" t="s">
        <v>9</v>
      </c>
      <c r="B7" s="142" t="s">
        <v>10</v>
      </c>
      <c r="C7" s="143" t="s">
        <v>11</v>
      </c>
      <c r="D7" s="143" t="s">
        <v>12</v>
      </c>
      <c r="E7" s="115" t="s">
        <v>13</v>
      </c>
      <c r="F7" s="115" t="s">
        <v>14</v>
      </c>
      <c r="G7" s="115" t="s">
        <v>15</v>
      </c>
      <c r="H7" s="115" t="s">
        <v>16</v>
      </c>
      <c r="I7" s="115" t="s">
        <v>17</v>
      </c>
      <c r="J7" s="115" t="s">
        <v>18</v>
      </c>
      <c r="K7" s="115" t="s">
        <v>19</v>
      </c>
      <c r="L7" s="115" t="s">
        <v>20</v>
      </c>
      <c r="M7" s="115" t="s">
        <v>21</v>
      </c>
      <c r="N7" s="115" t="s">
        <v>22</v>
      </c>
      <c r="O7" s="115" t="s">
        <v>23</v>
      </c>
      <c r="P7" s="115" t="s">
        <v>24</v>
      </c>
      <c r="Q7" s="115" t="s">
        <v>25</v>
      </c>
      <c r="R7" s="115" t="s">
        <v>26</v>
      </c>
      <c r="S7" s="115" t="s">
        <v>27</v>
      </c>
    </row>
    <row r="8" spans="1:20" ht="17" customHeight="1">
      <c r="A8" s="141"/>
      <c r="B8" s="142"/>
      <c r="C8" s="143"/>
      <c r="D8" s="143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</row>
    <row r="9" spans="1:20" ht="20" customHeight="1">
      <c r="A9" s="12" t="s">
        <v>28</v>
      </c>
      <c r="B9" s="12" t="s">
        <v>29</v>
      </c>
      <c r="C9" s="13" t="s">
        <v>30</v>
      </c>
      <c r="D9" s="139" t="s">
        <v>31</v>
      </c>
      <c r="E9" s="136">
        <v>100759</v>
      </c>
      <c r="F9" s="14" t="s">
        <v>32</v>
      </c>
      <c r="G9" s="13">
        <v>3850</v>
      </c>
      <c r="H9" s="15">
        <v>5.35</v>
      </c>
      <c r="I9" s="16">
        <f t="shared" ref="I9:I20" si="0">SUM(G9*H9)</f>
        <v>20597.5</v>
      </c>
      <c r="J9" s="17">
        <v>44560</v>
      </c>
      <c r="K9" s="18">
        <v>18</v>
      </c>
      <c r="L9" s="19">
        <f t="shared" ref="L9:L50" si="1">SUM(G9/12*K9)</f>
        <v>5775</v>
      </c>
      <c r="M9" s="20">
        <v>17.100000000000001</v>
      </c>
      <c r="N9" s="21">
        <f t="shared" ref="N9:N20" si="2">SUM(G9/12*M9)</f>
        <v>5486.25</v>
      </c>
      <c r="O9" s="18">
        <v>5</v>
      </c>
      <c r="P9" s="22">
        <f t="shared" ref="P9:P20" si="3">SUM(G9/12)*O9</f>
        <v>1604.1666666666665</v>
      </c>
      <c r="Q9" s="23">
        <v>4.9400000000000004</v>
      </c>
      <c r="R9" s="23">
        <f>SUM(G9*Q9)</f>
        <v>19019</v>
      </c>
      <c r="S9" s="18">
        <f>SUM(I9-R9)</f>
        <v>1578.5</v>
      </c>
    </row>
    <row r="10" spans="1:20" ht="20" customHeight="1">
      <c r="A10" s="12" t="s">
        <v>28</v>
      </c>
      <c r="B10" s="12" t="s">
        <v>29</v>
      </c>
      <c r="C10" s="13" t="s">
        <v>30</v>
      </c>
      <c r="D10" s="140"/>
      <c r="E10" s="137"/>
      <c r="F10" s="14" t="s">
        <v>33</v>
      </c>
      <c r="G10" s="13">
        <v>3325</v>
      </c>
      <c r="H10" s="15">
        <v>5.35</v>
      </c>
      <c r="I10" s="16">
        <f t="shared" si="0"/>
        <v>17788.75</v>
      </c>
      <c r="J10" s="17">
        <v>44560</v>
      </c>
      <c r="K10" s="18">
        <v>18</v>
      </c>
      <c r="L10" s="19">
        <f t="shared" si="1"/>
        <v>4987.5</v>
      </c>
      <c r="M10" s="20">
        <v>17.100000000000001</v>
      </c>
      <c r="N10" s="21">
        <f t="shared" si="2"/>
        <v>4738.125</v>
      </c>
      <c r="O10" s="18">
        <v>5</v>
      </c>
      <c r="P10" s="22">
        <f t="shared" si="3"/>
        <v>1385.4166666666665</v>
      </c>
      <c r="Q10" s="23">
        <v>4.9400000000000004</v>
      </c>
      <c r="R10" s="23">
        <f t="shared" ref="R10:R50" si="4">SUM(G10*Q10)</f>
        <v>16425.5</v>
      </c>
      <c r="S10" s="18">
        <f t="shared" ref="S10:S50" si="5">SUM(I10-R10)</f>
        <v>1363.25</v>
      </c>
    </row>
    <row r="11" spans="1:20" ht="20" customHeight="1">
      <c r="A11" s="24" t="s">
        <v>34</v>
      </c>
      <c r="B11" s="12" t="s">
        <v>29</v>
      </c>
      <c r="C11" s="13" t="s">
        <v>35</v>
      </c>
      <c r="D11" s="13" t="s">
        <v>36</v>
      </c>
      <c r="E11" s="136">
        <v>100760</v>
      </c>
      <c r="F11" s="14" t="s">
        <v>33</v>
      </c>
      <c r="G11" s="13">
        <v>1320</v>
      </c>
      <c r="H11" s="15">
        <v>4.82</v>
      </c>
      <c r="I11" s="16">
        <f t="shared" si="0"/>
        <v>6362.4000000000005</v>
      </c>
      <c r="J11" s="17">
        <v>44560</v>
      </c>
      <c r="K11" s="18">
        <v>18</v>
      </c>
      <c r="L11" s="19">
        <f t="shared" si="1"/>
        <v>1980</v>
      </c>
      <c r="M11" s="20">
        <v>10.8</v>
      </c>
      <c r="N11" s="21">
        <f t="shared" si="2"/>
        <v>1188</v>
      </c>
      <c r="O11" s="18">
        <v>5</v>
      </c>
      <c r="P11" s="22">
        <f t="shared" si="3"/>
        <v>550</v>
      </c>
      <c r="Q11" s="23">
        <v>4.13</v>
      </c>
      <c r="R11" s="23">
        <f t="shared" si="4"/>
        <v>5451.5999999999995</v>
      </c>
      <c r="S11" s="18">
        <f t="shared" si="5"/>
        <v>910.80000000000109</v>
      </c>
    </row>
    <row r="12" spans="1:20" ht="20" customHeight="1">
      <c r="A12" s="24" t="s">
        <v>34</v>
      </c>
      <c r="B12" s="12" t="s">
        <v>29</v>
      </c>
      <c r="C12" s="13" t="s">
        <v>37</v>
      </c>
      <c r="D12" s="25" t="s">
        <v>38</v>
      </c>
      <c r="E12" s="137"/>
      <c r="F12" s="14" t="s">
        <v>33</v>
      </c>
      <c r="G12" s="13">
        <v>882</v>
      </c>
      <c r="H12" s="15">
        <v>4.33</v>
      </c>
      <c r="I12" s="16">
        <f t="shared" si="0"/>
        <v>3819.06</v>
      </c>
      <c r="J12" s="17">
        <v>44560</v>
      </c>
      <c r="K12" s="18">
        <v>18</v>
      </c>
      <c r="L12" s="19">
        <f t="shared" si="1"/>
        <v>1323</v>
      </c>
      <c r="M12" s="20">
        <v>8.5</v>
      </c>
      <c r="N12" s="21">
        <f t="shared" si="2"/>
        <v>624.75</v>
      </c>
      <c r="O12" s="18">
        <v>5</v>
      </c>
      <c r="P12" s="22">
        <f t="shared" si="3"/>
        <v>367.5</v>
      </c>
      <c r="Q12" s="23">
        <v>3.82</v>
      </c>
      <c r="R12" s="23">
        <f t="shared" si="4"/>
        <v>3369.24</v>
      </c>
      <c r="S12" s="18">
        <f t="shared" si="5"/>
        <v>449.82000000000016</v>
      </c>
    </row>
    <row r="13" spans="1:20" ht="20" customHeight="1">
      <c r="A13" s="26" t="s">
        <v>39</v>
      </c>
      <c r="B13" s="27" t="s">
        <v>40</v>
      </c>
      <c r="C13" s="13" t="s">
        <v>41</v>
      </c>
      <c r="D13" s="28" t="s">
        <v>31</v>
      </c>
      <c r="E13" s="29">
        <v>100786</v>
      </c>
      <c r="F13" s="30" t="s">
        <v>42</v>
      </c>
      <c r="G13" s="13">
        <v>2002</v>
      </c>
      <c r="H13" s="15">
        <v>4.3499999999999996</v>
      </c>
      <c r="I13" s="16">
        <f t="shared" si="0"/>
        <v>8708.6999999999989</v>
      </c>
      <c r="J13" s="17">
        <v>44560</v>
      </c>
      <c r="K13" s="18">
        <v>16</v>
      </c>
      <c r="L13" s="19">
        <f t="shared" si="1"/>
        <v>2669.3333333333335</v>
      </c>
      <c r="M13" s="20">
        <v>17.149999999999999</v>
      </c>
      <c r="N13" s="21">
        <f t="shared" si="2"/>
        <v>2861.1916666666666</v>
      </c>
      <c r="O13" s="18">
        <v>0.75</v>
      </c>
      <c r="P13" s="22">
        <f t="shared" si="3"/>
        <v>125.125</v>
      </c>
      <c r="Q13" s="23">
        <v>3.99</v>
      </c>
      <c r="R13" s="23">
        <f t="shared" si="4"/>
        <v>7987.9800000000005</v>
      </c>
      <c r="S13" s="18">
        <f t="shared" si="5"/>
        <v>720.71999999999844</v>
      </c>
    </row>
    <row r="14" spans="1:20" ht="20" customHeight="1">
      <c r="A14" s="26" t="s">
        <v>39</v>
      </c>
      <c r="B14" s="27" t="s">
        <v>40</v>
      </c>
      <c r="C14" s="13" t="s">
        <v>43</v>
      </c>
      <c r="D14" s="13" t="s">
        <v>44</v>
      </c>
      <c r="E14" s="136">
        <v>100787</v>
      </c>
      <c r="F14" s="31" t="s">
        <v>45</v>
      </c>
      <c r="G14" s="13">
        <v>56</v>
      </c>
      <c r="H14" s="15">
        <v>4.3499999999999996</v>
      </c>
      <c r="I14" s="16">
        <f t="shared" si="0"/>
        <v>243.59999999999997</v>
      </c>
      <c r="J14" s="17">
        <v>44560</v>
      </c>
      <c r="K14" s="18">
        <v>16</v>
      </c>
      <c r="L14" s="19">
        <f t="shared" si="1"/>
        <v>74.666666666666671</v>
      </c>
      <c r="M14" s="20">
        <v>17.149999999999999</v>
      </c>
      <c r="N14" s="21">
        <f t="shared" si="2"/>
        <v>80.033333333333331</v>
      </c>
      <c r="O14" s="18">
        <v>0.75</v>
      </c>
      <c r="P14" s="22">
        <f t="shared" si="3"/>
        <v>3.5</v>
      </c>
      <c r="Q14" s="23">
        <v>3.99</v>
      </c>
      <c r="R14" s="23">
        <f t="shared" si="4"/>
        <v>223.44</v>
      </c>
      <c r="S14" s="18">
        <f t="shared" si="5"/>
        <v>20.159999999999968</v>
      </c>
    </row>
    <row r="15" spans="1:20" ht="20" customHeight="1">
      <c r="A15" s="26" t="s">
        <v>39</v>
      </c>
      <c r="B15" s="27" t="s">
        <v>40</v>
      </c>
      <c r="C15" s="13" t="s">
        <v>43</v>
      </c>
      <c r="D15" s="13" t="s">
        <v>31</v>
      </c>
      <c r="E15" s="137"/>
      <c r="F15" s="31" t="s">
        <v>45</v>
      </c>
      <c r="G15" s="13">
        <v>1946</v>
      </c>
      <c r="H15" s="15">
        <v>4.3499999999999996</v>
      </c>
      <c r="I15" s="16">
        <f t="shared" si="0"/>
        <v>8465.0999999999985</v>
      </c>
      <c r="J15" s="17">
        <v>44560</v>
      </c>
      <c r="K15" s="18">
        <v>16</v>
      </c>
      <c r="L15" s="19">
        <f t="shared" si="1"/>
        <v>2594.6666666666665</v>
      </c>
      <c r="M15" s="20">
        <v>17.149999999999999</v>
      </c>
      <c r="N15" s="21">
        <f t="shared" si="2"/>
        <v>2781.1583333333328</v>
      </c>
      <c r="O15" s="18">
        <v>0.75</v>
      </c>
      <c r="P15" s="22">
        <f t="shared" si="3"/>
        <v>121.625</v>
      </c>
      <c r="Q15" s="23">
        <v>3.99</v>
      </c>
      <c r="R15" s="23">
        <f t="shared" si="4"/>
        <v>7764.54</v>
      </c>
      <c r="S15" s="18">
        <f t="shared" si="5"/>
        <v>700.55999999999858</v>
      </c>
    </row>
    <row r="16" spans="1:20" ht="20" customHeight="1">
      <c r="A16" s="26" t="s">
        <v>39</v>
      </c>
      <c r="B16" s="27" t="s">
        <v>40</v>
      </c>
      <c r="C16" s="13" t="s">
        <v>46</v>
      </c>
      <c r="D16" s="13" t="s">
        <v>31</v>
      </c>
      <c r="E16" s="29">
        <v>100788</v>
      </c>
      <c r="F16" s="14" t="s">
        <v>47</v>
      </c>
      <c r="G16" s="13">
        <v>1806</v>
      </c>
      <c r="H16" s="15">
        <v>4.3499999999999996</v>
      </c>
      <c r="I16" s="16">
        <f t="shared" si="0"/>
        <v>7856.0999999999995</v>
      </c>
      <c r="J16" s="17">
        <v>44560</v>
      </c>
      <c r="K16" s="18">
        <v>16</v>
      </c>
      <c r="L16" s="19">
        <f t="shared" si="1"/>
        <v>2408</v>
      </c>
      <c r="M16" s="20">
        <v>17.149999999999999</v>
      </c>
      <c r="N16" s="21">
        <f t="shared" si="2"/>
        <v>2581.0749999999998</v>
      </c>
      <c r="O16" s="18">
        <v>0.75</v>
      </c>
      <c r="P16" s="22">
        <f t="shared" si="3"/>
        <v>112.875</v>
      </c>
      <c r="Q16" s="23">
        <v>3.99</v>
      </c>
      <c r="R16" s="23">
        <f t="shared" si="4"/>
        <v>7205.9400000000005</v>
      </c>
      <c r="S16" s="18">
        <f t="shared" si="5"/>
        <v>650.15999999999894</v>
      </c>
    </row>
    <row r="17" spans="1:19" ht="20" customHeight="1">
      <c r="A17" s="26" t="s">
        <v>48</v>
      </c>
      <c r="B17" s="27" t="s">
        <v>40</v>
      </c>
      <c r="C17" s="13" t="s">
        <v>49</v>
      </c>
      <c r="D17" s="13" t="s">
        <v>36</v>
      </c>
      <c r="E17" s="136">
        <v>100789</v>
      </c>
      <c r="F17" s="14" t="s">
        <v>47</v>
      </c>
      <c r="G17" s="13">
        <v>1320</v>
      </c>
      <c r="H17" s="15">
        <v>3.91</v>
      </c>
      <c r="I17" s="16">
        <f t="shared" si="0"/>
        <v>5161.2</v>
      </c>
      <c r="J17" s="17">
        <v>44560</v>
      </c>
      <c r="K17" s="18">
        <v>16</v>
      </c>
      <c r="L17" s="19">
        <f t="shared" si="1"/>
        <v>1760</v>
      </c>
      <c r="M17" s="20">
        <v>10.199999999999999</v>
      </c>
      <c r="N17" s="21">
        <f t="shared" si="2"/>
        <v>1122</v>
      </c>
      <c r="O17" s="18">
        <v>0.75</v>
      </c>
      <c r="P17" s="22">
        <f t="shared" si="3"/>
        <v>82.5</v>
      </c>
      <c r="Q17" s="23">
        <v>3.21</v>
      </c>
      <c r="R17" s="23">
        <f t="shared" si="4"/>
        <v>4237.2</v>
      </c>
      <c r="S17" s="18">
        <f t="shared" si="5"/>
        <v>924</v>
      </c>
    </row>
    <row r="18" spans="1:19" ht="20" customHeight="1">
      <c r="A18" s="26" t="s">
        <v>48</v>
      </c>
      <c r="B18" s="27" t="s">
        <v>40</v>
      </c>
      <c r="C18" s="13" t="s">
        <v>50</v>
      </c>
      <c r="D18" s="25" t="s">
        <v>38</v>
      </c>
      <c r="E18" s="137"/>
      <c r="F18" s="14" t="s">
        <v>47</v>
      </c>
      <c r="G18" s="13">
        <v>882</v>
      </c>
      <c r="H18" s="15">
        <v>3.52</v>
      </c>
      <c r="I18" s="16">
        <f t="shared" si="0"/>
        <v>3104.64</v>
      </c>
      <c r="J18" s="17">
        <v>44560</v>
      </c>
      <c r="K18" s="18">
        <v>16</v>
      </c>
      <c r="L18" s="19">
        <f t="shared" si="1"/>
        <v>1176</v>
      </c>
      <c r="M18" s="20">
        <v>8</v>
      </c>
      <c r="N18" s="21">
        <f t="shared" si="2"/>
        <v>588</v>
      </c>
      <c r="O18" s="18">
        <v>0.75</v>
      </c>
      <c r="P18" s="22">
        <f t="shared" si="3"/>
        <v>55.125</v>
      </c>
      <c r="Q18" s="23">
        <v>2.95</v>
      </c>
      <c r="R18" s="23">
        <f t="shared" si="4"/>
        <v>2601.9</v>
      </c>
      <c r="S18" s="18">
        <f t="shared" si="5"/>
        <v>502.73999999999978</v>
      </c>
    </row>
    <row r="19" spans="1:19" s="34" customFormat="1" ht="20" customHeight="1">
      <c r="A19" s="26" t="s">
        <v>51</v>
      </c>
      <c r="B19" s="27" t="s">
        <v>52</v>
      </c>
      <c r="C19" s="32" t="s">
        <v>53</v>
      </c>
      <c r="D19" s="32" t="s">
        <v>36</v>
      </c>
      <c r="E19" s="136">
        <v>100799</v>
      </c>
      <c r="F19" s="31" t="s">
        <v>54</v>
      </c>
      <c r="G19" s="32">
        <v>1320</v>
      </c>
      <c r="H19" s="16">
        <v>4.0199999999999996</v>
      </c>
      <c r="I19" s="16">
        <f t="shared" si="0"/>
        <v>5306.4</v>
      </c>
      <c r="J19" s="17">
        <v>44560</v>
      </c>
      <c r="K19" s="18">
        <v>16</v>
      </c>
      <c r="L19" s="19">
        <f t="shared" si="1"/>
        <v>1760</v>
      </c>
      <c r="M19" s="20">
        <v>10.4</v>
      </c>
      <c r="N19" s="21">
        <f t="shared" si="2"/>
        <v>1144</v>
      </c>
      <c r="O19" s="18">
        <v>0.75</v>
      </c>
      <c r="P19" s="22">
        <f t="shared" si="3"/>
        <v>82.5</v>
      </c>
      <c r="Q19" s="33">
        <v>3.37</v>
      </c>
      <c r="R19" s="23">
        <f t="shared" si="4"/>
        <v>4448.4000000000005</v>
      </c>
      <c r="S19" s="18">
        <f t="shared" si="5"/>
        <v>857.99999999999909</v>
      </c>
    </row>
    <row r="20" spans="1:19" s="34" customFormat="1" ht="20" customHeight="1">
      <c r="A20" s="26" t="s">
        <v>51</v>
      </c>
      <c r="B20" s="27" t="s">
        <v>52</v>
      </c>
      <c r="C20" s="32" t="s">
        <v>55</v>
      </c>
      <c r="D20" s="35" t="s">
        <v>38</v>
      </c>
      <c r="E20" s="137"/>
      <c r="F20" s="31" t="s">
        <v>54</v>
      </c>
      <c r="G20" s="32">
        <v>882</v>
      </c>
      <c r="H20" s="16">
        <v>3.6</v>
      </c>
      <c r="I20" s="16">
        <f t="shared" si="0"/>
        <v>3175.2000000000003</v>
      </c>
      <c r="J20" s="17">
        <v>44560</v>
      </c>
      <c r="K20" s="18">
        <v>16</v>
      </c>
      <c r="L20" s="19">
        <f t="shared" si="1"/>
        <v>1176</v>
      </c>
      <c r="M20" s="20">
        <v>8.1</v>
      </c>
      <c r="N20" s="21">
        <f t="shared" si="2"/>
        <v>595.35</v>
      </c>
      <c r="O20" s="18">
        <v>0.75</v>
      </c>
      <c r="P20" s="22">
        <f t="shared" si="3"/>
        <v>55.125</v>
      </c>
      <c r="Q20" s="33">
        <v>3.08</v>
      </c>
      <c r="R20" s="23">
        <f t="shared" si="4"/>
        <v>2716.56</v>
      </c>
      <c r="S20" s="18">
        <f t="shared" si="5"/>
        <v>458.64000000000033</v>
      </c>
    </row>
    <row r="21" spans="1:19" s="34" customFormat="1" ht="20" customHeight="1">
      <c r="A21" s="26" t="s">
        <v>51</v>
      </c>
      <c r="B21" s="27" t="s">
        <v>52</v>
      </c>
      <c r="C21" s="32" t="s">
        <v>56</v>
      </c>
      <c r="D21" s="32" t="s">
        <v>36</v>
      </c>
      <c r="E21" s="136">
        <v>100800</v>
      </c>
      <c r="F21" s="31" t="s">
        <v>57</v>
      </c>
      <c r="G21" s="32">
        <v>1320</v>
      </c>
      <c r="H21" s="16">
        <v>4.0199999999999996</v>
      </c>
      <c r="I21" s="16">
        <f>SUM(G21*H21)</f>
        <v>5306.4</v>
      </c>
      <c r="J21" s="17">
        <v>44560</v>
      </c>
      <c r="K21" s="18">
        <v>16</v>
      </c>
      <c r="L21" s="19">
        <f t="shared" si="1"/>
        <v>1760</v>
      </c>
      <c r="M21" s="20">
        <v>10.4</v>
      </c>
      <c r="N21" s="21">
        <f>SUM(G21/12*M21)</f>
        <v>1144</v>
      </c>
      <c r="O21" s="18">
        <v>0.75</v>
      </c>
      <c r="P21" s="22">
        <f>SUM(G21/12)*O21</f>
        <v>82.5</v>
      </c>
      <c r="Q21" s="33">
        <v>3.39</v>
      </c>
      <c r="R21" s="23">
        <f t="shared" si="4"/>
        <v>4474.8</v>
      </c>
      <c r="S21" s="18">
        <f t="shared" si="5"/>
        <v>831.59999999999945</v>
      </c>
    </row>
    <row r="22" spans="1:19" s="34" customFormat="1" ht="20" customHeight="1">
      <c r="A22" s="26" t="s">
        <v>51</v>
      </c>
      <c r="B22" s="27" t="s">
        <v>52</v>
      </c>
      <c r="C22" s="32" t="s">
        <v>58</v>
      </c>
      <c r="D22" s="35" t="s">
        <v>38</v>
      </c>
      <c r="E22" s="137"/>
      <c r="F22" s="31" t="s">
        <v>57</v>
      </c>
      <c r="G22" s="32">
        <v>882</v>
      </c>
      <c r="H22" s="16">
        <v>3.6</v>
      </c>
      <c r="I22" s="16">
        <f>SUM(G22*H22)</f>
        <v>3175.2000000000003</v>
      </c>
      <c r="J22" s="17">
        <v>44560</v>
      </c>
      <c r="K22" s="18">
        <v>16</v>
      </c>
      <c r="L22" s="19">
        <f t="shared" si="1"/>
        <v>1176</v>
      </c>
      <c r="M22" s="20">
        <v>8.1</v>
      </c>
      <c r="N22" s="21">
        <f>SUM(G22/12*M22)</f>
        <v>595.35</v>
      </c>
      <c r="O22" s="18">
        <v>0.75</v>
      </c>
      <c r="P22" s="22">
        <f>SUM(G22/12)*O22</f>
        <v>55.125</v>
      </c>
      <c r="Q22" s="33">
        <v>3.1</v>
      </c>
      <c r="R22" s="23">
        <f t="shared" si="4"/>
        <v>2734.2000000000003</v>
      </c>
      <c r="S22" s="18">
        <f t="shared" si="5"/>
        <v>441</v>
      </c>
    </row>
    <row r="23" spans="1:19" s="34" customFormat="1" ht="20" customHeight="1">
      <c r="A23" s="26" t="s">
        <v>59</v>
      </c>
      <c r="B23" s="27" t="s">
        <v>52</v>
      </c>
      <c r="C23" s="32" t="s">
        <v>60</v>
      </c>
      <c r="D23" s="28" t="s">
        <v>31</v>
      </c>
      <c r="E23" s="29">
        <v>100820</v>
      </c>
      <c r="F23" s="36" t="s">
        <v>54</v>
      </c>
      <c r="G23" s="32">
        <v>1092</v>
      </c>
      <c r="H23" s="16">
        <v>4.55</v>
      </c>
      <c r="I23" s="16">
        <f>SUM(G23*H23)</f>
        <v>4968.5999999999995</v>
      </c>
      <c r="J23" s="17">
        <v>44576</v>
      </c>
      <c r="K23" s="18">
        <v>16</v>
      </c>
      <c r="L23" s="19">
        <f>SUM(G23/12*K23)</f>
        <v>1456</v>
      </c>
      <c r="M23" s="20">
        <v>17.149999999999999</v>
      </c>
      <c r="N23" s="21">
        <f>SUM(G23/12*M23)</f>
        <v>1560.6499999999999</v>
      </c>
      <c r="O23" s="18">
        <v>0.75</v>
      </c>
      <c r="P23" s="22">
        <f>SUM(G23/12)*O23</f>
        <v>68.25</v>
      </c>
      <c r="Q23" s="33">
        <v>4.2</v>
      </c>
      <c r="R23" s="33">
        <f>SUM(G23*Q23)</f>
        <v>4586.4000000000005</v>
      </c>
      <c r="S23" s="18">
        <f>SUM(I23-R23)</f>
        <v>382.19999999999891</v>
      </c>
    </row>
    <row r="24" spans="1:19" s="34" customFormat="1" ht="20" customHeight="1">
      <c r="A24" s="26" t="s">
        <v>59</v>
      </c>
      <c r="B24" s="27" t="s">
        <v>52</v>
      </c>
      <c r="C24" s="32" t="s">
        <v>61</v>
      </c>
      <c r="D24" s="28" t="s">
        <v>31</v>
      </c>
      <c r="E24" s="29">
        <v>100821</v>
      </c>
      <c r="F24" s="36" t="s">
        <v>57</v>
      </c>
      <c r="G24" s="32">
        <v>1092</v>
      </c>
      <c r="H24" s="16">
        <v>4.55</v>
      </c>
      <c r="I24" s="16">
        <f>SUM(G24*H24)</f>
        <v>4968.5999999999995</v>
      </c>
      <c r="J24" s="17">
        <v>44576</v>
      </c>
      <c r="K24" s="18">
        <v>16</v>
      </c>
      <c r="L24" s="19">
        <f>SUM(G24/12*K24)</f>
        <v>1456</v>
      </c>
      <c r="M24" s="20">
        <v>17.149999999999999</v>
      </c>
      <c r="N24" s="21">
        <f>SUM(G24/12*M24)</f>
        <v>1560.6499999999999</v>
      </c>
      <c r="O24" s="18">
        <v>0.75</v>
      </c>
      <c r="P24" s="22">
        <f>SUM(G24/12)*O24</f>
        <v>68.25</v>
      </c>
      <c r="Q24" s="33">
        <v>4.2</v>
      </c>
      <c r="R24" s="33">
        <f>SUM(G24*Q24)</f>
        <v>4586.4000000000005</v>
      </c>
      <c r="S24" s="18">
        <f>SUM(I24-R24)</f>
        <v>382.19999999999891</v>
      </c>
    </row>
    <row r="25" spans="1:19" s="39" customFormat="1" ht="20" customHeight="1">
      <c r="A25" s="27" t="s">
        <v>62</v>
      </c>
      <c r="B25" s="27" t="s">
        <v>63</v>
      </c>
      <c r="C25" s="13" t="s">
        <v>64</v>
      </c>
      <c r="D25" s="28" t="s">
        <v>65</v>
      </c>
      <c r="E25" s="136">
        <v>100781</v>
      </c>
      <c r="F25" s="14" t="s">
        <v>66</v>
      </c>
      <c r="G25" s="13">
        <v>1200</v>
      </c>
      <c r="H25" s="15">
        <v>7.7</v>
      </c>
      <c r="I25" s="16">
        <f t="shared" ref="I25:I50" si="6">SUM(G25*H25)</f>
        <v>9240</v>
      </c>
      <c r="J25" s="37">
        <v>44567</v>
      </c>
      <c r="K25" s="38">
        <v>26</v>
      </c>
      <c r="L25" s="19">
        <f t="shared" si="1"/>
        <v>2600</v>
      </c>
      <c r="M25" s="20">
        <v>20.2</v>
      </c>
      <c r="N25" s="21">
        <f t="shared" ref="N25:N50" si="7">SUM(G25/12*M25)</f>
        <v>2020</v>
      </c>
      <c r="O25" s="18">
        <v>5</v>
      </c>
      <c r="P25" s="22">
        <f t="shared" ref="P25:P50" si="8">SUM(G25/12)*O25</f>
        <v>500</v>
      </c>
      <c r="Q25" s="23">
        <v>7.09</v>
      </c>
      <c r="R25" s="23">
        <f t="shared" si="4"/>
        <v>8508</v>
      </c>
      <c r="S25" s="18">
        <f t="shared" si="5"/>
        <v>732</v>
      </c>
    </row>
    <row r="26" spans="1:19" s="39" customFormat="1" ht="20" customHeight="1">
      <c r="A26" s="27" t="s">
        <v>62</v>
      </c>
      <c r="B26" s="27" t="s">
        <v>63</v>
      </c>
      <c r="C26" s="13" t="s">
        <v>64</v>
      </c>
      <c r="D26" s="28" t="s">
        <v>65</v>
      </c>
      <c r="E26" s="138"/>
      <c r="F26" s="14" t="s">
        <v>67</v>
      </c>
      <c r="G26" s="13">
        <v>1200</v>
      </c>
      <c r="H26" s="15">
        <v>7.7</v>
      </c>
      <c r="I26" s="16">
        <f t="shared" si="6"/>
        <v>9240</v>
      </c>
      <c r="J26" s="37">
        <v>44567</v>
      </c>
      <c r="K26" s="38">
        <v>26</v>
      </c>
      <c r="L26" s="19">
        <f t="shared" si="1"/>
        <v>2600</v>
      </c>
      <c r="M26" s="20">
        <v>20.2</v>
      </c>
      <c r="N26" s="21">
        <f t="shared" si="7"/>
        <v>2020</v>
      </c>
      <c r="O26" s="18">
        <v>5</v>
      </c>
      <c r="P26" s="22">
        <f t="shared" si="8"/>
        <v>500</v>
      </c>
      <c r="Q26" s="23">
        <v>7.09</v>
      </c>
      <c r="R26" s="23">
        <f t="shared" si="4"/>
        <v>8508</v>
      </c>
      <c r="S26" s="18">
        <f t="shared" si="5"/>
        <v>732</v>
      </c>
    </row>
    <row r="27" spans="1:19" s="39" customFormat="1" ht="20" customHeight="1">
      <c r="A27" s="27" t="s">
        <v>62</v>
      </c>
      <c r="B27" s="27" t="s">
        <v>68</v>
      </c>
      <c r="C27" s="13" t="s">
        <v>64</v>
      </c>
      <c r="D27" s="28" t="s">
        <v>65</v>
      </c>
      <c r="E27" s="138"/>
      <c r="F27" s="14" t="s">
        <v>69</v>
      </c>
      <c r="G27" s="13">
        <v>1200</v>
      </c>
      <c r="H27" s="15">
        <v>7.7</v>
      </c>
      <c r="I27" s="16">
        <f t="shared" si="6"/>
        <v>9240</v>
      </c>
      <c r="J27" s="37">
        <v>44567</v>
      </c>
      <c r="K27" s="38">
        <v>26</v>
      </c>
      <c r="L27" s="19">
        <f t="shared" si="1"/>
        <v>2600</v>
      </c>
      <c r="M27" s="20">
        <v>20.2</v>
      </c>
      <c r="N27" s="21">
        <f t="shared" si="7"/>
        <v>2020</v>
      </c>
      <c r="O27" s="18">
        <v>7</v>
      </c>
      <c r="P27" s="22">
        <f t="shared" si="8"/>
        <v>700</v>
      </c>
      <c r="Q27" s="23">
        <v>7.12</v>
      </c>
      <c r="R27" s="23">
        <f t="shared" si="4"/>
        <v>8544</v>
      </c>
      <c r="S27" s="18">
        <f t="shared" si="5"/>
        <v>696</v>
      </c>
    </row>
    <row r="28" spans="1:19" s="39" customFormat="1" ht="20" customHeight="1">
      <c r="A28" s="27" t="s">
        <v>62</v>
      </c>
      <c r="B28" s="27" t="s">
        <v>68</v>
      </c>
      <c r="C28" s="13" t="s">
        <v>64</v>
      </c>
      <c r="D28" s="28" t="s">
        <v>65</v>
      </c>
      <c r="E28" s="138"/>
      <c r="F28" s="14" t="s">
        <v>70</v>
      </c>
      <c r="G28" s="13">
        <v>1200</v>
      </c>
      <c r="H28" s="15">
        <v>7.7</v>
      </c>
      <c r="I28" s="16">
        <f t="shared" si="6"/>
        <v>9240</v>
      </c>
      <c r="J28" s="37">
        <v>44567</v>
      </c>
      <c r="K28" s="38">
        <v>26</v>
      </c>
      <c r="L28" s="19">
        <f t="shared" si="1"/>
        <v>2600</v>
      </c>
      <c r="M28" s="20">
        <v>20.2</v>
      </c>
      <c r="N28" s="21">
        <f t="shared" si="7"/>
        <v>2020</v>
      </c>
      <c r="O28" s="18">
        <v>7</v>
      </c>
      <c r="P28" s="22">
        <f t="shared" si="8"/>
        <v>700</v>
      </c>
      <c r="Q28" s="23">
        <v>7.12</v>
      </c>
      <c r="R28" s="23">
        <f t="shared" si="4"/>
        <v>8544</v>
      </c>
      <c r="S28" s="18">
        <f t="shared" si="5"/>
        <v>696</v>
      </c>
    </row>
    <row r="29" spans="1:19" s="39" customFormat="1" ht="20" customHeight="1">
      <c r="A29" s="27" t="s">
        <v>62</v>
      </c>
      <c r="B29" s="27" t="s">
        <v>63</v>
      </c>
      <c r="C29" s="13" t="s">
        <v>71</v>
      </c>
      <c r="D29" s="28" t="s">
        <v>38</v>
      </c>
      <c r="E29" s="138"/>
      <c r="F29" s="31" t="s">
        <v>66</v>
      </c>
      <c r="G29" s="13">
        <v>804</v>
      </c>
      <c r="H29" s="15">
        <v>6.75</v>
      </c>
      <c r="I29" s="16">
        <f t="shared" si="6"/>
        <v>5427</v>
      </c>
      <c r="J29" s="37">
        <v>44567</v>
      </c>
      <c r="K29" s="38">
        <v>26</v>
      </c>
      <c r="L29" s="19">
        <f t="shared" si="1"/>
        <v>1742</v>
      </c>
      <c r="M29" s="20">
        <v>15.2</v>
      </c>
      <c r="N29" s="21">
        <f t="shared" si="7"/>
        <v>1018.4</v>
      </c>
      <c r="O29" s="18">
        <v>5</v>
      </c>
      <c r="P29" s="22">
        <f t="shared" si="8"/>
        <v>335</v>
      </c>
      <c r="Q29" s="23">
        <v>6.19</v>
      </c>
      <c r="R29" s="23">
        <f t="shared" si="4"/>
        <v>4976.76</v>
      </c>
      <c r="S29" s="18">
        <f t="shared" si="5"/>
        <v>450.23999999999978</v>
      </c>
    </row>
    <row r="30" spans="1:19" s="39" customFormat="1" ht="20" customHeight="1">
      <c r="A30" s="27" t="s">
        <v>62</v>
      </c>
      <c r="B30" s="27" t="s">
        <v>63</v>
      </c>
      <c r="C30" s="13" t="s">
        <v>71</v>
      </c>
      <c r="D30" s="28" t="s">
        <v>38</v>
      </c>
      <c r="E30" s="138"/>
      <c r="F30" s="14" t="s">
        <v>67</v>
      </c>
      <c r="G30" s="13">
        <v>804</v>
      </c>
      <c r="H30" s="15">
        <v>6.75</v>
      </c>
      <c r="I30" s="16">
        <f t="shared" si="6"/>
        <v>5427</v>
      </c>
      <c r="J30" s="37">
        <v>44567</v>
      </c>
      <c r="K30" s="38">
        <v>26</v>
      </c>
      <c r="L30" s="19">
        <f t="shared" si="1"/>
        <v>1742</v>
      </c>
      <c r="M30" s="20">
        <v>15.2</v>
      </c>
      <c r="N30" s="21">
        <f t="shared" si="7"/>
        <v>1018.4</v>
      </c>
      <c r="O30" s="18">
        <v>5</v>
      </c>
      <c r="P30" s="22">
        <f t="shared" si="8"/>
        <v>335</v>
      </c>
      <c r="Q30" s="23">
        <v>6.19</v>
      </c>
      <c r="R30" s="23">
        <f t="shared" si="4"/>
        <v>4976.76</v>
      </c>
      <c r="S30" s="18">
        <f t="shared" si="5"/>
        <v>450.23999999999978</v>
      </c>
    </row>
    <row r="31" spans="1:19" s="39" customFormat="1" ht="20" customHeight="1">
      <c r="A31" s="27" t="s">
        <v>62</v>
      </c>
      <c r="B31" s="27" t="s">
        <v>68</v>
      </c>
      <c r="C31" s="13" t="s">
        <v>71</v>
      </c>
      <c r="D31" s="28" t="s">
        <v>38</v>
      </c>
      <c r="E31" s="138"/>
      <c r="F31" s="14" t="s">
        <v>69</v>
      </c>
      <c r="G31" s="13">
        <v>804</v>
      </c>
      <c r="H31" s="15">
        <v>6.75</v>
      </c>
      <c r="I31" s="16">
        <f t="shared" si="6"/>
        <v>5427</v>
      </c>
      <c r="J31" s="37">
        <v>44567</v>
      </c>
      <c r="K31" s="38">
        <v>26</v>
      </c>
      <c r="L31" s="19">
        <f t="shared" si="1"/>
        <v>1742</v>
      </c>
      <c r="M31" s="20">
        <v>15.2</v>
      </c>
      <c r="N31" s="21">
        <f t="shared" si="7"/>
        <v>1018.4</v>
      </c>
      <c r="O31" s="18">
        <v>7</v>
      </c>
      <c r="P31" s="22">
        <f t="shared" si="8"/>
        <v>469</v>
      </c>
      <c r="Q31" s="23">
        <v>6.26</v>
      </c>
      <c r="R31" s="23">
        <f t="shared" si="4"/>
        <v>5033.04</v>
      </c>
      <c r="S31" s="18">
        <f t="shared" si="5"/>
        <v>393.96000000000004</v>
      </c>
    </row>
    <row r="32" spans="1:19" s="39" customFormat="1" ht="20" customHeight="1">
      <c r="A32" s="27" t="s">
        <v>62</v>
      </c>
      <c r="B32" s="27" t="s">
        <v>68</v>
      </c>
      <c r="C32" s="13" t="s">
        <v>71</v>
      </c>
      <c r="D32" s="28" t="s">
        <v>38</v>
      </c>
      <c r="E32" s="137"/>
      <c r="F32" s="14" t="s">
        <v>70</v>
      </c>
      <c r="G32" s="13">
        <v>804</v>
      </c>
      <c r="H32" s="15">
        <v>6.75</v>
      </c>
      <c r="I32" s="16">
        <f t="shared" si="6"/>
        <v>5427</v>
      </c>
      <c r="J32" s="37">
        <v>44567</v>
      </c>
      <c r="K32" s="38">
        <v>26</v>
      </c>
      <c r="L32" s="19">
        <f t="shared" si="1"/>
        <v>1742</v>
      </c>
      <c r="M32" s="20">
        <v>15.2</v>
      </c>
      <c r="N32" s="21">
        <f t="shared" si="7"/>
        <v>1018.4</v>
      </c>
      <c r="O32" s="18">
        <v>7</v>
      </c>
      <c r="P32" s="22">
        <f t="shared" si="8"/>
        <v>469</v>
      </c>
      <c r="Q32" s="23">
        <v>6.26</v>
      </c>
      <c r="R32" s="23">
        <f t="shared" si="4"/>
        <v>5033.04</v>
      </c>
      <c r="S32" s="18">
        <f t="shared" si="5"/>
        <v>393.96000000000004</v>
      </c>
    </row>
    <row r="33" spans="1:19" s="39" customFormat="1" ht="20" customHeight="1">
      <c r="A33" s="27" t="s">
        <v>72</v>
      </c>
      <c r="B33" s="27" t="s">
        <v>68</v>
      </c>
      <c r="C33" s="13" t="s">
        <v>73</v>
      </c>
      <c r="D33" s="28" t="s">
        <v>65</v>
      </c>
      <c r="E33" s="136">
        <v>100782</v>
      </c>
      <c r="F33" s="14" t="s">
        <v>69</v>
      </c>
      <c r="G33" s="13">
        <v>1323</v>
      </c>
      <c r="H33" s="15">
        <v>4.3499999999999996</v>
      </c>
      <c r="I33" s="16">
        <f t="shared" si="6"/>
        <v>5755.0499999999993</v>
      </c>
      <c r="J33" s="37">
        <v>44576</v>
      </c>
      <c r="K33" s="38">
        <v>14</v>
      </c>
      <c r="L33" s="19">
        <f t="shared" si="1"/>
        <v>1543.5</v>
      </c>
      <c r="M33" s="20">
        <v>8.75</v>
      </c>
      <c r="N33" s="21">
        <f t="shared" si="7"/>
        <v>964.6875</v>
      </c>
      <c r="O33" s="18">
        <v>6</v>
      </c>
      <c r="P33" s="22">
        <f t="shared" si="8"/>
        <v>661.5</v>
      </c>
      <c r="Q33" s="23">
        <v>4.07</v>
      </c>
      <c r="R33" s="23">
        <f t="shared" si="4"/>
        <v>5384.6100000000006</v>
      </c>
      <c r="S33" s="18">
        <f t="shared" si="5"/>
        <v>370.43999999999869</v>
      </c>
    </row>
    <row r="34" spans="1:19" s="39" customFormat="1" ht="20" customHeight="1">
      <c r="A34" s="27" t="s">
        <v>72</v>
      </c>
      <c r="B34" s="27" t="s">
        <v>68</v>
      </c>
      <c r="C34" s="13" t="s">
        <v>73</v>
      </c>
      <c r="D34" s="28" t="s">
        <v>65</v>
      </c>
      <c r="E34" s="138"/>
      <c r="F34" s="14" t="s">
        <v>70</v>
      </c>
      <c r="G34" s="13">
        <v>1869</v>
      </c>
      <c r="H34" s="15">
        <v>4.3499999999999996</v>
      </c>
      <c r="I34" s="16">
        <f>SUM(G34*H34)</f>
        <v>8130.15</v>
      </c>
      <c r="J34" s="37">
        <v>44576</v>
      </c>
      <c r="K34" s="38">
        <v>14</v>
      </c>
      <c r="L34" s="19">
        <f>SUM(G34/12*K34)</f>
        <v>2180.5</v>
      </c>
      <c r="M34" s="20">
        <v>8.75</v>
      </c>
      <c r="N34" s="21">
        <f>SUM(G34/12*M34)</f>
        <v>1362.8125</v>
      </c>
      <c r="O34" s="18">
        <v>6</v>
      </c>
      <c r="P34" s="22">
        <f>SUM(G34/12)*O34</f>
        <v>934.5</v>
      </c>
      <c r="Q34" s="23">
        <v>4.07</v>
      </c>
      <c r="R34" s="23">
        <f>SUM(G34*Q34)</f>
        <v>7606.8300000000008</v>
      </c>
      <c r="S34" s="18">
        <f>SUM(I34-R34)</f>
        <v>523.3199999999988</v>
      </c>
    </row>
    <row r="35" spans="1:19" s="39" customFormat="1" ht="20" customHeight="1">
      <c r="A35" s="27" t="s">
        <v>72</v>
      </c>
      <c r="B35" s="27" t="s">
        <v>63</v>
      </c>
      <c r="C35" s="13" t="s">
        <v>73</v>
      </c>
      <c r="D35" s="28" t="s">
        <v>65</v>
      </c>
      <c r="E35" s="138"/>
      <c r="F35" s="14" t="s">
        <v>67</v>
      </c>
      <c r="G35" s="32">
        <v>1484</v>
      </c>
      <c r="H35" s="15">
        <v>4.3499999999999996</v>
      </c>
      <c r="I35" s="16">
        <f>SUM(G35*H35)</f>
        <v>6455.4</v>
      </c>
      <c r="J35" s="37">
        <v>44576</v>
      </c>
      <c r="K35" s="38">
        <v>14</v>
      </c>
      <c r="L35" s="19">
        <f>SUM(G35/12*K35)</f>
        <v>1731.3333333333335</v>
      </c>
      <c r="M35" s="40">
        <v>8.75</v>
      </c>
      <c r="N35" s="41">
        <f>SUM(G35/12*M35)</f>
        <v>1082.0833333333335</v>
      </c>
      <c r="O35" s="38">
        <v>6</v>
      </c>
      <c r="P35" s="19">
        <f>SUM(G35/12)*O35</f>
        <v>742</v>
      </c>
      <c r="Q35" s="23">
        <v>4.07</v>
      </c>
      <c r="R35" s="23">
        <f>SUM(G35*Q35)</f>
        <v>6039.88</v>
      </c>
      <c r="S35" s="18">
        <f>SUM(I35-R35)</f>
        <v>415.51999999999953</v>
      </c>
    </row>
    <row r="36" spans="1:19" s="39" customFormat="1" ht="20" customHeight="1">
      <c r="A36" s="27" t="s">
        <v>72</v>
      </c>
      <c r="B36" s="27" t="s">
        <v>68</v>
      </c>
      <c r="C36" s="13" t="s">
        <v>73</v>
      </c>
      <c r="D36" s="28" t="s">
        <v>65</v>
      </c>
      <c r="E36" s="137"/>
      <c r="F36" s="14" t="s">
        <v>74</v>
      </c>
      <c r="G36" s="32">
        <v>1204</v>
      </c>
      <c r="H36" s="15">
        <v>4.3499999999999996</v>
      </c>
      <c r="I36" s="16">
        <f t="shared" si="6"/>
        <v>5237.3999999999996</v>
      </c>
      <c r="J36" s="37">
        <v>44576</v>
      </c>
      <c r="K36" s="38">
        <v>14</v>
      </c>
      <c r="L36" s="19">
        <f>SUM(G36/12*K36)</f>
        <v>1404.6666666666665</v>
      </c>
      <c r="M36" s="20">
        <v>8.75</v>
      </c>
      <c r="N36" s="21">
        <f>SUM(G36/12*M36)</f>
        <v>877.91666666666663</v>
      </c>
      <c r="O36" s="18">
        <v>6</v>
      </c>
      <c r="P36" s="22">
        <f>SUM(G36/12)*O36</f>
        <v>602</v>
      </c>
      <c r="Q36" s="23">
        <v>4.07</v>
      </c>
      <c r="R36" s="23">
        <f>SUM(G36*Q36)</f>
        <v>4900.2800000000007</v>
      </c>
      <c r="S36" s="18">
        <f>SUM(I36-R36)</f>
        <v>337.11999999999898</v>
      </c>
    </row>
    <row r="37" spans="1:19" s="39" customFormat="1" ht="20" customHeight="1">
      <c r="A37" s="42" t="s">
        <v>75</v>
      </c>
      <c r="B37" s="42" t="s">
        <v>68</v>
      </c>
      <c r="C37" s="43" t="s">
        <v>76</v>
      </c>
      <c r="D37" s="44" t="s">
        <v>77</v>
      </c>
      <c r="E37" s="45">
        <v>100783</v>
      </c>
      <c r="F37" s="46" t="s">
        <v>74</v>
      </c>
      <c r="G37" s="47">
        <v>1200</v>
      </c>
      <c r="H37" s="48">
        <v>6.1</v>
      </c>
      <c r="I37" s="19">
        <f t="shared" si="6"/>
        <v>7320</v>
      </c>
      <c r="J37" s="37">
        <v>44576</v>
      </c>
      <c r="K37" s="38">
        <v>22</v>
      </c>
      <c r="L37" s="19">
        <f t="shared" si="1"/>
        <v>2200</v>
      </c>
      <c r="M37" s="40">
        <v>15.5</v>
      </c>
      <c r="N37" s="41">
        <f t="shared" si="7"/>
        <v>1550</v>
      </c>
      <c r="O37" s="38">
        <v>6</v>
      </c>
      <c r="P37" s="19">
        <f t="shared" si="8"/>
        <v>600</v>
      </c>
      <c r="Q37" s="49">
        <v>5.67</v>
      </c>
      <c r="R37" s="23">
        <f t="shared" si="4"/>
        <v>6804</v>
      </c>
      <c r="S37" s="18">
        <f t="shared" si="5"/>
        <v>516</v>
      </c>
    </row>
    <row r="38" spans="1:19" s="39" customFormat="1" ht="20" customHeight="1">
      <c r="A38" s="50" t="s">
        <v>78</v>
      </c>
      <c r="B38" s="50" t="s">
        <v>68</v>
      </c>
      <c r="C38" s="47" t="s">
        <v>79</v>
      </c>
      <c r="D38" s="44" t="s">
        <v>80</v>
      </c>
      <c r="E38" s="129">
        <v>100784</v>
      </c>
      <c r="F38" s="46" t="s">
        <v>74</v>
      </c>
      <c r="G38" s="47">
        <v>1204</v>
      </c>
      <c r="H38" s="48">
        <v>6.2</v>
      </c>
      <c r="I38" s="19">
        <f t="shared" si="6"/>
        <v>7464.8</v>
      </c>
      <c r="J38" s="37">
        <v>44576</v>
      </c>
      <c r="K38" s="38">
        <v>18</v>
      </c>
      <c r="L38" s="19">
        <f t="shared" si="1"/>
        <v>1806</v>
      </c>
      <c r="M38" s="40">
        <v>18.75</v>
      </c>
      <c r="N38" s="41">
        <f t="shared" si="7"/>
        <v>1881.25</v>
      </c>
      <c r="O38" s="38">
        <v>6</v>
      </c>
      <c r="P38" s="19">
        <f t="shared" si="8"/>
        <v>602</v>
      </c>
      <c r="Q38" s="49">
        <v>5.77</v>
      </c>
      <c r="R38" s="23">
        <f t="shared" si="4"/>
        <v>6947.08</v>
      </c>
      <c r="S38" s="18">
        <f t="shared" si="5"/>
        <v>517.72000000000025</v>
      </c>
    </row>
    <row r="39" spans="1:19" s="39" customFormat="1" ht="20" customHeight="1">
      <c r="A39" s="50" t="s">
        <v>78</v>
      </c>
      <c r="B39" s="50" t="s">
        <v>68</v>
      </c>
      <c r="C39" s="47" t="s">
        <v>79</v>
      </c>
      <c r="D39" s="44" t="s">
        <v>80</v>
      </c>
      <c r="E39" s="130"/>
      <c r="F39" s="46" t="s">
        <v>70</v>
      </c>
      <c r="G39" s="47">
        <v>1204</v>
      </c>
      <c r="H39" s="48">
        <v>6.2</v>
      </c>
      <c r="I39" s="19">
        <f t="shared" si="6"/>
        <v>7464.8</v>
      </c>
      <c r="J39" s="37">
        <v>44576</v>
      </c>
      <c r="K39" s="38">
        <v>18</v>
      </c>
      <c r="L39" s="19">
        <f t="shared" si="1"/>
        <v>1806</v>
      </c>
      <c r="M39" s="40">
        <v>18.75</v>
      </c>
      <c r="N39" s="41">
        <f t="shared" si="7"/>
        <v>1881.25</v>
      </c>
      <c r="O39" s="38">
        <v>6</v>
      </c>
      <c r="P39" s="19">
        <f t="shared" si="8"/>
        <v>602</v>
      </c>
      <c r="Q39" s="49">
        <v>5.77</v>
      </c>
      <c r="R39" s="23">
        <f t="shared" si="4"/>
        <v>6947.08</v>
      </c>
      <c r="S39" s="18">
        <f t="shared" si="5"/>
        <v>517.72000000000025</v>
      </c>
    </row>
    <row r="40" spans="1:19" s="39" customFormat="1" ht="20" customHeight="1">
      <c r="A40" s="50" t="s">
        <v>81</v>
      </c>
      <c r="B40" s="50" t="s">
        <v>63</v>
      </c>
      <c r="C40" s="47" t="s">
        <v>82</v>
      </c>
      <c r="D40" s="44" t="s">
        <v>80</v>
      </c>
      <c r="E40" s="129">
        <v>100785</v>
      </c>
      <c r="F40" s="46" t="s">
        <v>66</v>
      </c>
      <c r="G40" s="47">
        <v>1323</v>
      </c>
      <c r="H40" s="48">
        <v>5.65</v>
      </c>
      <c r="I40" s="19">
        <f t="shared" si="6"/>
        <v>7474.9500000000007</v>
      </c>
      <c r="J40" s="37">
        <v>44576</v>
      </c>
      <c r="K40" s="38">
        <v>16</v>
      </c>
      <c r="L40" s="19">
        <f t="shared" si="1"/>
        <v>1764</v>
      </c>
      <c r="M40" s="40">
        <v>16.8</v>
      </c>
      <c r="N40" s="41">
        <f t="shared" si="7"/>
        <v>1852.2</v>
      </c>
      <c r="O40" s="38">
        <v>5</v>
      </c>
      <c r="P40" s="19">
        <f t="shared" si="8"/>
        <v>551.25</v>
      </c>
      <c r="Q40" s="49">
        <v>5.25</v>
      </c>
      <c r="R40" s="23">
        <f t="shared" si="4"/>
        <v>6945.75</v>
      </c>
      <c r="S40" s="18">
        <f t="shared" si="5"/>
        <v>529.20000000000073</v>
      </c>
    </row>
    <row r="41" spans="1:19" s="39" customFormat="1" ht="20" customHeight="1">
      <c r="A41" s="50" t="s">
        <v>81</v>
      </c>
      <c r="B41" s="50" t="s">
        <v>63</v>
      </c>
      <c r="C41" s="47" t="s">
        <v>82</v>
      </c>
      <c r="D41" s="44" t="s">
        <v>80</v>
      </c>
      <c r="E41" s="130"/>
      <c r="F41" s="51" t="s">
        <v>67</v>
      </c>
      <c r="G41" s="47">
        <v>1323</v>
      </c>
      <c r="H41" s="48">
        <v>5.65</v>
      </c>
      <c r="I41" s="19">
        <f t="shared" si="6"/>
        <v>7474.9500000000007</v>
      </c>
      <c r="J41" s="37">
        <v>44576</v>
      </c>
      <c r="K41" s="38">
        <v>16</v>
      </c>
      <c r="L41" s="19">
        <f t="shared" si="1"/>
        <v>1764</v>
      </c>
      <c r="M41" s="40">
        <v>16.8</v>
      </c>
      <c r="N41" s="41">
        <f t="shared" si="7"/>
        <v>1852.2</v>
      </c>
      <c r="O41" s="38">
        <v>5</v>
      </c>
      <c r="P41" s="19">
        <f t="shared" si="8"/>
        <v>551.25</v>
      </c>
      <c r="Q41" s="49">
        <v>5.24</v>
      </c>
      <c r="R41" s="23">
        <f t="shared" si="4"/>
        <v>6932.52</v>
      </c>
      <c r="S41" s="18">
        <f t="shared" si="5"/>
        <v>542.43000000000029</v>
      </c>
    </row>
    <row r="42" spans="1:19" s="39" customFormat="1" ht="20" customHeight="1">
      <c r="A42" s="42" t="s">
        <v>83</v>
      </c>
      <c r="B42" s="42" t="s">
        <v>84</v>
      </c>
      <c r="C42" s="43" t="s">
        <v>85</v>
      </c>
      <c r="D42" s="44" t="s">
        <v>80</v>
      </c>
      <c r="E42" s="129">
        <v>100803</v>
      </c>
      <c r="F42" s="46" t="s">
        <v>69</v>
      </c>
      <c r="G42" s="47">
        <v>931</v>
      </c>
      <c r="H42" s="48">
        <v>6.26</v>
      </c>
      <c r="I42" s="19">
        <f>SUM(G42*H42)</f>
        <v>5828.0599999999995</v>
      </c>
      <c r="J42" s="37">
        <v>44576</v>
      </c>
      <c r="K42" s="38">
        <v>18</v>
      </c>
      <c r="L42" s="19">
        <f>SUM(G42/12*K42)</f>
        <v>1396.5</v>
      </c>
      <c r="M42" s="40">
        <v>18.55</v>
      </c>
      <c r="N42" s="41">
        <f>SUM(G42/12*M42)</f>
        <v>1439.1708333333333</v>
      </c>
      <c r="O42" s="38">
        <v>6</v>
      </c>
      <c r="P42" s="19">
        <f>SUM(G42/12)*O42</f>
        <v>465.5</v>
      </c>
      <c r="Q42" s="49">
        <v>6.05</v>
      </c>
      <c r="R42" s="23">
        <f>SUM(G42*Q42)</f>
        <v>5632.55</v>
      </c>
      <c r="S42" s="18">
        <f>SUM(I42-R42)</f>
        <v>195.50999999999931</v>
      </c>
    </row>
    <row r="43" spans="1:19" s="39" customFormat="1" ht="20" customHeight="1">
      <c r="A43" s="42" t="s">
        <v>83</v>
      </c>
      <c r="B43" s="42" t="s">
        <v>84</v>
      </c>
      <c r="C43" s="43" t="s">
        <v>85</v>
      </c>
      <c r="D43" s="44" t="s">
        <v>80</v>
      </c>
      <c r="E43" s="130"/>
      <c r="F43" s="46" t="s">
        <v>74</v>
      </c>
      <c r="G43" s="47">
        <v>770</v>
      </c>
      <c r="H43" s="48">
        <v>6.26</v>
      </c>
      <c r="I43" s="19">
        <f t="shared" si="6"/>
        <v>4820.2</v>
      </c>
      <c r="J43" s="37">
        <v>44576</v>
      </c>
      <c r="K43" s="38">
        <v>18</v>
      </c>
      <c r="L43" s="19">
        <f t="shared" si="1"/>
        <v>1155</v>
      </c>
      <c r="M43" s="40">
        <v>18.55</v>
      </c>
      <c r="N43" s="41">
        <f t="shared" si="7"/>
        <v>1190.2916666666667</v>
      </c>
      <c r="O43" s="38">
        <v>6</v>
      </c>
      <c r="P43" s="19">
        <f t="shared" si="8"/>
        <v>385</v>
      </c>
      <c r="Q43" s="49">
        <v>6.05</v>
      </c>
      <c r="R43" s="23">
        <f t="shared" si="4"/>
        <v>4658.5</v>
      </c>
      <c r="S43" s="18">
        <f t="shared" si="5"/>
        <v>161.69999999999982</v>
      </c>
    </row>
    <row r="44" spans="1:19" s="64" customFormat="1" ht="20" customHeight="1">
      <c r="A44" s="52" t="s">
        <v>86</v>
      </c>
      <c r="B44" s="52" t="s">
        <v>63</v>
      </c>
      <c r="C44" s="53" t="s">
        <v>87</v>
      </c>
      <c r="D44" s="54" t="s">
        <v>88</v>
      </c>
      <c r="E44" s="131">
        <v>100816</v>
      </c>
      <c r="F44" s="55" t="s">
        <v>66</v>
      </c>
      <c r="G44" s="56">
        <v>660</v>
      </c>
      <c r="H44" s="57">
        <v>6.5</v>
      </c>
      <c r="I44" s="58">
        <f t="shared" si="6"/>
        <v>4290</v>
      </c>
      <c r="J44" s="59">
        <v>44576</v>
      </c>
      <c r="K44" s="60">
        <v>18</v>
      </c>
      <c r="L44" s="58">
        <f t="shared" si="1"/>
        <v>990</v>
      </c>
      <c r="M44" s="61">
        <v>19.100000000000001</v>
      </c>
      <c r="N44" s="62">
        <f t="shared" si="7"/>
        <v>1050.5</v>
      </c>
      <c r="O44" s="60">
        <v>5</v>
      </c>
      <c r="P44" s="58">
        <f t="shared" si="8"/>
        <v>275</v>
      </c>
      <c r="Q44" s="63">
        <v>6.06</v>
      </c>
      <c r="R44" s="63">
        <f t="shared" si="4"/>
        <v>3999.6</v>
      </c>
      <c r="S44" s="60">
        <f t="shared" si="5"/>
        <v>290.40000000000009</v>
      </c>
    </row>
    <row r="45" spans="1:19" s="64" customFormat="1" ht="20" customHeight="1">
      <c r="A45" s="52" t="s">
        <v>86</v>
      </c>
      <c r="B45" s="52" t="s">
        <v>63</v>
      </c>
      <c r="C45" s="53" t="s">
        <v>87</v>
      </c>
      <c r="D45" s="54" t="s">
        <v>88</v>
      </c>
      <c r="E45" s="132"/>
      <c r="F45" s="55" t="s">
        <v>67</v>
      </c>
      <c r="G45" s="56">
        <v>660</v>
      </c>
      <c r="H45" s="57">
        <v>6.5</v>
      </c>
      <c r="I45" s="58">
        <f t="shared" si="6"/>
        <v>4290</v>
      </c>
      <c r="J45" s="59">
        <v>44576</v>
      </c>
      <c r="K45" s="60">
        <v>18</v>
      </c>
      <c r="L45" s="58">
        <f t="shared" si="1"/>
        <v>990</v>
      </c>
      <c r="M45" s="61">
        <v>19.100000000000001</v>
      </c>
      <c r="N45" s="62">
        <f t="shared" si="7"/>
        <v>1050.5</v>
      </c>
      <c r="O45" s="60">
        <v>5</v>
      </c>
      <c r="P45" s="58">
        <f t="shared" si="8"/>
        <v>275</v>
      </c>
      <c r="Q45" s="63">
        <v>6.06</v>
      </c>
      <c r="R45" s="63">
        <f t="shared" si="4"/>
        <v>3999.6</v>
      </c>
      <c r="S45" s="60">
        <f t="shared" si="5"/>
        <v>290.40000000000009</v>
      </c>
    </row>
    <row r="46" spans="1:19" s="64" customFormat="1" ht="20" customHeight="1">
      <c r="A46" s="52" t="s">
        <v>89</v>
      </c>
      <c r="B46" s="52" t="s">
        <v>63</v>
      </c>
      <c r="C46" s="53" t="s">
        <v>90</v>
      </c>
      <c r="D46" s="54" t="s">
        <v>88</v>
      </c>
      <c r="E46" s="131">
        <v>100817</v>
      </c>
      <c r="F46" s="55" t="s">
        <v>67</v>
      </c>
      <c r="G46" s="56">
        <v>660</v>
      </c>
      <c r="H46" s="57">
        <v>5.3</v>
      </c>
      <c r="I46" s="58">
        <f t="shared" si="6"/>
        <v>3498</v>
      </c>
      <c r="J46" s="59">
        <v>44576</v>
      </c>
      <c r="K46" s="60">
        <v>14</v>
      </c>
      <c r="L46" s="58">
        <f t="shared" si="1"/>
        <v>770</v>
      </c>
      <c r="M46" s="61">
        <v>13.3</v>
      </c>
      <c r="N46" s="62">
        <f t="shared" si="7"/>
        <v>731.5</v>
      </c>
      <c r="O46" s="60">
        <v>5</v>
      </c>
      <c r="P46" s="58">
        <f t="shared" si="8"/>
        <v>275</v>
      </c>
      <c r="Q46" s="63">
        <v>4.9000000000000004</v>
      </c>
      <c r="R46" s="63">
        <f t="shared" si="4"/>
        <v>3234.0000000000005</v>
      </c>
      <c r="S46" s="60">
        <f t="shared" si="5"/>
        <v>263.99999999999955</v>
      </c>
    </row>
    <row r="47" spans="1:19" s="64" customFormat="1" ht="20" customHeight="1">
      <c r="A47" s="52" t="s">
        <v>89</v>
      </c>
      <c r="B47" s="52" t="s">
        <v>68</v>
      </c>
      <c r="C47" s="53" t="s">
        <v>90</v>
      </c>
      <c r="D47" s="54" t="s">
        <v>88</v>
      </c>
      <c r="E47" s="133"/>
      <c r="F47" s="55" t="s">
        <v>69</v>
      </c>
      <c r="G47" s="56">
        <v>660</v>
      </c>
      <c r="H47" s="57">
        <v>5.3</v>
      </c>
      <c r="I47" s="58">
        <f t="shared" si="6"/>
        <v>3498</v>
      </c>
      <c r="J47" s="59">
        <v>44576</v>
      </c>
      <c r="K47" s="60">
        <v>14</v>
      </c>
      <c r="L47" s="58">
        <f t="shared" si="1"/>
        <v>770</v>
      </c>
      <c r="M47" s="61">
        <v>13.3</v>
      </c>
      <c r="N47" s="62">
        <f t="shared" si="7"/>
        <v>731.5</v>
      </c>
      <c r="O47" s="60">
        <v>6</v>
      </c>
      <c r="P47" s="58">
        <f t="shared" si="8"/>
        <v>330</v>
      </c>
      <c r="Q47" s="63">
        <v>4.8899999999999997</v>
      </c>
      <c r="R47" s="63">
        <f t="shared" si="4"/>
        <v>3227.3999999999996</v>
      </c>
      <c r="S47" s="60">
        <f t="shared" si="5"/>
        <v>270.60000000000036</v>
      </c>
    </row>
    <row r="48" spans="1:19" s="64" customFormat="1" ht="20" customHeight="1">
      <c r="A48" s="52" t="s">
        <v>89</v>
      </c>
      <c r="B48" s="52" t="s">
        <v>68</v>
      </c>
      <c r="C48" s="53" t="s">
        <v>90</v>
      </c>
      <c r="D48" s="54" t="s">
        <v>88</v>
      </c>
      <c r="E48" s="132"/>
      <c r="F48" s="55" t="s">
        <v>70</v>
      </c>
      <c r="G48" s="56">
        <v>660</v>
      </c>
      <c r="H48" s="57">
        <v>5.3</v>
      </c>
      <c r="I48" s="58">
        <f t="shared" si="6"/>
        <v>3498</v>
      </c>
      <c r="J48" s="59">
        <v>44576</v>
      </c>
      <c r="K48" s="60">
        <v>14</v>
      </c>
      <c r="L48" s="58">
        <f t="shared" si="1"/>
        <v>770</v>
      </c>
      <c r="M48" s="61">
        <v>13.3</v>
      </c>
      <c r="N48" s="62">
        <f t="shared" si="7"/>
        <v>731.5</v>
      </c>
      <c r="O48" s="60">
        <v>6</v>
      </c>
      <c r="P48" s="58">
        <f t="shared" si="8"/>
        <v>330</v>
      </c>
      <c r="Q48" s="63">
        <v>4.8899999999999997</v>
      </c>
      <c r="R48" s="63">
        <f t="shared" si="4"/>
        <v>3227.3999999999996</v>
      </c>
      <c r="S48" s="60">
        <f t="shared" si="5"/>
        <v>270.60000000000036</v>
      </c>
    </row>
    <row r="49" spans="1:20" s="39" customFormat="1" ht="20" customHeight="1">
      <c r="A49" s="65" t="s">
        <v>91</v>
      </c>
      <c r="B49" s="65" t="s">
        <v>92</v>
      </c>
      <c r="C49" s="66" t="s">
        <v>93</v>
      </c>
      <c r="D49" s="44" t="s">
        <v>88</v>
      </c>
      <c r="E49" s="129">
        <v>100819</v>
      </c>
      <c r="F49" s="46" t="s">
        <v>70</v>
      </c>
      <c r="G49" s="47">
        <v>660</v>
      </c>
      <c r="H49" s="48">
        <v>7.6</v>
      </c>
      <c r="I49" s="19">
        <f t="shared" si="6"/>
        <v>5016</v>
      </c>
      <c r="J49" s="37">
        <v>44576</v>
      </c>
      <c r="K49" s="38">
        <v>18</v>
      </c>
      <c r="L49" s="19">
        <f t="shared" si="1"/>
        <v>990</v>
      </c>
      <c r="M49" s="40">
        <v>23.9</v>
      </c>
      <c r="N49" s="41">
        <f t="shared" si="7"/>
        <v>1314.5</v>
      </c>
      <c r="O49" s="38">
        <v>6</v>
      </c>
      <c r="P49" s="19">
        <f t="shared" si="8"/>
        <v>330</v>
      </c>
      <c r="Q49" s="49">
        <v>7.04</v>
      </c>
      <c r="R49" s="23">
        <f t="shared" si="4"/>
        <v>4646.3999999999996</v>
      </c>
      <c r="S49" s="18">
        <f t="shared" si="5"/>
        <v>369.60000000000036</v>
      </c>
    </row>
    <row r="50" spans="1:20" s="39" customFormat="1" ht="20" customHeight="1">
      <c r="A50" s="65" t="s">
        <v>91</v>
      </c>
      <c r="B50" s="65" t="s">
        <v>94</v>
      </c>
      <c r="C50" s="66" t="s">
        <v>93</v>
      </c>
      <c r="D50" s="44" t="s">
        <v>88</v>
      </c>
      <c r="E50" s="130"/>
      <c r="F50" s="46" t="s">
        <v>67</v>
      </c>
      <c r="G50" s="47">
        <v>660</v>
      </c>
      <c r="H50" s="48">
        <v>7.6</v>
      </c>
      <c r="I50" s="19">
        <f t="shared" si="6"/>
        <v>5016</v>
      </c>
      <c r="J50" s="37">
        <v>44576</v>
      </c>
      <c r="K50" s="38">
        <v>18</v>
      </c>
      <c r="L50" s="19">
        <f t="shared" si="1"/>
        <v>990</v>
      </c>
      <c r="M50" s="40">
        <v>23.9</v>
      </c>
      <c r="N50" s="41">
        <f t="shared" si="7"/>
        <v>1314.5</v>
      </c>
      <c r="O50" s="38">
        <v>5</v>
      </c>
      <c r="P50" s="19">
        <f t="shared" si="8"/>
        <v>275</v>
      </c>
      <c r="Q50" s="49">
        <v>7.12</v>
      </c>
      <c r="R50" s="23">
        <f t="shared" si="4"/>
        <v>4699.2</v>
      </c>
      <c r="S50" s="18">
        <f t="shared" si="5"/>
        <v>316.80000000000018</v>
      </c>
    </row>
    <row r="51" spans="1:20" s="72" customFormat="1" ht="26" customHeight="1">
      <c r="A51" s="67" t="s">
        <v>95</v>
      </c>
      <c r="B51" s="67"/>
      <c r="C51" s="67"/>
      <c r="D51" s="67"/>
      <c r="E51" s="68"/>
      <c r="F51" s="69"/>
      <c r="G51" s="70">
        <f>SUM(G9:G50)</f>
        <v>50448</v>
      </c>
      <c r="H51" s="70"/>
      <c r="I51" s="48">
        <f>SUM(I9:I50)</f>
        <v>270207.20999999996</v>
      </c>
      <c r="J51" s="48"/>
      <c r="K51" s="48"/>
      <c r="L51" s="48">
        <f>SUM(L9:L50)</f>
        <v>75921.666666666672</v>
      </c>
      <c r="M51" s="48"/>
      <c r="N51" s="71">
        <f>SUM(N9:N50)</f>
        <v>63662.545833333323</v>
      </c>
      <c r="O51" s="71"/>
      <c r="P51" s="48">
        <f>SUM(P9:P50)</f>
        <v>17614.583333333332</v>
      </c>
      <c r="Q51" s="48"/>
      <c r="R51" s="48">
        <f>SUM(R9:R50)</f>
        <v>247789.37999999995</v>
      </c>
      <c r="S51" s="48">
        <f>SUM(S9:S50)</f>
        <v>22417.829999999991</v>
      </c>
    </row>
    <row r="52" spans="1:20" ht="16" customHeight="1">
      <c r="G52" s="134"/>
      <c r="H52" s="134"/>
      <c r="I52" s="73"/>
      <c r="J52" s="74"/>
      <c r="K52" s="74"/>
      <c r="L52" s="75"/>
      <c r="M52" s="75"/>
      <c r="N52" s="75"/>
      <c r="O52" s="6"/>
      <c r="P52" s="75"/>
      <c r="S52" s="76">
        <f>SUM(S51/I51)</f>
        <v>8.2965328719392772E-2</v>
      </c>
      <c r="T52" s="77"/>
    </row>
    <row r="53" spans="1:20">
      <c r="A53" s="135" t="s">
        <v>96</v>
      </c>
      <c r="B53" s="135"/>
      <c r="C53" s="78">
        <f>SUM(I51)</f>
        <v>270207.20999999996</v>
      </c>
      <c r="H53" s="79"/>
      <c r="I53" s="80"/>
      <c r="J53" s="80"/>
      <c r="T53" s="81"/>
    </row>
    <row r="54" spans="1:20" ht="10" customHeight="1">
      <c r="I54" s="123" t="s">
        <v>10</v>
      </c>
      <c r="J54" s="124"/>
      <c r="K54" s="127" t="s">
        <v>97</v>
      </c>
      <c r="L54" s="115" t="s">
        <v>98</v>
      </c>
      <c r="M54" s="115" t="s">
        <v>99</v>
      </c>
      <c r="N54" s="115" t="s">
        <v>100</v>
      </c>
      <c r="O54" s="115" t="s">
        <v>101</v>
      </c>
      <c r="P54" s="115" t="s">
        <v>102</v>
      </c>
      <c r="Q54" s="117" t="s">
        <v>103</v>
      </c>
      <c r="T54" s="73"/>
    </row>
    <row r="55" spans="1:20" ht="16" customHeight="1">
      <c r="A55" s="119" t="s">
        <v>104</v>
      </c>
      <c r="B55" s="120"/>
      <c r="C55" s="78"/>
      <c r="G55" s="82"/>
      <c r="I55" s="125"/>
      <c r="J55" s="126"/>
      <c r="K55" s="128"/>
      <c r="L55" s="116"/>
      <c r="M55" s="116"/>
      <c r="N55" s="116"/>
      <c r="O55" s="116"/>
      <c r="P55" s="116"/>
      <c r="Q55" s="118"/>
      <c r="T55" s="77"/>
    </row>
    <row r="56" spans="1:20" ht="16" customHeight="1">
      <c r="A56" s="121" t="s">
        <v>105</v>
      </c>
      <c r="B56" s="122"/>
      <c r="C56" s="83">
        <f>SUM(L51)</f>
        <v>75921.666666666672</v>
      </c>
      <c r="I56" s="112" t="s">
        <v>106</v>
      </c>
      <c r="J56" s="113"/>
      <c r="K56" s="84" t="s">
        <v>107</v>
      </c>
      <c r="L56" s="85">
        <f>SUM(N9:N12)</f>
        <v>12037.125</v>
      </c>
      <c r="M56" s="85">
        <v>12000</v>
      </c>
      <c r="N56" s="18">
        <v>1.6</v>
      </c>
      <c r="O56" s="18">
        <f t="shared" ref="O56:O63" si="9">SUM(M56*N56)</f>
        <v>19200</v>
      </c>
      <c r="P56" s="86" t="s">
        <v>108</v>
      </c>
      <c r="Q56" s="85">
        <f t="shared" ref="Q56:Q63" si="10">SUM(M56-L56)</f>
        <v>-37.125</v>
      </c>
      <c r="T56" s="77"/>
    </row>
    <row r="57" spans="1:20" ht="16" customHeight="1">
      <c r="A57" s="110" t="s">
        <v>109</v>
      </c>
      <c r="B57" s="111"/>
      <c r="C57" s="87"/>
      <c r="I57" s="112" t="s">
        <v>110</v>
      </c>
      <c r="J57" s="113"/>
      <c r="K57" s="84" t="s">
        <v>111</v>
      </c>
      <c r="L57" s="85">
        <f>SUM(N14:N15)</f>
        <v>2861.1916666666662</v>
      </c>
      <c r="M57" s="85">
        <v>2850</v>
      </c>
      <c r="N57" s="18">
        <v>1.4</v>
      </c>
      <c r="O57" s="18">
        <f t="shared" si="9"/>
        <v>3989.9999999999995</v>
      </c>
      <c r="P57" s="86" t="s">
        <v>108</v>
      </c>
      <c r="Q57" s="85">
        <f t="shared" si="10"/>
        <v>-11.191666666666151</v>
      </c>
      <c r="T57" s="77"/>
    </row>
    <row r="58" spans="1:20" ht="16" customHeight="1">
      <c r="A58" s="110"/>
      <c r="B58" s="111"/>
      <c r="C58" s="87">
        <f>SUM(O63)</f>
        <v>40000</v>
      </c>
      <c r="I58" s="112" t="s">
        <v>110</v>
      </c>
      <c r="J58" s="113"/>
      <c r="K58" s="84" t="s">
        <v>42</v>
      </c>
      <c r="L58" s="85">
        <f>SUM(N13)</f>
        <v>2861.1916666666666</v>
      </c>
      <c r="M58" s="85">
        <v>2850</v>
      </c>
      <c r="N58" s="18">
        <v>1.4</v>
      </c>
      <c r="O58" s="18">
        <f t="shared" si="9"/>
        <v>3989.9999999999995</v>
      </c>
      <c r="P58" s="86" t="s">
        <v>108</v>
      </c>
      <c r="Q58" s="85">
        <f t="shared" si="10"/>
        <v>-11.191666666666606</v>
      </c>
      <c r="T58" s="77"/>
    </row>
    <row r="59" spans="1:20" ht="16" customHeight="1">
      <c r="A59" s="106" t="s">
        <v>112</v>
      </c>
      <c r="B59" s="114"/>
      <c r="C59" s="87"/>
      <c r="I59" s="112" t="s">
        <v>110</v>
      </c>
      <c r="J59" s="113"/>
      <c r="K59" s="88" t="s">
        <v>47</v>
      </c>
      <c r="L59" s="85">
        <f>SUM(N16:N18)</f>
        <v>4291.0749999999998</v>
      </c>
      <c r="M59" s="85">
        <v>4316</v>
      </c>
      <c r="N59" s="18">
        <v>1.4</v>
      </c>
      <c r="O59" s="18">
        <f t="shared" si="9"/>
        <v>6042.4</v>
      </c>
      <c r="P59" s="86" t="s">
        <v>108</v>
      </c>
      <c r="Q59" s="85">
        <f t="shared" si="10"/>
        <v>24.925000000000182</v>
      </c>
      <c r="T59" s="77"/>
    </row>
    <row r="60" spans="1:20" ht="16" customHeight="1">
      <c r="A60" s="106" t="s">
        <v>113</v>
      </c>
      <c r="B60" s="107"/>
      <c r="C60" s="89"/>
      <c r="I60" s="90" t="s">
        <v>110</v>
      </c>
      <c r="J60" s="91"/>
      <c r="K60" s="84" t="s">
        <v>114</v>
      </c>
      <c r="L60" s="85">
        <f>SUM(N19,N20,N23)</f>
        <v>3300</v>
      </c>
      <c r="M60" s="85">
        <v>3300</v>
      </c>
      <c r="N60" s="18">
        <v>1.53</v>
      </c>
      <c r="O60" s="18">
        <f t="shared" si="9"/>
        <v>5049</v>
      </c>
      <c r="P60" s="86" t="s">
        <v>108</v>
      </c>
      <c r="Q60" s="85">
        <f t="shared" si="10"/>
        <v>0</v>
      </c>
      <c r="T60" s="77"/>
    </row>
    <row r="61" spans="1:20" ht="16" customHeight="1">
      <c r="A61" s="106" t="s">
        <v>115</v>
      </c>
      <c r="B61" s="107"/>
      <c r="C61" s="89"/>
      <c r="I61" s="90" t="s">
        <v>110</v>
      </c>
      <c r="J61" s="91"/>
      <c r="K61" s="84" t="s">
        <v>116</v>
      </c>
      <c r="L61" s="85">
        <f>SUM(N21,N22,N24)</f>
        <v>3300</v>
      </c>
      <c r="M61" s="85">
        <v>3300</v>
      </c>
      <c r="N61" s="18">
        <v>1.53</v>
      </c>
      <c r="O61" s="18">
        <f t="shared" si="9"/>
        <v>5049</v>
      </c>
      <c r="P61" s="86" t="s">
        <v>108</v>
      </c>
      <c r="Q61" s="85">
        <f t="shared" si="10"/>
        <v>0</v>
      </c>
    </row>
    <row r="62" spans="1:20" ht="14" customHeight="1">
      <c r="A62" s="106" t="s">
        <v>117</v>
      </c>
      <c r="B62" s="107"/>
      <c r="C62" s="89"/>
      <c r="D62" s="6"/>
      <c r="I62" s="90" t="s">
        <v>118</v>
      </c>
      <c r="J62" s="91"/>
      <c r="K62" s="88" t="s">
        <v>107</v>
      </c>
      <c r="L62" s="85">
        <f>SUM(N50,N44,N45,N46,N40,N41,N35,N29,N30,N25,N26)</f>
        <v>15010.283333333333</v>
      </c>
      <c r="M62" s="85">
        <v>15000</v>
      </c>
      <c r="N62" s="18">
        <v>2.08</v>
      </c>
      <c r="O62" s="18">
        <f t="shared" si="9"/>
        <v>31200</v>
      </c>
      <c r="P62" s="86" t="s">
        <v>119</v>
      </c>
      <c r="Q62" s="85">
        <f t="shared" si="10"/>
        <v>-10.283333333332848</v>
      </c>
    </row>
    <row r="63" spans="1:20" ht="15">
      <c r="A63" s="106" t="s">
        <v>120</v>
      </c>
      <c r="B63" s="107"/>
      <c r="C63" s="89"/>
      <c r="D63" s="6"/>
      <c r="I63" s="90" t="s">
        <v>118</v>
      </c>
      <c r="J63" s="91"/>
      <c r="K63" s="84" t="s">
        <v>121</v>
      </c>
      <c r="L63" s="85">
        <f>SUM(N49,N48,N47,N43,N39,N38,N36,N37,N31,N32,N33,N34,N27,N28,N42)</f>
        <v>20001.679166666665</v>
      </c>
      <c r="M63" s="85">
        <v>20000</v>
      </c>
      <c r="N63" s="18">
        <v>2</v>
      </c>
      <c r="O63" s="18">
        <f t="shared" si="9"/>
        <v>40000</v>
      </c>
      <c r="P63" s="86" t="s">
        <v>119</v>
      </c>
      <c r="Q63" s="85">
        <f t="shared" si="10"/>
        <v>-1.6791666666649689</v>
      </c>
    </row>
    <row r="64" spans="1:20" ht="15">
      <c r="A64" s="106" t="s">
        <v>122</v>
      </c>
      <c r="B64" s="107"/>
      <c r="C64" s="89"/>
      <c r="D64" s="6"/>
      <c r="I64" s="92"/>
      <c r="J64" s="93"/>
      <c r="K64" s="94" t="s">
        <v>123</v>
      </c>
      <c r="L64" s="71">
        <f>SUM(L56:L63)</f>
        <v>63662.545833333337</v>
      </c>
      <c r="M64" s="71">
        <f>SUM(M56:M63)</f>
        <v>63616</v>
      </c>
      <c r="N64" s="71"/>
      <c r="O64" s="95">
        <f>SUM(O56:O63)</f>
        <v>114520.4</v>
      </c>
      <c r="P64" s="96"/>
      <c r="Q64" s="71">
        <f>SUM(Q56:Q63)</f>
        <v>-46.545833333330393</v>
      </c>
    </row>
    <row r="65" spans="1:21" s="6" customFormat="1">
      <c r="A65" s="108"/>
      <c r="B65" s="109"/>
      <c r="C65" s="97"/>
      <c r="G65" s="3"/>
      <c r="H65" s="3"/>
      <c r="I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s="6" customFormat="1">
      <c r="A66" s="101"/>
      <c r="B66" s="102"/>
      <c r="C66" s="98"/>
      <c r="D66" s="3"/>
      <c r="G66" s="3"/>
      <c r="H66" s="3"/>
      <c r="I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s="6" customFormat="1">
      <c r="A67" s="101"/>
      <c r="B67" s="102"/>
      <c r="C67" s="98"/>
      <c r="D67" s="3"/>
      <c r="G67" s="3"/>
      <c r="H67" s="3"/>
      <c r="I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s="6" customFormat="1">
      <c r="A68" s="101"/>
      <c r="B68" s="102"/>
      <c r="C68" s="98"/>
      <c r="D68" s="3"/>
      <c r="G68" s="3"/>
      <c r="H68" s="3"/>
      <c r="I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s="6" customFormat="1">
      <c r="A69" s="101" t="s">
        <v>124</v>
      </c>
      <c r="B69" s="102"/>
      <c r="C69" s="98"/>
      <c r="D69" s="3"/>
      <c r="G69" s="3"/>
      <c r="H69" s="3"/>
      <c r="I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s="6" customFormat="1">
      <c r="A70" s="103" t="s">
        <v>125</v>
      </c>
      <c r="B70" s="103"/>
      <c r="C70" s="98">
        <v>1272</v>
      </c>
      <c r="D70" s="3"/>
      <c r="G70" s="3"/>
      <c r="H70" s="3"/>
      <c r="I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s="6" customFormat="1">
      <c r="A71" s="103" t="s">
        <v>126</v>
      </c>
      <c r="B71" s="103"/>
      <c r="C71" s="98">
        <v>115</v>
      </c>
      <c r="D71" s="3"/>
      <c r="G71" s="3"/>
      <c r="H71" s="3"/>
      <c r="I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s="6" customFormat="1">
      <c r="A72" s="104" t="s">
        <v>127</v>
      </c>
      <c r="B72" s="104"/>
      <c r="C72" s="99">
        <f>SUM(C55:C71)</f>
        <v>117308.66666666667</v>
      </c>
      <c r="D72" s="3"/>
      <c r="G72" s="3"/>
      <c r="H72" s="3"/>
      <c r="I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s="6" customFormat="1">
      <c r="A73" s="105" t="s">
        <v>128</v>
      </c>
      <c r="B73" s="105"/>
      <c r="C73" s="100">
        <f>SUM(C53-C72)</f>
        <v>152898.54333333328</v>
      </c>
      <c r="D73" s="3"/>
      <c r="G73" s="3"/>
      <c r="H73" s="3"/>
      <c r="I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</sheetData>
  <mergeCells count="67">
    <mergeCell ref="A7:A8"/>
    <mergeCell ref="B7:B8"/>
    <mergeCell ref="C7:C8"/>
    <mergeCell ref="D7:D8"/>
    <mergeCell ref="E7:E8"/>
    <mergeCell ref="E17:E18"/>
    <mergeCell ref="M7:M8"/>
    <mergeCell ref="N7:N8"/>
    <mergeCell ref="O7:O8"/>
    <mergeCell ref="P7:P8"/>
    <mergeCell ref="G7:G8"/>
    <mergeCell ref="H7:H8"/>
    <mergeCell ref="I7:I8"/>
    <mergeCell ref="J7:J8"/>
    <mergeCell ref="K7:K8"/>
    <mergeCell ref="L7:L8"/>
    <mergeCell ref="F7:F8"/>
    <mergeCell ref="S7:S8"/>
    <mergeCell ref="D9:D10"/>
    <mergeCell ref="E9:E10"/>
    <mergeCell ref="E11:E12"/>
    <mergeCell ref="E14:E15"/>
    <mergeCell ref="Q7:Q8"/>
    <mergeCell ref="R7:R8"/>
    <mergeCell ref="A53:B53"/>
    <mergeCell ref="E19:E20"/>
    <mergeCell ref="E21:E22"/>
    <mergeCell ref="E25:E32"/>
    <mergeCell ref="E33:E36"/>
    <mergeCell ref="E38:E39"/>
    <mergeCell ref="E40:E41"/>
    <mergeCell ref="E42:E43"/>
    <mergeCell ref="E44:E45"/>
    <mergeCell ref="E46:E48"/>
    <mergeCell ref="E49:E50"/>
    <mergeCell ref="G52:H52"/>
    <mergeCell ref="A61:B61"/>
    <mergeCell ref="P54:P55"/>
    <mergeCell ref="Q54:Q55"/>
    <mergeCell ref="A55:B55"/>
    <mergeCell ref="A56:B56"/>
    <mergeCell ref="I56:J56"/>
    <mergeCell ref="A57:B57"/>
    <mergeCell ref="I57:J57"/>
    <mergeCell ref="I54:J55"/>
    <mergeCell ref="K54:K55"/>
    <mergeCell ref="L54:L55"/>
    <mergeCell ref="M54:M55"/>
    <mergeCell ref="N54:N55"/>
    <mergeCell ref="O54:O55"/>
    <mergeCell ref="A58:B58"/>
    <mergeCell ref="I58:J58"/>
    <mergeCell ref="A59:B59"/>
    <mergeCell ref="I59:J59"/>
    <mergeCell ref="A60:B60"/>
    <mergeCell ref="A73:B73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</mergeCells>
  <pageMargins left="0.75" right="0.75" top="1" bottom="1" header="0.3" footer="0.3"/>
  <pageSetup paperSize="9" scale="3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ORDER 2021 (Final)</vt:lpstr>
      <vt:lpstr>'NEW ORDER 2021 (Final)'!Print_Area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2022-02-19T07:34:56Z</dcterms:created>
  <dcterms:modified xsi:type="dcterms:W3CDTF">2022-02-19T07:43:31Z</dcterms:modified>
</cp:coreProperties>
</file>