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" sheetId="2" r:id="rId5"/>
  </sheets>
  <definedNames>
    <definedName name="_xlchart.v1.0">Data!$D$2:$D$84</definedName>
  </definedNames>
  <calcPr/>
  <extLst>
    <ext uri="GoogleSheetsCustomDataVersion1">
      <go:sheetsCustomData xmlns:go="http://customooxmlschemas.google.com/" r:id="rId6" roundtripDataSignature="AMtx7mjRFeEvlOz/DjFPl0kiKODRNVkxtA=="/>
    </ext>
  </extLst>
</workbook>
</file>

<file path=xl/sharedStrings.xml><?xml version="1.0" encoding="utf-8"?>
<sst xmlns="http://schemas.openxmlformats.org/spreadsheetml/2006/main" count="39" uniqueCount="39">
  <si>
    <t>BN</t>
  </si>
  <si>
    <t>LSL</t>
  </si>
  <si>
    <t>USL</t>
  </si>
  <si>
    <t>I</t>
  </si>
  <si>
    <t>X Bar</t>
  </si>
  <si>
    <t>MR</t>
  </si>
  <si>
    <t>MR Bar</t>
  </si>
  <si>
    <t>I Sigma</t>
  </si>
  <si>
    <t>Zone C Upper</t>
  </si>
  <si>
    <t>Zone B Upper</t>
  </si>
  <si>
    <t>Zone A Upper</t>
  </si>
  <si>
    <t>Zone C Lower</t>
  </si>
  <si>
    <t>Zone B Lower</t>
  </si>
  <si>
    <t>Zone A Lower</t>
  </si>
  <si>
    <t>MR UCL</t>
  </si>
  <si>
    <t>MR IC</t>
  </si>
  <si>
    <t>MR OC</t>
  </si>
  <si>
    <t>&gt;XBar</t>
  </si>
  <si>
    <t>I &gt; 1S</t>
  </si>
  <si>
    <t>I &gt; 2S</t>
  </si>
  <si>
    <t>I &gt; 3S</t>
  </si>
  <si>
    <t>I &lt; 1S</t>
  </si>
  <si>
    <t>I &lt; 2S</t>
  </si>
  <si>
    <t>I &lt; 3S</t>
  </si>
  <si>
    <t>Greater than Last</t>
  </si>
  <si>
    <t>9 IAR same side</t>
  </si>
  <si>
    <t>6 IAR Inc/Decrease</t>
  </si>
  <si>
    <t>14 IAR Alternating</t>
  </si>
  <si>
    <t>2/3 &gt; 2S</t>
  </si>
  <si>
    <t>4/5 &gt; 1S</t>
  </si>
  <si>
    <t>15 IAR &lt; 1S</t>
  </si>
  <si>
    <t>8 IAR &gt; 1S</t>
  </si>
  <si>
    <t>In Control</t>
  </si>
  <si>
    <t>IAR &gt;3S</t>
  </si>
  <si>
    <t>Labels</t>
  </si>
  <si>
    <t>Pp</t>
  </si>
  <si>
    <t>PpU</t>
  </si>
  <si>
    <t>PpL</t>
  </si>
  <si>
    <t>PpK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</si>
</sst>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0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MR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MR</c:v>
          </c:tx>
          <c:spPr>
            <a:ln cmpd="sng" w="1905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Data!$A$2:$A$86</c:f>
            </c:strRef>
          </c:cat>
          <c:val>
            <c:numRef>
              <c:f>Data!$F$2:$F$86</c:f>
              <c:numCache/>
            </c:numRef>
          </c:val>
          <c:smooth val="1"/>
        </c:ser>
        <c:ser>
          <c:idx val="1"/>
          <c:order val="1"/>
          <c:tx>
            <c:v>MR Bar</c:v>
          </c:tx>
          <c:spPr>
            <a:ln cmpd="sng">
              <a:solidFill>
                <a:srgbClr val="4A86E8"/>
              </a:solidFill>
            </a:ln>
          </c:spPr>
          <c:marker>
            <c:symbol val="none"/>
          </c:marker>
          <c:cat>
            <c:strRef>
              <c:f>Data!$A$2:$A$86</c:f>
            </c:strRef>
          </c:cat>
          <c:val>
            <c:numRef>
              <c:f>Data!$G$2:$G$86</c:f>
              <c:numCache/>
            </c:numRef>
          </c:val>
          <c:smooth val="1"/>
        </c:ser>
        <c:ser>
          <c:idx val="2"/>
          <c:order val="2"/>
          <c:tx>
            <c:v>MR UCL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Data!$A$2:$A$86</c:f>
            </c:strRef>
          </c:cat>
          <c:val>
            <c:numRef>
              <c:f>Data!$O$2:$O$86</c:f>
              <c:numCache/>
            </c:numRef>
          </c:val>
          <c:smooth val="1"/>
        </c:ser>
        <c:ser>
          <c:idx val="3"/>
          <c:order val="3"/>
          <c:tx>
            <c:v>MR IC</c:v>
          </c:tx>
          <c:spPr>
            <a:ln cmpd="sng">
              <a:solidFill>
                <a:srgbClr val="34A853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4A853">
                  <a:alpha val="100000"/>
                </a:srgbClr>
              </a:solidFill>
              <a:ln cmpd="sng">
                <a:solidFill>
                  <a:srgbClr val="34A853">
                    <a:alpha val="100000"/>
                  </a:srgbClr>
                </a:solidFill>
              </a:ln>
            </c:spPr>
          </c:marker>
          <c:cat>
            <c:strRef>
              <c:f>Data!$A$2:$A$86</c:f>
            </c:strRef>
          </c:cat>
          <c:val>
            <c:numRef>
              <c:f>Data!$P$2:$P$86</c:f>
              <c:numCache/>
            </c:numRef>
          </c:val>
          <c:smooth val="1"/>
        </c:ser>
        <c:ser>
          <c:idx val="4"/>
          <c:order val="4"/>
          <c:tx>
            <c:v>MR OC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30"/>
            <c:marker>
              <c:symbol val="none"/>
            </c:marker>
          </c:dPt>
          <c:cat>
            <c:strRef>
              <c:f>Data!$A$2:$A$86</c:f>
            </c:strRef>
          </c:cat>
          <c:val>
            <c:numRef>
              <c:f>Data!$Q$2:$Q$86</c:f>
              <c:numCache/>
            </c:numRef>
          </c:val>
          <c:smooth val="1"/>
        </c:ser>
        <c:axId val="1221245590"/>
        <c:axId val="2046367522"/>
      </c:lineChart>
      <c:catAx>
        <c:axId val="1221245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6367522"/>
      </c:catAx>
      <c:valAx>
        <c:axId val="204636752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1245590"/>
      </c:valAx>
    </c:plotArea>
    <c:legend>
      <c:legendPos val="r"/>
      <c:layout>
        <c:manualLayout>
          <c:xMode val="edge"/>
          <c:yMode val="edge"/>
          <c:x val="0.8765818729809236"/>
          <c:y val="0.298215349382810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Data!$D$1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Data!$D$2:$D$84</c:f>
              <c:numCache/>
            </c:numRef>
          </c:val>
          <c:smooth val="1"/>
        </c:ser>
        <c:ser>
          <c:idx val="1"/>
          <c:order val="1"/>
          <c:tx>
            <c:strRef>
              <c:f>Data!$E$1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Data!$E$2:$E$84</c:f>
              <c:numCache/>
            </c:numRef>
          </c:val>
          <c:smooth val="1"/>
        </c:ser>
        <c:ser>
          <c:idx val="2"/>
          <c:order val="2"/>
          <c:tx>
            <c:strRef>
              <c:f>Data!$I$1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Data!$I$2:$I$84</c:f>
              <c:numCache/>
            </c:numRef>
          </c:val>
          <c:smooth val="1"/>
        </c:ser>
        <c:ser>
          <c:idx val="3"/>
          <c:order val="3"/>
          <c:tx>
            <c:strRef>
              <c:f>Data!$L$1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Data!$L$2:$L$84</c:f>
              <c:numCache/>
            </c:numRef>
          </c:val>
          <c:smooth val="1"/>
        </c:ser>
        <c:ser>
          <c:idx val="4"/>
          <c:order val="4"/>
          <c:tx>
            <c:strRef>
              <c:f>Data!$J$1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Data!$J$2:$J$84</c:f>
              <c:numCache/>
            </c:numRef>
          </c:val>
          <c:smooth val="1"/>
        </c:ser>
        <c:ser>
          <c:idx val="5"/>
          <c:order val="5"/>
          <c:tx>
            <c:strRef>
              <c:f>Data!$M$1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Data!$M$2:$M$84</c:f>
              <c:numCache/>
            </c:numRef>
          </c:val>
          <c:smooth val="1"/>
        </c:ser>
        <c:ser>
          <c:idx val="6"/>
          <c:order val="6"/>
          <c:tx>
            <c:strRef>
              <c:f>Data!$K$1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Data!$K$2:$K$84</c:f>
              <c:numCache/>
            </c:numRef>
          </c:val>
          <c:smooth val="1"/>
        </c:ser>
        <c:ser>
          <c:idx val="7"/>
          <c:order val="7"/>
          <c:tx>
            <c:strRef>
              <c:f>Data!$N$1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Data!$A$2:$A$84</c:f>
            </c:strRef>
          </c:cat>
          <c:val>
            <c:numRef>
              <c:f>Data!$N$2:$N$84</c:f>
              <c:numCache/>
            </c:numRef>
          </c:val>
          <c:smooth val="1"/>
        </c:ser>
        <c:ser>
          <c:idx val="8"/>
          <c:order val="8"/>
          <c:tx>
            <c:strRef>
              <c:f>Data!$AG$1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Data!$AG$2:$AG$84</c:f>
              <c:numCache/>
            </c:numRef>
          </c:val>
          <c:smooth val="1"/>
        </c:ser>
        <c:ser>
          <c:idx val="9"/>
          <c:order val="9"/>
          <c:tx>
            <c:strRef>
              <c:f>Data!$AH$1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Data!$AH$2:$AH$84</c:f>
              <c:numCache/>
            </c:numRef>
          </c:val>
          <c:smooth val="1"/>
        </c:ser>
        <c:ser>
          <c:idx val="10"/>
          <c:order val="10"/>
          <c:tx>
            <c:strRef>
              <c:f>Data!$Z$1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Data!$Z$2:$Z$84</c:f>
              <c:numCache/>
            </c:numRef>
          </c:val>
          <c:smooth val="1"/>
        </c:ser>
        <c:ser>
          <c:idx val="11"/>
          <c:order val="11"/>
          <c:tx>
            <c:strRef>
              <c:f>Data!$AB$1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Data!$AB$2:$AB$84</c:f>
              <c:numCache/>
            </c:numRef>
          </c:val>
          <c:smooth val="1"/>
        </c:ser>
        <c:ser>
          <c:idx val="12"/>
          <c:order val="12"/>
          <c:tx>
            <c:strRef>
              <c:f>Data!$AC$1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Data!$AC$2:$AC$84</c:f>
              <c:numCache/>
            </c:numRef>
          </c:val>
          <c:smooth val="1"/>
        </c:ser>
        <c:ser>
          <c:idx val="13"/>
          <c:order val="13"/>
          <c:tx>
            <c:strRef>
              <c:f>Data!$AD$1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Data!$A$2:$A$84</c:f>
            </c:strRef>
          </c:cat>
          <c:val>
            <c:numRef>
              <c:f>Data!$AD$2:$AD$84</c:f>
              <c:numCache/>
            </c:numRef>
          </c:val>
          <c:smooth val="1"/>
        </c:ser>
        <c:axId val="451576423"/>
        <c:axId val="1840014328"/>
      </c:lineChart>
      <c:catAx>
        <c:axId val="451576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014328"/>
      </c:catAx>
      <c:valAx>
        <c:axId val="1840014328"/>
        <c:scaling>
          <c:orientation val="minMax"/>
          <c:min val="97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576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22</xdr:row>
      <xdr:rowOff>9525</xdr:rowOff>
    </xdr:from>
    <xdr:ext cx="10506075" cy="3667125"/>
    <xdr:graphicFrame>
      <xdr:nvGraphicFramePr>
        <xdr:cNvPr id="13203618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0</xdr:row>
      <xdr:rowOff>28575</xdr:rowOff>
    </xdr:from>
    <xdr:ext cx="10506075" cy="4191000"/>
    <xdr:graphicFrame>
      <xdr:nvGraphicFramePr>
        <xdr:cNvPr id="889511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AI84" displayName="Table_1" id="1">
  <tableColumns count="35">
    <tableColumn name="BN" id="1"/>
    <tableColumn name="LSL" id="2"/>
    <tableColumn name="USL" id="3"/>
    <tableColumn name="I" id="4"/>
    <tableColumn name="X Bar" id="5"/>
    <tableColumn name="MR" id="6"/>
    <tableColumn name="MR Bar" id="7"/>
    <tableColumn name="I Sigma" id="8"/>
    <tableColumn name="Zone C Upper" id="9"/>
    <tableColumn name="Zone B Upper" id="10"/>
    <tableColumn name="Zone A Upper" id="11"/>
    <tableColumn name="Zone C Lower" id="12"/>
    <tableColumn name="Zone B Lower" id="13"/>
    <tableColumn name="Zone A Lower" id="14"/>
    <tableColumn name="MR UCL" id="15"/>
    <tableColumn name="MR IC" id="16"/>
    <tableColumn name="MR OC" id="17"/>
    <tableColumn name="&gt;XBar" id="18"/>
    <tableColumn name="I &gt; 1S" id="19"/>
    <tableColumn name="I &gt; 2S" id="20"/>
    <tableColumn name="I &gt; 3S" id="21"/>
    <tableColumn name="I &lt; 1S" id="22"/>
    <tableColumn name="I &lt; 2S" id="23"/>
    <tableColumn name="I &lt; 3S" id="24"/>
    <tableColumn name="Greater than Last" id="25"/>
    <tableColumn name="9 IAR same side" id="26"/>
    <tableColumn name="6 IAR Inc/Decrease" id="27"/>
    <tableColumn name="14 IAR Alternating" id="28"/>
    <tableColumn name="2/3 &gt; 2S" id="29"/>
    <tableColumn name="4/5 &gt; 1S" id="30"/>
    <tableColumn name="15 IAR &lt; 1S" id="31"/>
    <tableColumn name="8 IAR &gt; 1S" id="32"/>
    <tableColumn name="In Control" id="33"/>
    <tableColumn name="IAR &gt;3S" id="34"/>
    <tableColumn name="Labels" id="35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7.57"/>
    <col customWidth="1" min="5" max="5" width="12.29"/>
    <col customWidth="1" min="6" max="6" width="6.0"/>
    <col customWidth="1" min="7" max="7" width="9.71"/>
    <col customWidth="1" min="8" max="8" width="13.29"/>
    <col customWidth="1" min="9" max="11" width="16.57"/>
    <col customWidth="1" min="12" max="14" width="16.0"/>
    <col customWidth="1" min="15" max="15" width="10.29"/>
    <col customWidth="1" min="16" max="16" width="8.43"/>
    <col customWidth="1" min="17" max="17" width="9.29"/>
    <col customWidth="1" min="18" max="18" width="8.71"/>
    <col customWidth="1" min="19" max="24" width="8.29"/>
    <col customWidth="1" min="25" max="25" width="19.14"/>
    <col customWidth="1" min="27" max="27" width="17.86"/>
    <col customWidth="1" min="28" max="28" width="20.57"/>
    <col customWidth="1" min="29" max="29" width="19.86"/>
    <col customWidth="1" min="31" max="31" width="17.86"/>
    <col customWidth="1" min="33" max="33" width="12.57"/>
    <col customWidth="1" min="35" max="35" width="10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ht="15.75" customHeight="1">
      <c r="A2" s="1">
        <v>21001.0</v>
      </c>
      <c r="B2" s="1">
        <v>97.0</v>
      </c>
      <c r="C2" s="1">
        <v>103.0</v>
      </c>
      <c r="D2" s="1">
        <v>100.1</v>
      </c>
      <c r="E2" s="1">
        <f>AVERAGE(Data!$D$2:$D$84)</f>
        <v>100.2012048</v>
      </c>
      <c r="F2" s="1" t="str">
        <f>IF(ISNUMBER(OFFSET(Data!$D2,-1,0,1,1))=TRUE,ABS(Data!$D2-OFFSET(Data!$D2,-1,0)),"")</f>
        <v/>
      </c>
      <c r="G2" s="1">
        <f>AVERAGE(Data!$F$2:$F$84)</f>
        <v>0.9109756098</v>
      </c>
      <c r="H2" s="1">
        <f>Data!$G2/1.128</f>
        <v>0.8076024909</v>
      </c>
      <c r="I2" s="1">
        <f>Data!$E2+Data!$H2</f>
        <v>101.0088073</v>
      </c>
      <c r="J2" s="1">
        <f>Data!$E2+2*Data!$H2</f>
        <v>101.8164098</v>
      </c>
      <c r="K2" s="1">
        <f>Data!$E2+3*Data!$H2</f>
        <v>102.6240123</v>
      </c>
      <c r="L2" s="1">
        <f>Data!$E2-Data!$H2</f>
        <v>99.39360233</v>
      </c>
      <c r="M2" s="1">
        <f>Data!$E2-2*Data!$H2</f>
        <v>98.58599984</v>
      </c>
      <c r="N2" s="1">
        <f>Data!$E2-3*Data!$H2</f>
        <v>97.77839735</v>
      </c>
      <c r="O2" s="1">
        <f>Data!$G2*3.267</f>
        <v>2.976157317</v>
      </c>
      <c r="P2" s="1" t="str">
        <f>IF(Data!$F2&lt;Data!$O2,Data!$F2,NA())</f>
        <v>#N/A</v>
      </c>
      <c r="Q2" s="1" t="str">
        <f>IF(Data!$F2="",NA(),IF(Data!$F2&gt;Data!$O2,Data!$F2,NA()))</f>
        <v>#N/A</v>
      </c>
      <c r="R2" s="1">
        <f>IF(Data!$D2&gt;Data!$E2,1,0)</f>
        <v>0</v>
      </c>
      <c r="S2" s="1">
        <f>IF(Data!$D2&gt;Data!$I2,1,0)</f>
        <v>0</v>
      </c>
      <c r="T2" s="1">
        <f>IF(Data!$D2&gt;Data!$J2,1,0)</f>
        <v>0</v>
      </c>
      <c r="U2" s="1">
        <f>IF(Data!$D2&gt;Data!$K2,1,0)</f>
        <v>0</v>
      </c>
      <c r="V2" s="1">
        <f>IF(Data!$D2&lt;Data!$L2,1,0)</f>
        <v>0</v>
      </c>
      <c r="W2" s="1">
        <f>IF(Data!$D2&lt;Data!$M2,1,0)</f>
        <v>0</v>
      </c>
      <c r="X2" s="1">
        <f>IF(Data!$D2&lt;Data!$N2,1,0)</f>
        <v>0</v>
      </c>
      <c r="Y2" s="1">
        <f t="shared" ref="Y2:Y84" si="1">IF(D2&gt;D1,1,0)</f>
        <v>0</v>
      </c>
      <c r="Z2" s="1" t="str">
        <f>IF(ROW()-ROW(Data!$Z$2:$Z$84)&lt;9,NA(),IF(OR(SUM(OFFSET(Data!$R2,-8,0,9))=9,SUM(OFFSET(Data!$R2,-8,0,9))=0),Data!$D2,NA()))</f>
        <v>#N/A</v>
      </c>
      <c r="AA2" s="1" t="str">
        <f>IF(ROW()-ROW(Data!$AA$2:$AA$84)&lt;6,NA(),IF(OR(SUM(OFFSET(Data!$Y2,-5,0,6))=6,SUM(OFFSET(Data!$Y2,-5,0,6))=0),Data!$D2,NA()))</f>
        <v>#N/A</v>
      </c>
      <c r="AB2" s="1" t="str">
        <f>IF(ROW()-ROW(Data!$AB$2:$AB$84)&lt;14,NA(),IF(OR(CONCATENATE(OFFSET(Data!$Y2,-13,0,14))="01010101010101",CONCATENATE(OFFSET(Data!$Y2,-13,0,14))="10101010101010"),Data!$D2,NA()))</f>
        <v>#N/A</v>
      </c>
      <c r="AC2" s="1" t="str">
        <f>IF(ROW()-ROW(Data!$AC$2:$AC$84)&lt;3,NA(),IF(OR(SUM(OFFSET(Data!$T2,-2,0,3))&gt;=2,SUM(OFFSET(Data!$W2,-2,0,3))&gt;=2),Data!$D2,NA()))</f>
        <v>#N/A</v>
      </c>
      <c r="AD2" s="1" t="str">
        <f>IF(ROW()-ROW(Data!$AA$2:$AA$84)&lt;5,NA(),IF(OR(SUM(OFFSET(Data!$S2,-4,0,5))&gt;=4,SUM(OFFSET(Data!$V2,-4,0,5))&gt;=4),Data!$D2,NA()))</f>
        <v>#N/A</v>
      </c>
      <c r="AE2" s="1" t="str">
        <f>IF(ROW()-ROW(Data!$AE$2:$AE$84)&lt;15,NA(),IF(AND(SUM(OFFSET(Data!$S2,-14,0,15))=0,SUM(OFFSET(Data!$V2,-14,0,15))=0),Data!$D2,NA()))</f>
        <v>#N/A</v>
      </c>
      <c r="AF2" s="1" t="str">
        <f>IF(ROW()-ROW(Data!$AE$2:$AE$84)&lt;8,NA(),IF(SUM(OFFSET(Data!$S2,-7,0,8),OFFSET(Data!$V2,-7,0,8))=8,Data!$D2,NA()))</f>
        <v>#N/A</v>
      </c>
      <c r="AG2" s="1">
        <f>IF(Data!$AI2="",Data!$D2,NA())</f>
        <v>100.1</v>
      </c>
      <c r="AH2" s="1" t="str">
        <f>IF(OR(Data!$U2=1,Data!$X2=1),Data!$D2,NA())</f>
        <v>#N/A</v>
      </c>
      <c r="AI2" s="1" t="str">
        <f>CONCATENATE(IF(ISNA(Data!$AH2),"","1,"),IF(ISNA(Data!$Z2),"","2,"),IF(ISNA(Data!$AA2),"","3,"),IF(ISNA(Data!$AB2),"","4,"),IF(ISNA(Data!$AC2),"","5,"),IF(ISNA(Data!$AD2),"","6,"),IF(ISNA(Data!$AE2),"","7,"),IF(ISNA(Data!$AF2),"","8"))</f>
        <v/>
      </c>
    </row>
    <row r="3" ht="15.75" customHeight="1">
      <c r="A3" s="1">
        <v>21002.0</v>
      </c>
      <c r="B3" s="1">
        <v>97.0</v>
      </c>
      <c r="C3" s="1">
        <v>103.0</v>
      </c>
      <c r="D3" s="1">
        <v>101.3</v>
      </c>
      <c r="E3" s="1">
        <f>AVERAGE(Data!$D$2:$D$84)</f>
        <v>100.2012048</v>
      </c>
      <c r="F3" s="1">
        <f>IF(ISNUMBER(OFFSET(Data!$D3,-1,0,1,1))=TRUE,ABS(Data!$D3-OFFSET(Data!$D3,-1,0)),"")</f>
        <v>1.2</v>
      </c>
      <c r="G3" s="1">
        <f>AVERAGE(Data!$F$2:$F$84)</f>
        <v>0.9109756098</v>
      </c>
      <c r="H3" s="1">
        <f>Data!$G3/1.128</f>
        <v>0.8076024909</v>
      </c>
      <c r="I3" s="1">
        <f>Data!$E3+Data!$H3</f>
        <v>101.0088073</v>
      </c>
      <c r="J3" s="1">
        <f>Data!$E3+2*Data!$H3</f>
        <v>101.8164098</v>
      </c>
      <c r="K3" s="1">
        <f>Data!$E3+3*Data!$H3</f>
        <v>102.6240123</v>
      </c>
      <c r="L3" s="1">
        <f>Data!$E3-Data!$H3</f>
        <v>99.39360233</v>
      </c>
      <c r="M3" s="1">
        <f>Data!$E3-2*Data!$H3</f>
        <v>98.58599984</v>
      </c>
      <c r="N3" s="1">
        <f>Data!$E3-3*Data!$H3</f>
        <v>97.77839735</v>
      </c>
      <c r="O3" s="1">
        <f>Data!$G3*3.267</f>
        <v>2.976157317</v>
      </c>
      <c r="P3" s="1">
        <f>IF(Data!$F3&lt;Data!$O3,Data!$F3,NA())</f>
        <v>1.2</v>
      </c>
      <c r="Q3" s="1" t="str">
        <f>IF(Data!$F3="",NA(),IF(Data!$F3&gt;Data!$O3,Data!$F3,NA()))</f>
        <v>#N/A</v>
      </c>
      <c r="R3" s="1">
        <f>IF(Data!$D3&gt;Data!$E3,1,0)</f>
        <v>1</v>
      </c>
      <c r="S3" s="1">
        <f>IF(Data!$D3&gt;Data!$I3,1,0)</f>
        <v>1</v>
      </c>
      <c r="T3" s="1">
        <f>IF(Data!$D3&gt;Data!$J3,1,0)</f>
        <v>0</v>
      </c>
      <c r="U3" s="1">
        <f>IF(Data!$D3&gt;Data!$K3,1,0)</f>
        <v>0</v>
      </c>
      <c r="V3" s="1">
        <f>IF(Data!$D3&lt;Data!$L3,1,0)</f>
        <v>0</v>
      </c>
      <c r="W3" s="1">
        <f>IF(Data!$D3&lt;Data!$M3,1,0)</f>
        <v>0</v>
      </c>
      <c r="X3" s="1">
        <f>IF(Data!$D3&lt;Data!$N3,1,0)</f>
        <v>0</v>
      </c>
      <c r="Y3" s="1">
        <f t="shared" si="1"/>
        <v>1</v>
      </c>
      <c r="Z3" s="1" t="str">
        <f>IF(ROW()-ROW(Data!$Z$2:$Z$84)&lt;9,NA(),IF(OR(SUM(OFFSET(Data!$R3,-8,0,9))=9,SUM(OFFSET(Data!$R3,-8,0,9))=0),Data!$D3,NA()))</f>
        <v>#N/A</v>
      </c>
      <c r="AA3" s="1" t="str">
        <f>IF(ROW()-ROW(Data!$AA$2:$AA$84)&lt;6,NA(),IF(OR(SUM(OFFSET(Data!$Y3,-5,0,6))=6,SUM(OFFSET(Data!$Y3,-5,0,6))=0),Data!$D3,NA()))</f>
        <v>#N/A</v>
      </c>
      <c r="AB3" s="1" t="str">
        <f>IF(ROW()-ROW(Data!$AB$2:$AB$84)&lt;14,NA(),IF(OR(CONCATENATE(OFFSET(Data!$Y3,-13,0,14))="01010101010101",CONCATENATE(OFFSET(Data!$Y3,-13,0,14))="10101010101010"),Data!$D3,NA()))</f>
        <v>#N/A</v>
      </c>
      <c r="AC3" s="1" t="str">
        <f>IF(ROW()-ROW(Data!$AC$2:$AC$84)&lt;3,NA(),IF(OR(SUM(OFFSET(Data!$T3,-2,0,3))&gt;=2,SUM(OFFSET(Data!$W3,-2,0,3))&gt;=2),Data!$D3,NA()))</f>
        <v>#N/A</v>
      </c>
      <c r="AD3" s="1" t="str">
        <f>IF(ROW()-ROW(Data!$AA$2:$AA$84)&lt;5,NA(),IF(OR(SUM(OFFSET(Data!$S3,-4,0,5))&gt;=4,SUM(OFFSET(Data!$V3,-4,0,5))&gt;=4),Data!$D3,NA()))</f>
        <v>#N/A</v>
      </c>
      <c r="AE3" s="1" t="str">
        <f>IF(ROW()-ROW(Data!$AE$2:$AE$84)&lt;15,NA(),IF(AND(SUM(OFFSET(Data!$S3,-14,0,15))=0,SUM(OFFSET(Data!$V3,-14,0,15))=0),Data!$D3,NA()))</f>
        <v>#N/A</v>
      </c>
      <c r="AF3" s="1" t="str">
        <f>IF(ROW()-ROW(Data!$AE$2:$AE$84)&lt;8,NA(),IF(SUM(OFFSET(Data!$S3,-7,0,8),OFFSET(Data!$V3,-7,0,8))=8,Data!$D3,NA()))</f>
        <v>#N/A</v>
      </c>
      <c r="AG3" s="1">
        <f>IF(Data!$AI3="",Data!$D3,NA())</f>
        <v>101.3</v>
      </c>
      <c r="AH3" s="1" t="str">
        <f>IF(OR(Data!$U3=1,Data!$X3=1),Data!$D3,NA())</f>
        <v>#N/A</v>
      </c>
      <c r="AI3" s="1" t="str">
        <f>CONCATENATE(IF(ISNA(Data!$AH3),"","1,"),IF(ISNA(Data!$Z3),"","2,"),IF(ISNA(Data!$AA3),"","3,"),IF(ISNA(Data!$AB3),"","4,"),IF(ISNA(Data!$AC3),"","5,"),IF(ISNA(Data!$AD3),"","6,"),IF(ISNA(Data!$AE3),"","7,"),IF(ISNA(Data!$AF3),"","8"))</f>
        <v/>
      </c>
    </row>
    <row r="4" ht="15.75" customHeight="1">
      <c r="A4" s="1">
        <v>21003.0</v>
      </c>
      <c r="B4" s="1">
        <v>97.0</v>
      </c>
      <c r="C4" s="1">
        <v>103.0</v>
      </c>
      <c r="D4" s="1">
        <v>97.6</v>
      </c>
      <c r="E4" s="1">
        <f>AVERAGE(Data!$D$2:$D$84)</f>
        <v>100.2012048</v>
      </c>
      <c r="F4" s="1">
        <f>IF(ISNUMBER(OFFSET(Data!$D4,-1,0,1,1))=TRUE,ABS(Data!$D4-OFFSET(Data!$D4,-1,0)),"")</f>
        <v>3.7</v>
      </c>
      <c r="G4" s="1">
        <f>AVERAGE(Data!$F$2:$F$84)</f>
        <v>0.9109756098</v>
      </c>
      <c r="H4" s="1">
        <f>Data!$G4/1.128</f>
        <v>0.8076024909</v>
      </c>
      <c r="I4" s="1">
        <f>Data!$E4+Data!$H4</f>
        <v>101.0088073</v>
      </c>
      <c r="J4" s="1">
        <f>Data!$E4+2*Data!$H4</f>
        <v>101.8164098</v>
      </c>
      <c r="K4" s="1">
        <f>Data!$E4+3*Data!$H4</f>
        <v>102.6240123</v>
      </c>
      <c r="L4" s="1">
        <f>Data!$E4-Data!$H4</f>
        <v>99.39360233</v>
      </c>
      <c r="M4" s="1">
        <f>Data!$E4-2*Data!$H4</f>
        <v>98.58599984</v>
      </c>
      <c r="N4" s="1">
        <f>Data!$E4-3*Data!$H4</f>
        <v>97.77839735</v>
      </c>
      <c r="O4" s="1">
        <f>Data!$G4*3.267</f>
        <v>2.976157317</v>
      </c>
      <c r="P4" s="1" t="str">
        <f>IF(Data!$F4&lt;Data!$O4,Data!$F4,NA())</f>
        <v>#N/A</v>
      </c>
      <c r="Q4" s="1">
        <f>IF(Data!$F4="",NA(),IF(Data!$F4&gt;Data!$O4,Data!$F4,NA()))</f>
        <v>3.7</v>
      </c>
      <c r="R4" s="1">
        <f>IF(Data!$D4&gt;Data!$E4,1,0)</f>
        <v>0</v>
      </c>
      <c r="S4" s="1">
        <f>IF(Data!$D4&gt;Data!$I4,1,0)</f>
        <v>0</v>
      </c>
      <c r="T4" s="1">
        <f>IF(Data!$D4&gt;Data!$J4,1,0)</f>
        <v>0</v>
      </c>
      <c r="U4" s="1">
        <f>IF(Data!$D4&gt;Data!$K4,1,0)</f>
        <v>0</v>
      </c>
      <c r="V4" s="1">
        <f>IF(Data!$D4&lt;Data!$L4,1,0)</f>
        <v>1</v>
      </c>
      <c r="W4" s="1">
        <f>IF(Data!$D4&lt;Data!$M4,1,0)</f>
        <v>1</v>
      </c>
      <c r="X4" s="1">
        <f>IF(Data!$D4&lt;Data!$N4,1,0)</f>
        <v>1</v>
      </c>
      <c r="Y4" s="1">
        <f t="shared" si="1"/>
        <v>0</v>
      </c>
      <c r="Z4" s="1" t="str">
        <f>IF(ROW()-ROW(Data!$Z$2:$Z$84)&lt;9,NA(),IF(OR(SUM(OFFSET(Data!$R4,-8,0,9))=9,SUM(OFFSET(Data!$R4,-8,0,9))=0),Data!$D4,NA()))</f>
        <v>#N/A</v>
      </c>
      <c r="AA4" s="1" t="str">
        <f>IF(ROW()-ROW(Data!$AA$2:$AA$84)&lt;6,NA(),IF(OR(SUM(OFFSET(Data!$Y4,-5,0,6))=6,SUM(OFFSET(Data!$Y4,-5,0,6))=0),Data!$D4,NA()))</f>
        <v>#N/A</v>
      </c>
      <c r="AB4" s="1" t="str">
        <f>IF(ROW()-ROW(Data!$AB$2:$AB$84)&lt;14,NA(),IF(OR(CONCATENATE(OFFSET(Data!$Y4,-13,0,14))="01010101010101",CONCATENATE(OFFSET(Data!$Y4,-13,0,14))="10101010101010"),Data!$D4,NA()))</f>
        <v>#N/A</v>
      </c>
      <c r="AC4" s="1" t="str">
        <f>IF(ROW()-ROW(Data!$AC$2:$AC$84)&lt;3,NA(),IF(OR(SUM(OFFSET(Data!$T4,-2,0,3))&gt;=2,SUM(OFFSET(Data!$W4,-2,0,3))&gt;=2),Data!$D4,NA()))</f>
        <v>#N/A</v>
      </c>
      <c r="AD4" s="1" t="str">
        <f>IF(ROW()-ROW(Data!$AA$2:$AA$84)&lt;5,NA(),IF(OR(SUM(OFFSET(Data!$S4,-4,0,5))&gt;=4,SUM(OFFSET(Data!$V4,-4,0,5))&gt;=4),Data!$D4,NA()))</f>
        <v>#N/A</v>
      </c>
      <c r="AE4" s="1" t="str">
        <f>IF(ROW()-ROW(Data!$AE$2:$AE$84)&lt;15,NA(),IF(AND(SUM(OFFSET(Data!$S4,-14,0,15))=0,SUM(OFFSET(Data!$V4,-14,0,15))=0),Data!$D4,NA()))</f>
        <v>#N/A</v>
      </c>
      <c r="AF4" s="1" t="str">
        <f>IF(ROW()-ROW(Data!$AE$2:$AE$84)&lt;8,NA(),IF(SUM(OFFSET(Data!$S4,-7,0,8),OFFSET(Data!$V4,-7,0,8))=8,Data!$D4,NA()))</f>
        <v>#N/A</v>
      </c>
      <c r="AG4" s="1" t="str">
        <f>IF(Data!$AI4="",Data!$D4,NA())</f>
        <v>#N/A</v>
      </c>
      <c r="AH4" s="1">
        <f>IF(OR(Data!$U4=1,Data!$X4=1),Data!$D4,NA())</f>
        <v>97.6</v>
      </c>
      <c r="AI4" s="1" t="str">
        <f>CONCATENATE(IF(ISNA(Data!$AH4),"","1,"),IF(ISNA(Data!$Z4),"","2,"),IF(ISNA(Data!$AA4),"","3,"),IF(ISNA(Data!$AB4),"","4,"),IF(ISNA(Data!$AC4),"","5,"),IF(ISNA(Data!$AD4),"","6,"),IF(ISNA(Data!$AE4),"","7,"),IF(ISNA(Data!$AF4),"","8"))</f>
        <v>1,</v>
      </c>
    </row>
    <row r="5" ht="15.75" customHeight="1">
      <c r="A5" s="1">
        <v>21004.0</v>
      </c>
      <c r="B5" s="1">
        <v>97.0</v>
      </c>
      <c r="C5" s="1">
        <v>103.0</v>
      </c>
      <c r="D5" s="1">
        <v>100.4</v>
      </c>
      <c r="E5" s="1">
        <f>AVERAGE(Data!$D$2:$D$84)</f>
        <v>100.2012048</v>
      </c>
      <c r="F5" s="1">
        <f>IF(ISNUMBER(OFFSET(Data!$D5,-1,0,1,1))=TRUE,ABS(Data!$D5-OFFSET(Data!$D5,-1,0)),"")</f>
        <v>2.8</v>
      </c>
      <c r="G5" s="1">
        <f>AVERAGE(Data!$F$2:$F$84)</f>
        <v>0.9109756098</v>
      </c>
      <c r="H5" s="1">
        <f>Data!$G5/1.128</f>
        <v>0.8076024909</v>
      </c>
      <c r="I5" s="1">
        <f>Data!$E5+Data!$H5</f>
        <v>101.0088073</v>
      </c>
      <c r="J5" s="1">
        <f>Data!$E5+2*Data!$H5</f>
        <v>101.8164098</v>
      </c>
      <c r="K5" s="1">
        <f>Data!$E5+3*Data!$H5</f>
        <v>102.6240123</v>
      </c>
      <c r="L5" s="1">
        <f>Data!$E5-Data!$H5</f>
        <v>99.39360233</v>
      </c>
      <c r="M5" s="1">
        <f>Data!$E5-2*Data!$H5</f>
        <v>98.58599984</v>
      </c>
      <c r="N5" s="1">
        <f>Data!$E5-3*Data!$H5</f>
        <v>97.77839735</v>
      </c>
      <c r="O5" s="1">
        <f>Data!$G5*3.267</f>
        <v>2.976157317</v>
      </c>
      <c r="P5" s="1">
        <f>IF(Data!$F5&lt;Data!$O5,Data!$F5,NA())</f>
        <v>2.8</v>
      </c>
      <c r="Q5" s="1" t="str">
        <f>IF(Data!$F5="",NA(),IF(Data!$F5&gt;Data!$O5,Data!$F5,NA()))</f>
        <v>#N/A</v>
      </c>
      <c r="R5" s="1">
        <f>IF(Data!$D5&gt;Data!$E5,1,0)</f>
        <v>1</v>
      </c>
      <c r="S5" s="1">
        <f>IF(Data!$D5&gt;Data!$I5,1,0)</f>
        <v>0</v>
      </c>
      <c r="T5" s="1">
        <f>IF(Data!$D5&gt;Data!$J5,1,0)</f>
        <v>0</v>
      </c>
      <c r="U5" s="1">
        <f>IF(Data!$D5&gt;Data!$K5,1,0)</f>
        <v>0</v>
      </c>
      <c r="V5" s="1">
        <f>IF(Data!$D5&lt;Data!$L5,1,0)</f>
        <v>0</v>
      </c>
      <c r="W5" s="1">
        <f>IF(Data!$D5&lt;Data!$M5,1,0)</f>
        <v>0</v>
      </c>
      <c r="X5" s="1">
        <f>IF(Data!$D5&lt;Data!$N5,1,0)</f>
        <v>0</v>
      </c>
      <c r="Y5" s="1">
        <f t="shared" si="1"/>
        <v>1</v>
      </c>
      <c r="Z5" s="1" t="str">
        <f>IF(ROW()-ROW(Data!$Z$2:$Z$84)&lt;9,NA(),IF(OR(SUM(OFFSET(Data!$R5,-8,0,9))=9,SUM(OFFSET(Data!$R5,-8,0,9))=0),Data!$D5,NA()))</f>
        <v>#N/A</v>
      </c>
      <c r="AA5" s="1" t="str">
        <f>IF(ROW()-ROW(Data!$AA$2:$AA$84)&lt;6,NA(),IF(OR(SUM(OFFSET(Data!$Y5,-5,0,6))=6,SUM(OFFSET(Data!$Y5,-5,0,6))=0),Data!$D5,NA()))</f>
        <v>#N/A</v>
      </c>
      <c r="AB5" s="1" t="str">
        <f>IF(ROW()-ROW(Data!$AB$2:$AB$84)&lt;14,NA(),IF(OR(CONCATENATE(OFFSET(Data!$Y5,-13,0,14))="01010101010101",CONCATENATE(OFFSET(Data!$Y5,-13,0,14))="10101010101010"),Data!$D5,NA()))</f>
        <v>#N/A</v>
      </c>
      <c r="AC5" s="1" t="str">
        <f>IF(ROW()-ROW(Data!$AC$2:$AC$84)&lt;3,NA(),IF(OR(SUM(OFFSET(Data!$T5,-2,0,3))&gt;=2,SUM(OFFSET(Data!$W5,-2,0,3))&gt;=2),Data!$D5,NA()))</f>
        <v>#N/A</v>
      </c>
      <c r="AD5" s="1" t="str">
        <f>IF(ROW()-ROW(Data!$AA$2:$AA$84)&lt;5,NA(),IF(OR(SUM(OFFSET(Data!$S5,-4,0,5))&gt;=4,SUM(OFFSET(Data!$V5,-4,0,5))&gt;=4),Data!$D5,NA()))</f>
        <v>#N/A</v>
      </c>
      <c r="AE5" s="1" t="str">
        <f>IF(ROW()-ROW(Data!$AE$2:$AE$84)&lt;15,NA(),IF(AND(SUM(OFFSET(Data!$S5,-14,0,15))=0,SUM(OFFSET(Data!$V5,-14,0,15))=0),Data!$D5,NA()))</f>
        <v>#N/A</v>
      </c>
      <c r="AF5" s="1" t="str">
        <f>IF(ROW()-ROW(Data!$AE$2:$AE$84)&lt;8,NA(),IF(SUM(OFFSET(Data!$S5,-7,0,8),OFFSET(Data!$V5,-7,0,8))=8,Data!$D5,NA()))</f>
        <v>#N/A</v>
      </c>
      <c r="AG5" s="1">
        <f>IF(Data!$AI5="",Data!$D5,NA())</f>
        <v>100.4</v>
      </c>
      <c r="AH5" s="1" t="str">
        <f>IF(OR(Data!$U5=1,Data!$X5=1),Data!$D5,NA())</f>
        <v>#N/A</v>
      </c>
      <c r="AI5" s="1" t="str">
        <f>CONCATENATE(IF(ISNA(Data!$AH5),"","1,"),IF(ISNA(Data!$Z5),"","2,"),IF(ISNA(Data!$AA5),"","3,"),IF(ISNA(Data!$AB5),"","4,"),IF(ISNA(Data!$AC5),"","5,"),IF(ISNA(Data!$AD5),"","6,"),IF(ISNA(Data!$AE5),"","7,"),IF(ISNA(Data!$AF5),"","8"))</f>
        <v/>
      </c>
    </row>
    <row r="6" ht="15.75" customHeight="1">
      <c r="A6" s="1">
        <v>21005.0</v>
      </c>
      <c r="B6" s="1">
        <v>97.0</v>
      </c>
      <c r="C6" s="1">
        <v>103.0</v>
      </c>
      <c r="D6" s="1">
        <v>99.9</v>
      </c>
      <c r="E6" s="1">
        <f>AVERAGE(Data!$D$2:$D$84)</f>
        <v>100.2012048</v>
      </c>
      <c r="F6" s="1">
        <f>IF(ISNUMBER(OFFSET(Data!$D6,-1,0,1,1))=TRUE,ABS(Data!$D6-OFFSET(Data!$D6,-1,0)),"")</f>
        <v>0.5</v>
      </c>
      <c r="G6" s="1">
        <f>AVERAGE(Data!$F$2:$F$84)</f>
        <v>0.9109756098</v>
      </c>
      <c r="H6" s="1">
        <f>Data!$G6/1.128</f>
        <v>0.8076024909</v>
      </c>
      <c r="I6" s="1">
        <f>Data!$E6+Data!$H6</f>
        <v>101.0088073</v>
      </c>
      <c r="J6" s="1">
        <f>Data!$E6+2*Data!$H6</f>
        <v>101.8164098</v>
      </c>
      <c r="K6" s="1">
        <f>Data!$E6+3*Data!$H6</f>
        <v>102.6240123</v>
      </c>
      <c r="L6" s="1">
        <f>Data!$E6-Data!$H6</f>
        <v>99.39360233</v>
      </c>
      <c r="M6" s="1">
        <f>Data!$E6-2*Data!$H6</f>
        <v>98.58599984</v>
      </c>
      <c r="N6" s="1">
        <f>Data!$E6-3*Data!$H6</f>
        <v>97.77839735</v>
      </c>
      <c r="O6" s="1">
        <f>Data!$G6*3.267</f>
        <v>2.976157317</v>
      </c>
      <c r="P6" s="1">
        <f>IF(Data!$F6&lt;Data!$O6,Data!$F6,NA())</f>
        <v>0.5</v>
      </c>
      <c r="Q6" s="1" t="str">
        <f>IF(Data!$F6="",NA(),IF(Data!$F6&gt;Data!$O6,Data!$F6,NA()))</f>
        <v>#N/A</v>
      </c>
      <c r="R6" s="1">
        <f>IF(Data!$D6&gt;Data!$E6,1,0)</f>
        <v>0</v>
      </c>
      <c r="S6" s="1">
        <f>IF(Data!$D6&gt;Data!$I6,1,0)</f>
        <v>0</v>
      </c>
      <c r="T6" s="1">
        <f>IF(Data!$D6&gt;Data!$J6,1,0)</f>
        <v>0</v>
      </c>
      <c r="U6" s="1">
        <f>IF(Data!$D6&gt;Data!$K6,1,0)</f>
        <v>0</v>
      </c>
      <c r="V6" s="1">
        <f>IF(Data!$D6&lt;Data!$L6,1,0)</f>
        <v>0</v>
      </c>
      <c r="W6" s="1">
        <f>IF(Data!$D6&lt;Data!$M6,1,0)</f>
        <v>0</v>
      </c>
      <c r="X6" s="1">
        <f>IF(Data!$D6&lt;Data!$N6,1,0)</f>
        <v>0</v>
      </c>
      <c r="Y6" s="1">
        <f t="shared" si="1"/>
        <v>0</v>
      </c>
      <c r="Z6" s="1" t="str">
        <f>IF(ROW()-ROW(Data!$Z$2:$Z$84)&lt;9,NA(),IF(OR(SUM(OFFSET(Data!$R6,-8,0,9))=9,SUM(OFFSET(Data!$R6,-8,0,9))=0),Data!$D6,NA()))</f>
        <v>#N/A</v>
      </c>
      <c r="AA6" s="1" t="str">
        <f>IF(ROW()-ROW(Data!$AA$2:$AA$84)&lt;6,NA(),IF(OR(SUM(OFFSET(Data!$Y6,-5,0,6))=6,SUM(OFFSET(Data!$Y6,-5,0,6))=0),Data!$D6,NA()))</f>
        <v>#N/A</v>
      </c>
      <c r="AB6" s="1" t="str">
        <f>IF(ROW()-ROW(Data!$AB$2:$AB$84)&lt;14,NA(),IF(OR(CONCATENATE(OFFSET(Data!$Y6,-13,0,14))="01010101010101",CONCATENATE(OFFSET(Data!$Y6,-13,0,14))="10101010101010"),Data!$D6,NA()))</f>
        <v>#N/A</v>
      </c>
      <c r="AC6" s="1" t="str">
        <f>IF(ROW()-ROW(Data!$AC$2:$AC$84)&lt;3,NA(),IF(OR(SUM(OFFSET(Data!$T6,-2,0,3))&gt;=2,SUM(OFFSET(Data!$W6,-2,0,3))&gt;=2),Data!$D6,NA()))</f>
        <v>#N/A</v>
      </c>
      <c r="AD6" s="1" t="str">
        <f>IF(ROW()-ROW(Data!$AA$2:$AA$84)&lt;5,NA(),IF(OR(SUM(OFFSET(Data!$S6,-4,0,5))&gt;=4,SUM(OFFSET(Data!$V6,-4,0,5))&gt;=4),Data!$D6,NA()))</f>
        <v>#N/A</v>
      </c>
      <c r="AE6" s="1" t="str">
        <f>IF(ROW()-ROW(Data!$AE$2:$AE$84)&lt;15,NA(),IF(AND(SUM(OFFSET(Data!$S6,-14,0,15))=0,SUM(OFFSET(Data!$V6,-14,0,15))=0),Data!$D6,NA()))</f>
        <v>#N/A</v>
      </c>
      <c r="AF6" s="1" t="str">
        <f>IF(ROW()-ROW(Data!$AE$2:$AE$84)&lt;8,NA(),IF(SUM(OFFSET(Data!$S6,-7,0,8),OFFSET(Data!$V6,-7,0,8))=8,Data!$D6,NA()))</f>
        <v>#N/A</v>
      </c>
      <c r="AG6" s="1">
        <f>IF(Data!$AI6="",Data!$D6,NA())</f>
        <v>99.9</v>
      </c>
      <c r="AH6" s="1" t="str">
        <f>IF(OR(Data!$U6=1,Data!$X6=1),Data!$D6,NA())</f>
        <v>#N/A</v>
      </c>
      <c r="AI6" s="1" t="str">
        <f>CONCATENATE(IF(ISNA(Data!$AH6),"","1,"),IF(ISNA(Data!$Z6),"","2,"),IF(ISNA(Data!$AA6),"","3,"),IF(ISNA(Data!$AB6),"","4,"),IF(ISNA(Data!$AC6),"","5,"),IF(ISNA(Data!$AD6),"","6,"),IF(ISNA(Data!$AE6),"","7,"),IF(ISNA(Data!$AF6),"","8"))</f>
        <v/>
      </c>
    </row>
    <row r="7" ht="15.75" customHeight="1">
      <c r="A7" s="1">
        <v>21006.0</v>
      </c>
      <c r="B7" s="1">
        <v>97.0</v>
      </c>
      <c r="C7" s="1">
        <v>103.0</v>
      </c>
      <c r="D7" s="1">
        <v>100.8</v>
      </c>
      <c r="E7" s="1">
        <f>AVERAGE(Data!$D$2:$D$84)</f>
        <v>100.2012048</v>
      </c>
      <c r="F7" s="1">
        <f>IF(ISNUMBER(OFFSET(Data!$D7,-1,0,1,1))=TRUE,ABS(Data!$D7-OFFSET(Data!$D7,-1,0)),"")</f>
        <v>0.9</v>
      </c>
      <c r="G7" s="1">
        <f>AVERAGE(Data!$F$2:$F$84)</f>
        <v>0.9109756098</v>
      </c>
      <c r="H7" s="1">
        <f>Data!$G7/1.128</f>
        <v>0.8076024909</v>
      </c>
      <c r="I7" s="1">
        <f>Data!$E7+Data!$H7</f>
        <v>101.0088073</v>
      </c>
      <c r="J7" s="1">
        <f>Data!$E7+2*Data!$H7</f>
        <v>101.8164098</v>
      </c>
      <c r="K7" s="1">
        <f>Data!$E7+3*Data!$H7</f>
        <v>102.6240123</v>
      </c>
      <c r="L7" s="1">
        <f>Data!$E7-Data!$H7</f>
        <v>99.39360233</v>
      </c>
      <c r="M7" s="1">
        <f>Data!$E7-2*Data!$H7</f>
        <v>98.58599984</v>
      </c>
      <c r="N7" s="1">
        <f>Data!$E7-3*Data!$H7</f>
        <v>97.77839735</v>
      </c>
      <c r="O7" s="1">
        <f>Data!$G7*3.267</f>
        <v>2.976157317</v>
      </c>
      <c r="P7" s="1">
        <f>IF(Data!$F7&lt;Data!$O7,Data!$F7,NA())</f>
        <v>0.9</v>
      </c>
      <c r="Q7" s="1" t="str">
        <f>IF(Data!$F7="",NA(),IF(Data!$F7&gt;Data!$O7,Data!$F7,NA()))</f>
        <v>#N/A</v>
      </c>
      <c r="R7" s="1">
        <f>IF(Data!$D7&gt;Data!$E7,1,0)</f>
        <v>1</v>
      </c>
      <c r="S7" s="1">
        <f>IF(Data!$D7&gt;Data!$I7,1,0)</f>
        <v>0</v>
      </c>
      <c r="T7" s="1">
        <f>IF(Data!$D7&gt;Data!$J7,1,0)</f>
        <v>0</v>
      </c>
      <c r="U7" s="1">
        <f>IF(Data!$D7&gt;Data!$K7,1,0)</f>
        <v>0</v>
      </c>
      <c r="V7" s="1">
        <f>IF(Data!$D7&lt;Data!$L7,1,0)</f>
        <v>0</v>
      </c>
      <c r="W7" s="1">
        <f>IF(Data!$D7&lt;Data!$M7,1,0)</f>
        <v>0</v>
      </c>
      <c r="X7" s="1">
        <f>IF(Data!$D7&lt;Data!$N7,1,0)</f>
        <v>0</v>
      </c>
      <c r="Y7" s="1">
        <f t="shared" si="1"/>
        <v>1</v>
      </c>
      <c r="Z7" s="1" t="str">
        <f>IF(ROW()-ROW(Data!$Z$2:$Z$84)&lt;9,NA(),IF(OR(SUM(OFFSET(Data!$R7,-8,0,9))=9,SUM(OFFSET(Data!$R7,-8,0,9))=0),Data!$D7,NA()))</f>
        <v>#N/A</v>
      </c>
      <c r="AA7" s="1" t="str">
        <f>IF(ROW()-ROW(Data!$AA$2:$AA$84)&lt;6,NA(),IF(OR(SUM(OFFSET(Data!$Y7,-5,0,6))=6,SUM(OFFSET(Data!$Y7,-5,0,6))=0),Data!$D7,NA()))</f>
        <v>#N/A</v>
      </c>
      <c r="AB7" s="1" t="str">
        <f>IF(ROW()-ROW(Data!$AB$2:$AB$84)&lt;14,NA(),IF(OR(CONCATENATE(OFFSET(Data!$Y7,-13,0,14))="01010101010101",CONCATENATE(OFFSET(Data!$Y7,-13,0,14))="10101010101010"),Data!$D7,NA()))</f>
        <v>#N/A</v>
      </c>
      <c r="AC7" s="1" t="str">
        <f>IF(ROW()-ROW(Data!$AC$2:$AC$84)&lt;3,NA(),IF(OR(SUM(OFFSET(Data!$T7,-2,0,3))&gt;=2,SUM(OFFSET(Data!$W7,-2,0,3))&gt;=2),Data!$D7,NA()))</f>
        <v>#N/A</v>
      </c>
      <c r="AD7" s="1" t="str">
        <f>IF(ROW()-ROW(Data!$AA$2:$AA$84)&lt;5,NA(),IF(OR(SUM(OFFSET(Data!$S7,-4,0,5))&gt;=4,SUM(OFFSET(Data!$V7,-4,0,5))&gt;=4),Data!$D7,NA()))</f>
        <v>#N/A</v>
      </c>
      <c r="AE7" s="1" t="str">
        <f>IF(ROW()-ROW(Data!$AE$2:$AE$84)&lt;15,NA(),IF(AND(SUM(OFFSET(Data!$S7,-14,0,15))=0,SUM(OFFSET(Data!$V7,-14,0,15))=0),Data!$D7,NA()))</f>
        <v>#N/A</v>
      </c>
      <c r="AF7" s="1" t="str">
        <f>IF(ROW()-ROW(Data!$AE$2:$AE$84)&lt;8,NA(),IF(SUM(OFFSET(Data!$S7,-7,0,8),OFFSET(Data!$V7,-7,0,8))=8,Data!$D7,NA()))</f>
        <v>#N/A</v>
      </c>
      <c r="AG7" s="1">
        <f>IF(Data!$AI7="",Data!$D7,NA())</f>
        <v>100.8</v>
      </c>
      <c r="AH7" s="1" t="str">
        <f>IF(OR(Data!$U7=1,Data!$X7=1),Data!$D7,NA())</f>
        <v>#N/A</v>
      </c>
      <c r="AI7" s="1" t="str">
        <f>CONCATENATE(IF(ISNA(Data!$AH7),"","1,"),IF(ISNA(Data!$Z7),"","2,"),IF(ISNA(Data!$AA7),"","3,"),IF(ISNA(Data!$AB7),"","4,"),IF(ISNA(Data!$AC7),"","5,"),IF(ISNA(Data!$AD7),"","6,"),IF(ISNA(Data!$AE7),"","7,"),IF(ISNA(Data!$AF7),"","8"))</f>
        <v/>
      </c>
    </row>
    <row r="8" ht="15.75" customHeight="1">
      <c r="A8" s="1">
        <v>21007.0</v>
      </c>
      <c r="B8" s="1">
        <v>97.0</v>
      </c>
      <c r="C8" s="1">
        <v>103.0</v>
      </c>
      <c r="D8" s="1">
        <v>99.7</v>
      </c>
      <c r="E8" s="1">
        <f>AVERAGE(Data!$D$2:$D$84)</f>
        <v>100.2012048</v>
      </c>
      <c r="F8" s="1">
        <f>IF(ISNUMBER(OFFSET(Data!$D8,-1,0,1,1))=TRUE,ABS(Data!$D8-OFFSET(Data!$D8,-1,0)),"")</f>
        <v>1.1</v>
      </c>
      <c r="G8" s="1">
        <f>AVERAGE(Data!$F$2:$F$84)</f>
        <v>0.9109756098</v>
      </c>
      <c r="H8" s="1">
        <f>Data!$G8/1.128</f>
        <v>0.8076024909</v>
      </c>
      <c r="I8" s="1">
        <f>Data!$E8+Data!$H8</f>
        <v>101.0088073</v>
      </c>
      <c r="J8" s="1">
        <f>Data!$E8+2*Data!$H8</f>
        <v>101.8164098</v>
      </c>
      <c r="K8" s="1">
        <f>Data!$E8+3*Data!$H8</f>
        <v>102.6240123</v>
      </c>
      <c r="L8" s="1">
        <f>Data!$E8-Data!$H8</f>
        <v>99.39360233</v>
      </c>
      <c r="M8" s="1">
        <f>Data!$E8-2*Data!$H8</f>
        <v>98.58599984</v>
      </c>
      <c r="N8" s="1">
        <f>Data!$E8-3*Data!$H8</f>
        <v>97.77839735</v>
      </c>
      <c r="O8" s="1">
        <f>Data!$G8*3.267</f>
        <v>2.976157317</v>
      </c>
      <c r="P8" s="1">
        <f>IF(Data!$F8&lt;Data!$O8,Data!$F8,NA())</f>
        <v>1.1</v>
      </c>
      <c r="Q8" s="1" t="str">
        <f>IF(Data!$F8="",NA(),IF(Data!$F8&gt;Data!$O8,Data!$F8,NA()))</f>
        <v>#N/A</v>
      </c>
      <c r="R8" s="1">
        <f>IF(Data!$D8&gt;Data!$E8,1,0)</f>
        <v>0</v>
      </c>
      <c r="S8" s="1">
        <f>IF(Data!$D8&gt;Data!$I8,1,0)</f>
        <v>0</v>
      </c>
      <c r="T8" s="1">
        <f>IF(Data!$D8&gt;Data!$J8,1,0)</f>
        <v>0</v>
      </c>
      <c r="U8" s="1">
        <f>IF(Data!$D8&gt;Data!$K8,1,0)</f>
        <v>0</v>
      </c>
      <c r="V8" s="1">
        <f>IF(Data!$D8&lt;Data!$L8,1,0)</f>
        <v>0</v>
      </c>
      <c r="W8" s="1">
        <f>IF(Data!$D8&lt;Data!$M8,1,0)</f>
        <v>0</v>
      </c>
      <c r="X8" s="1">
        <f>IF(Data!$D8&lt;Data!$N8,1,0)</f>
        <v>0</v>
      </c>
      <c r="Y8" s="1">
        <f t="shared" si="1"/>
        <v>0</v>
      </c>
      <c r="Z8" s="1" t="str">
        <f>IF(ROW()-ROW(Data!$Z$2:$Z$84)&lt;9,NA(),IF(OR(SUM(OFFSET(Data!$R8,-8,0,9))=9,SUM(OFFSET(Data!$R8,-8,0,9))=0),Data!$D8,NA()))</f>
        <v>#N/A</v>
      </c>
      <c r="AA8" s="1" t="str">
        <f>IF(ROW()-ROW(Data!$AA$2:$AA$84)&lt;6,NA(),IF(OR(SUM(OFFSET(Data!$Y8,-5,0,6))=6,SUM(OFFSET(Data!$Y8,-5,0,6))=0),Data!$D8,NA()))</f>
        <v>#N/A</v>
      </c>
      <c r="AB8" s="1" t="str">
        <f>IF(ROW()-ROW(Data!$AB$2:$AB$84)&lt;14,NA(),IF(OR(CONCATENATE(OFFSET(Data!$Y8,-13,0,14))="01010101010101",CONCATENATE(OFFSET(Data!$Y8,-13,0,14))="10101010101010"),Data!$D8,NA()))</f>
        <v>#N/A</v>
      </c>
      <c r="AC8" s="1" t="str">
        <f>IF(ROW()-ROW(Data!$AC$2:$AC$84)&lt;3,NA(),IF(OR(SUM(OFFSET(Data!$T8,-2,0,3))&gt;=2,SUM(OFFSET(Data!$W8,-2,0,3))&gt;=2),Data!$D8,NA()))</f>
        <v>#N/A</v>
      </c>
      <c r="AD8" s="1" t="str">
        <f>IF(ROW()-ROW(Data!$AA$2:$AA$84)&lt;5,NA(),IF(OR(SUM(OFFSET(Data!$S8,-4,0,5))&gt;=4,SUM(OFFSET(Data!$V8,-4,0,5))&gt;=4),Data!$D8,NA()))</f>
        <v>#N/A</v>
      </c>
      <c r="AE8" s="1" t="str">
        <f>IF(ROW()-ROW(Data!$AE$2:$AE$84)&lt;15,NA(),IF(AND(SUM(OFFSET(Data!$S8,-14,0,15))=0,SUM(OFFSET(Data!$V8,-14,0,15))=0),Data!$D8,NA()))</f>
        <v>#N/A</v>
      </c>
      <c r="AF8" s="1" t="str">
        <f>IF(ROW()-ROW(Data!$AE$2:$AE$84)&lt;8,NA(),IF(SUM(OFFSET(Data!$S8,-7,0,8),OFFSET(Data!$V8,-7,0,8))=8,Data!$D8,NA()))</f>
        <v>#N/A</v>
      </c>
      <c r="AG8" s="1">
        <f>IF(Data!$AI8="",Data!$D8,NA())</f>
        <v>99.7</v>
      </c>
      <c r="AH8" s="1" t="str">
        <f>IF(OR(Data!$U8=1,Data!$X8=1),Data!$D8,NA())</f>
        <v>#N/A</v>
      </c>
      <c r="AI8" s="1" t="str">
        <f>CONCATENATE(IF(ISNA(Data!$AH8),"","1,"),IF(ISNA(Data!$Z8),"","2,"),IF(ISNA(Data!$AA8),"","3,"),IF(ISNA(Data!$AB8),"","4,"),IF(ISNA(Data!$AC8),"","5,"),IF(ISNA(Data!$AD8),"","6,"),IF(ISNA(Data!$AE8),"","7,"),IF(ISNA(Data!$AF8),"","8"))</f>
        <v/>
      </c>
    </row>
    <row r="9" ht="15.75" customHeight="1">
      <c r="A9" s="1">
        <v>21008.0</v>
      </c>
      <c r="B9" s="1">
        <v>97.0</v>
      </c>
      <c r="C9" s="1">
        <v>103.0</v>
      </c>
      <c r="D9" s="1">
        <v>101.0</v>
      </c>
      <c r="E9" s="1">
        <f>AVERAGE(Data!$D$2:$D$84)</f>
        <v>100.2012048</v>
      </c>
      <c r="F9" s="1">
        <f>IF(ISNUMBER(OFFSET(Data!$D9,-1,0,1,1))=TRUE,ABS(Data!$D9-OFFSET(Data!$D9,-1,0)),"")</f>
        <v>1.3</v>
      </c>
      <c r="G9" s="1">
        <f>AVERAGE(Data!$F$2:$F$84)</f>
        <v>0.9109756098</v>
      </c>
      <c r="H9" s="1">
        <f>Data!$G9/1.128</f>
        <v>0.8076024909</v>
      </c>
      <c r="I9" s="1">
        <f>Data!$E9+Data!$H9</f>
        <v>101.0088073</v>
      </c>
      <c r="J9" s="1">
        <f>Data!$E9+2*Data!$H9</f>
        <v>101.8164098</v>
      </c>
      <c r="K9" s="1">
        <f>Data!$E9+3*Data!$H9</f>
        <v>102.6240123</v>
      </c>
      <c r="L9" s="1">
        <f>Data!$E9-Data!$H9</f>
        <v>99.39360233</v>
      </c>
      <c r="M9" s="1">
        <f>Data!$E9-2*Data!$H9</f>
        <v>98.58599984</v>
      </c>
      <c r="N9" s="1">
        <f>Data!$E9-3*Data!$H9</f>
        <v>97.77839735</v>
      </c>
      <c r="O9" s="1">
        <f>Data!$G9*3.267</f>
        <v>2.976157317</v>
      </c>
      <c r="P9" s="1">
        <f>IF(Data!$F9&lt;Data!$O9,Data!$F9,NA())</f>
        <v>1.3</v>
      </c>
      <c r="Q9" s="1" t="str">
        <f>IF(Data!$F9="",NA(),IF(Data!$F9&gt;Data!$O9,Data!$F9,NA()))</f>
        <v>#N/A</v>
      </c>
      <c r="R9" s="1">
        <f>IF(Data!$D9&gt;Data!$E9,1,0)</f>
        <v>1</v>
      </c>
      <c r="S9" s="1">
        <f>IF(Data!$D9&gt;Data!$I9,1,0)</f>
        <v>0</v>
      </c>
      <c r="T9" s="1">
        <f>IF(Data!$D9&gt;Data!$J9,1,0)</f>
        <v>0</v>
      </c>
      <c r="U9" s="1">
        <f>IF(Data!$D9&gt;Data!$K9,1,0)</f>
        <v>0</v>
      </c>
      <c r="V9" s="1">
        <f>IF(Data!$D9&lt;Data!$L9,1,0)</f>
        <v>0</v>
      </c>
      <c r="W9" s="1">
        <f>IF(Data!$D9&lt;Data!$M9,1,0)</f>
        <v>0</v>
      </c>
      <c r="X9" s="1">
        <f>IF(Data!$D9&lt;Data!$N9,1,0)</f>
        <v>0</v>
      </c>
      <c r="Y9" s="1">
        <f t="shared" si="1"/>
        <v>1</v>
      </c>
      <c r="Z9" s="1" t="str">
        <f>IF(ROW()-ROW(Data!$Z$2:$Z$84)&lt;9,NA(),IF(OR(SUM(OFFSET(Data!$R9,-8,0,9))=9,SUM(OFFSET(Data!$R9,-8,0,9))=0),Data!$D9,NA()))</f>
        <v>#N/A</v>
      </c>
      <c r="AA9" s="1" t="str">
        <f>IF(ROW()-ROW(Data!$AA$2:$AA$84)&lt;6,NA(),IF(OR(SUM(OFFSET(Data!$Y9,-5,0,6))=6,SUM(OFFSET(Data!$Y9,-5,0,6))=0),Data!$D9,NA()))</f>
        <v>#N/A</v>
      </c>
      <c r="AB9" s="1" t="str">
        <f>IF(ROW()-ROW(Data!$AB$2:$AB$84)&lt;14,NA(),IF(OR(CONCATENATE(OFFSET(Data!$Y9,-13,0,14))="01010101010101",CONCATENATE(OFFSET(Data!$Y9,-13,0,14))="10101010101010"),Data!$D9,NA()))</f>
        <v>#N/A</v>
      </c>
      <c r="AC9" s="1" t="str">
        <f>IF(ROW()-ROW(Data!$AC$2:$AC$84)&lt;3,NA(),IF(OR(SUM(OFFSET(Data!$T9,-2,0,3))&gt;=2,SUM(OFFSET(Data!$W9,-2,0,3))&gt;=2),Data!$D9,NA()))</f>
        <v>#N/A</v>
      </c>
      <c r="AD9" s="1" t="str">
        <f>IF(ROW()-ROW(Data!$AA$2:$AA$84)&lt;5,NA(),IF(OR(SUM(OFFSET(Data!$S9,-4,0,5))&gt;=4,SUM(OFFSET(Data!$V9,-4,0,5))&gt;=4),Data!$D9,NA()))</f>
        <v>#N/A</v>
      </c>
      <c r="AE9" s="1" t="str">
        <f>IF(ROW()-ROW(Data!$AE$2:$AE$84)&lt;15,NA(),IF(AND(SUM(OFFSET(Data!$S9,-14,0,15))=0,SUM(OFFSET(Data!$V9,-14,0,15))=0),Data!$D9,NA()))</f>
        <v>#N/A</v>
      </c>
      <c r="AF9" s="1" t="str">
        <f>IF(ROW()-ROW(Data!$AE$2:$AE$84)&lt;8,NA(),IF(SUM(OFFSET(Data!$S9,-7,0,8),OFFSET(Data!$V9,-7,0,8))=8,Data!$D9,NA()))</f>
        <v>#N/A</v>
      </c>
      <c r="AG9" s="1">
        <f>IF(Data!$AI9="",Data!$D9,NA())</f>
        <v>101</v>
      </c>
      <c r="AH9" s="1" t="str">
        <f>IF(OR(Data!$U9=1,Data!$X9=1),Data!$D9,NA())</f>
        <v>#N/A</v>
      </c>
      <c r="AI9" s="1" t="str">
        <f>CONCATENATE(IF(ISNA(Data!$AH9),"","1,"),IF(ISNA(Data!$Z9),"","2,"),IF(ISNA(Data!$AA9),"","3,"),IF(ISNA(Data!$AB9),"","4,"),IF(ISNA(Data!$AC9),"","5,"),IF(ISNA(Data!$AD9),"","6,"),IF(ISNA(Data!$AE9),"","7,"),IF(ISNA(Data!$AF9),"","8"))</f>
        <v/>
      </c>
    </row>
    <row r="10" ht="15.75" customHeight="1">
      <c r="A10" s="1">
        <v>21009.0</v>
      </c>
      <c r="B10" s="1">
        <v>97.0</v>
      </c>
      <c r="C10" s="1">
        <v>103.0</v>
      </c>
      <c r="D10" s="1">
        <v>100.2</v>
      </c>
      <c r="E10" s="1">
        <f>AVERAGE(Data!$D$2:$D$84)</f>
        <v>100.2012048</v>
      </c>
      <c r="F10" s="1">
        <f>IF(ISNUMBER(OFFSET(Data!$D10,-1,0,1,1))=TRUE,ABS(Data!$D10-OFFSET(Data!$D10,-1,0)),"")</f>
        <v>0.8</v>
      </c>
      <c r="G10" s="1">
        <f>AVERAGE(Data!$F$2:$F$84)</f>
        <v>0.9109756098</v>
      </c>
      <c r="H10" s="1">
        <f>Data!$G10/1.128</f>
        <v>0.8076024909</v>
      </c>
      <c r="I10" s="1">
        <f>Data!$E10+Data!$H10</f>
        <v>101.0088073</v>
      </c>
      <c r="J10" s="1">
        <f>Data!$E10+2*Data!$H10</f>
        <v>101.8164098</v>
      </c>
      <c r="K10" s="1">
        <f>Data!$E10+3*Data!$H10</f>
        <v>102.6240123</v>
      </c>
      <c r="L10" s="1">
        <f>Data!$E10-Data!$H10</f>
        <v>99.39360233</v>
      </c>
      <c r="M10" s="1">
        <f>Data!$E10-2*Data!$H10</f>
        <v>98.58599984</v>
      </c>
      <c r="N10" s="1">
        <f>Data!$E10-3*Data!$H10</f>
        <v>97.77839735</v>
      </c>
      <c r="O10" s="1">
        <f>Data!$G10*3.267</f>
        <v>2.976157317</v>
      </c>
      <c r="P10" s="1">
        <f>IF(Data!$F10&lt;Data!$O10,Data!$F10,NA())</f>
        <v>0.8</v>
      </c>
      <c r="Q10" s="1" t="str">
        <f>IF(Data!$F10="",NA(),IF(Data!$F10&gt;Data!$O10,Data!$F10,NA()))</f>
        <v>#N/A</v>
      </c>
      <c r="R10" s="1">
        <f>IF(Data!$D10&gt;Data!$E10,1,0)</f>
        <v>0</v>
      </c>
      <c r="S10" s="1">
        <f>IF(Data!$D10&gt;Data!$I10,1,0)</f>
        <v>0</v>
      </c>
      <c r="T10" s="1">
        <f>IF(Data!$D10&gt;Data!$J10,1,0)</f>
        <v>0</v>
      </c>
      <c r="U10" s="1">
        <f>IF(Data!$D10&gt;Data!$K10,1,0)</f>
        <v>0</v>
      </c>
      <c r="V10" s="1">
        <f>IF(Data!$D10&lt;Data!$L10,1,0)</f>
        <v>0</v>
      </c>
      <c r="W10" s="1">
        <f>IF(Data!$D10&lt;Data!$M10,1,0)</f>
        <v>0</v>
      </c>
      <c r="X10" s="1">
        <f>IF(Data!$D10&lt;Data!$N10,1,0)</f>
        <v>0</v>
      </c>
      <c r="Y10" s="1">
        <f t="shared" si="1"/>
        <v>0</v>
      </c>
      <c r="Z10" s="1" t="str">
        <f>IF(ROW()-ROW(Data!$Z$2:$Z$84)&lt;9,NA(),IF(OR(SUM(OFFSET(Data!$R10,-8,0,9))=9,SUM(OFFSET(Data!$R10,-8,0,9))=0),Data!$D10,NA()))</f>
        <v>#N/A</v>
      </c>
      <c r="AA10" s="1" t="str">
        <f>IF(ROW()-ROW(Data!$AA$2:$AA$84)&lt;6,NA(),IF(OR(SUM(OFFSET(Data!$Y10,-5,0,6))=6,SUM(OFFSET(Data!$Y10,-5,0,6))=0),Data!$D10,NA()))</f>
        <v>#N/A</v>
      </c>
      <c r="AB10" s="1" t="str">
        <f>IF(ROW()-ROW(Data!$AB$2:$AB$84)&lt;14,NA(),IF(OR(CONCATENATE(OFFSET(Data!$Y10,-13,0,14))="01010101010101",CONCATENATE(OFFSET(Data!$Y10,-13,0,14))="10101010101010"),Data!$D10,NA()))</f>
        <v>#N/A</v>
      </c>
      <c r="AC10" s="1" t="str">
        <f>IF(ROW()-ROW(Data!$AC$2:$AC$84)&lt;3,NA(),IF(OR(SUM(OFFSET(Data!$T10,-2,0,3))&gt;=2,SUM(OFFSET(Data!$W10,-2,0,3))&gt;=2),Data!$D10,NA()))</f>
        <v>#N/A</v>
      </c>
      <c r="AD10" s="1" t="str">
        <f>IF(ROW()-ROW(Data!$AA$2:$AA$84)&lt;5,NA(),IF(OR(SUM(OFFSET(Data!$S10,-4,0,5))&gt;=4,SUM(OFFSET(Data!$V10,-4,0,5))&gt;=4),Data!$D10,NA()))</f>
        <v>#N/A</v>
      </c>
      <c r="AE10" s="1" t="str">
        <f>IF(ROW()-ROW(Data!$AE$2:$AE$84)&lt;15,NA(),IF(AND(SUM(OFFSET(Data!$S10,-14,0,15))=0,SUM(OFFSET(Data!$V10,-14,0,15))=0),Data!$D10,NA()))</f>
        <v>#N/A</v>
      </c>
      <c r="AF10" s="1" t="str">
        <f>IF(ROW()-ROW(Data!$AE$2:$AE$84)&lt;8,NA(),IF(SUM(OFFSET(Data!$S10,-7,0,8),OFFSET(Data!$V10,-7,0,8))=8,Data!$D10,NA()))</f>
        <v>#N/A</v>
      </c>
      <c r="AG10" s="1">
        <f>IF(Data!$AI10="",Data!$D10,NA())</f>
        <v>100.2</v>
      </c>
      <c r="AH10" s="1" t="str">
        <f>IF(OR(Data!$U10=1,Data!$X10=1),Data!$D10,NA())</f>
        <v>#N/A</v>
      </c>
      <c r="AI10" s="1" t="str">
        <f>CONCATENATE(IF(ISNA(Data!$AH10),"","1,"),IF(ISNA(Data!$Z10),"","2,"),IF(ISNA(Data!$AA10),"","3,"),IF(ISNA(Data!$AB10),"","4,"),IF(ISNA(Data!$AC10),"","5,"),IF(ISNA(Data!$AD10),"","6,"),IF(ISNA(Data!$AE10),"","7,"),IF(ISNA(Data!$AF10),"","8"))</f>
        <v/>
      </c>
    </row>
    <row r="11" ht="15.75" customHeight="1">
      <c r="A11" s="1">
        <v>21010.0</v>
      </c>
      <c r="B11" s="1">
        <v>97.0</v>
      </c>
      <c r="C11" s="1">
        <v>103.0</v>
      </c>
      <c r="D11" s="1">
        <v>100.5</v>
      </c>
      <c r="E11" s="1">
        <f>AVERAGE(Data!$D$2:$D$84)</f>
        <v>100.2012048</v>
      </c>
      <c r="F11" s="1">
        <f>IF(ISNUMBER(OFFSET(Data!$D11,-1,0,1,1))=TRUE,ABS(Data!$D11-OFFSET(Data!$D11,-1,0)),"")</f>
        <v>0.3</v>
      </c>
      <c r="G11" s="1">
        <f>AVERAGE(Data!$F$2:$F$84)</f>
        <v>0.9109756098</v>
      </c>
      <c r="H11" s="1">
        <f>Data!$G11/1.128</f>
        <v>0.8076024909</v>
      </c>
      <c r="I11" s="1">
        <f>Data!$E11+Data!$H11</f>
        <v>101.0088073</v>
      </c>
      <c r="J11" s="1">
        <f>Data!$E11+2*Data!$H11</f>
        <v>101.8164098</v>
      </c>
      <c r="K11" s="1">
        <f>Data!$E11+3*Data!$H11</f>
        <v>102.6240123</v>
      </c>
      <c r="L11" s="1">
        <f>Data!$E11-Data!$H11</f>
        <v>99.39360233</v>
      </c>
      <c r="M11" s="1">
        <f>Data!$E11-2*Data!$H11</f>
        <v>98.58599984</v>
      </c>
      <c r="N11" s="1">
        <f>Data!$E11-3*Data!$H11</f>
        <v>97.77839735</v>
      </c>
      <c r="O11" s="1">
        <f>Data!$G11*3.267</f>
        <v>2.976157317</v>
      </c>
      <c r="P11" s="1">
        <f>IF(Data!$F11&lt;Data!$O11,Data!$F11,NA())</f>
        <v>0.3</v>
      </c>
      <c r="Q11" s="1" t="str">
        <f>IF(Data!$F11="",NA(),IF(Data!$F11&gt;Data!$O11,Data!$F11,NA()))</f>
        <v>#N/A</v>
      </c>
      <c r="R11" s="1">
        <f>IF(Data!$D11&gt;Data!$E11,1,0)</f>
        <v>1</v>
      </c>
      <c r="S11" s="1">
        <f>IF(Data!$D11&gt;Data!$I11,1,0)</f>
        <v>0</v>
      </c>
      <c r="T11" s="1">
        <f>IF(Data!$D11&gt;Data!$J11,1,0)</f>
        <v>0</v>
      </c>
      <c r="U11" s="1">
        <f>IF(Data!$D11&gt;Data!$K11,1,0)</f>
        <v>0</v>
      </c>
      <c r="V11" s="1">
        <f>IF(Data!$D11&lt;Data!$L11,1,0)</f>
        <v>0</v>
      </c>
      <c r="W11" s="1">
        <f>IF(Data!$D11&lt;Data!$M11,1,0)</f>
        <v>0</v>
      </c>
      <c r="X11" s="1">
        <f>IF(Data!$D11&lt;Data!$N11,1,0)</f>
        <v>0</v>
      </c>
      <c r="Y11" s="1">
        <f t="shared" si="1"/>
        <v>1</v>
      </c>
      <c r="Z11" s="1" t="str">
        <f>IF(ROW()-ROW(Data!$Z$2:$Z$84)&lt;9,NA(),IF(OR(SUM(OFFSET(Data!$R11,-8,0,9))=9,SUM(OFFSET(Data!$R11,-8,0,9))=0),Data!$D11,NA()))</f>
        <v>#N/A</v>
      </c>
      <c r="AA11" s="1" t="str">
        <f>IF(ROW()-ROW(Data!$AA$2:$AA$84)&lt;6,NA(),IF(OR(SUM(OFFSET(Data!$Y11,-5,0,6))=6,SUM(OFFSET(Data!$Y11,-5,0,6))=0),Data!$D11,NA()))</f>
        <v>#N/A</v>
      </c>
      <c r="AB11" s="1" t="str">
        <f>IF(ROW()-ROW(Data!$AB$2:$AB$84)&lt;14,NA(),IF(OR(CONCATENATE(OFFSET(Data!$Y11,-13,0,14))="01010101010101",CONCATENATE(OFFSET(Data!$Y11,-13,0,14))="10101010101010"),Data!$D11,NA()))</f>
        <v>#N/A</v>
      </c>
      <c r="AC11" s="1" t="str">
        <f>IF(ROW()-ROW(Data!$AC$2:$AC$84)&lt;3,NA(),IF(OR(SUM(OFFSET(Data!$T11,-2,0,3))&gt;=2,SUM(OFFSET(Data!$W11,-2,0,3))&gt;=2),Data!$D11,NA()))</f>
        <v>#N/A</v>
      </c>
      <c r="AD11" s="1" t="str">
        <f>IF(ROW()-ROW(Data!$AA$2:$AA$84)&lt;5,NA(),IF(OR(SUM(OFFSET(Data!$S11,-4,0,5))&gt;=4,SUM(OFFSET(Data!$V11,-4,0,5))&gt;=4),Data!$D11,NA()))</f>
        <v>#N/A</v>
      </c>
      <c r="AE11" s="1" t="str">
        <f>IF(ROW()-ROW(Data!$AE$2:$AE$84)&lt;15,NA(),IF(AND(SUM(OFFSET(Data!$S11,-14,0,15))=0,SUM(OFFSET(Data!$V11,-14,0,15))=0),Data!$D11,NA()))</f>
        <v>#N/A</v>
      </c>
      <c r="AF11" s="1" t="str">
        <f>IF(ROW()-ROW(Data!$AE$2:$AE$84)&lt;8,NA(),IF(SUM(OFFSET(Data!$S11,-7,0,8),OFFSET(Data!$V11,-7,0,8))=8,Data!$D11,NA()))</f>
        <v>#N/A</v>
      </c>
      <c r="AG11" s="1">
        <f>IF(Data!$AI11="",Data!$D11,NA())</f>
        <v>100.5</v>
      </c>
      <c r="AH11" s="1" t="str">
        <f>IF(OR(Data!$U11=1,Data!$X11=1),Data!$D11,NA())</f>
        <v>#N/A</v>
      </c>
      <c r="AI11" s="1" t="str">
        <f>CONCATENATE(IF(ISNA(Data!$AH11),"","1,"),IF(ISNA(Data!$Z11),"","2,"),IF(ISNA(Data!$AA11),"","3,"),IF(ISNA(Data!$AB11),"","4,"),IF(ISNA(Data!$AC11),"","5,"),IF(ISNA(Data!$AD11),"","6,"),IF(ISNA(Data!$AE11),"","7,"),IF(ISNA(Data!$AF11),"","8"))</f>
        <v/>
      </c>
    </row>
    <row r="12" ht="15.75" customHeight="1">
      <c r="A12" s="1">
        <v>21011.0</v>
      </c>
      <c r="B12" s="1">
        <v>97.0</v>
      </c>
      <c r="C12" s="1">
        <v>103.0</v>
      </c>
      <c r="D12" s="1">
        <v>99.5</v>
      </c>
      <c r="E12" s="1">
        <f>AVERAGE(Data!$D$2:$D$84)</f>
        <v>100.2012048</v>
      </c>
      <c r="F12" s="1">
        <f>IF(ISNUMBER(OFFSET(Data!$D12,-1,0,1,1))=TRUE,ABS(Data!$D12-OFFSET(Data!$D12,-1,0)),"")</f>
        <v>1</v>
      </c>
      <c r="G12" s="1">
        <f>AVERAGE(Data!$F$2:$F$84)</f>
        <v>0.9109756098</v>
      </c>
      <c r="H12" s="1">
        <f>Data!$G12/1.128</f>
        <v>0.8076024909</v>
      </c>
      <c r="I12" s="1">
        <f>Data!$E12+Data!$H12</f>
        <v>101.0088073</v>
      </c>
      <c r="J12" s="1">
        <f>Data!$E12+2*Data!$H12</f>
        <v>101.8164098</v>
      </c>
      <c r="K12" s="1">
        <f>Data!$E12+3*Data!$H12</f>
        <v>102.6240123</v>
      </c>
      <c r="L12" s="1">
        <f>Data!$E12-Data!$H12</f>
        <v>99.39360233</v>
      </c>
      <c r="M12" s="1">
        <f>Data!$E12-2*Data!$H12</f>
        <v>98.58599984</v>
      </c>
      <c r="N12" s="1">
        <f>Data!$E12-3*Data!$H12</f>
        <v>97.77839735</v>
      </c>
      <c r="O12" s="1">
        <f>Data!$G12*3.267</f>
        <v>2.976157317</v>
      </c>
      <c r="P12" s="1">
        <f>IF(Data!$F12&lt;Data!$O12,Data!$F12,NA())</f>
        <v>1</v>
      </c>
      <c r="Q12" s="1" t="str">
        <f>IF(Data!$F12="",NA(),IF(Data!$F12&gt;Data!$O12,Data!$F12,NA()))</f>
        <v>#N/A</v>
      </c>
      <c r="R12" s="1">
        <f>IF(Data!$D12&gt;Data!$E12,1,0)</f>
        <v>0</v>
      </c>
      <c r="S12" s="1">
        <f>IF(Data!$D12&gt;Data!$I12,1,0)</f>
        <v>0</v>
      </c>
      <c r="T12" s="1">
        <f>IF(Data!$D12&gt;Data!$J12,1,0)</f>
        <v>0</v>
      </c>
      <c r="U12" s="1">
        <f>IF(Data!$D12&gt;Data!$K12,1,0)</f>
        <v>0</v>
      </c>
      <c r="V12" s="1">
        <f>IF(Data!$D12&lt;Data!$L12,1,0)</f>
        <v>0</v>
      </c>
      <c r="W12" s="1">
        <f>IF(Data!$D12&lt;Data!$M12,1,0)</f>
        <v>0</v>
      </c>
      <c r="X12" s="1">
        <f>IF(Data!$D12&lt;Data!$N12,1,0)</f>
        <v>0</v>
      </c>
      <c r="Y12" s="1">
        <f t="shared" si="1"/>
        <v>0</v>
      </c>
      <c r="Z12" s="1" t="str">
        <f>IF(ROW()-ROW(Data!$Z$2:$Z$84)&lt;9,NA(),IF(OR(SUM(OFFSET(Data!$R12,-8,0,9))=9,SUM(OFFSET(Data!$R12,-8,0,9))=0),Data!$D12,NA()))</f>
        <v>#N/A</v>
      </c>
      <c r="AA12" s="1" t="str">
        <f>IF(ROW()-ROW(Data!$AA$2:$AA$84)&lt;6,NA(),IF(OR(SUM(OFFSET(Data!$Y12,-5,0,6))=6,SUM(OFFSET(Data!$Y12,-5,0,6))=0),Data!$D12,NA()))</f>
        <v>#N/A</v>
      </c>
      <c r="AB12" s="1" t="str">
        <f>IF(ROW()-ROW(Data!$AB$2:$AB$84)&lt;14,NA(),IF(OR(CONCATENATE(OFFSET(Data!$Y12,-13,0,14))="01010101010101",CONCATENATE(OFFSET(Data!$Y12,-13,0,14))="10101010101010"),Data!$D12,NA()))</f>
        <v>#N/A</v>
      </c>
      <c r="AC12" s="1" t="str">
        <f>IF(ROW()-ROW(Data!$AC$2:$AC$84)&lt;3,NA(),IF(OR(SUM(OFFSET(Data!$T12,-2,0,3))&gt;=2,SUM(OFFSET(Data!$W12,-2,0,3))&gt;=2),Data!$D12,NA()))</f>
        <v>#N/A</v>
      </c>
      <c r="AD12" s="1" t="str">
        <f>IF(ROW()-ROW(Data!$AA$2:$AA$84)&lt;5,NA(),IF(OR(SUM(OFFSET(Data!$S12,-4,0,5))&gt;=4,SUM(OFFSET(Data!$V12,-4,0,5))&gt;=4),Data!$D12,NA()))</f>
        <v>#N/A</v>
      </c>
      <c r="AE12" s="1" t="str">
        <f>IF(ROW()-ROW(Data!$AE$2:$AE$84)&lt;15,NA(),IF(AND(SUM(OFFSET(Data!$S12,-14,0,15))=0,SUM(OFFSET(Data!$V12,-14,0,15))=0),Data!$D12,NA()))</f>
        <v>#N/A</v>
      </c>
      <c r="AF12" s="1" t="str">
        <f>IF(ROW()-ROW(Data!$AE$2:$AE$84)&lt;8,NA(),IF(SUM(OFFSET(Data!$S12,-7,0,8),OFFSET(Data!$V12,-7,0,8))=8,Data!$D12,NA()))</f>
        <v>#N/A</v>
      </c>
      <c r="AG12" s="1">
        <f>IF(Data!$AI12="",Data!$D12,NA())</f>
        <v>99.5</v>
      </c>
      <c r="AH12" s="1" t="str">
        <f>IF(OR(Data!$U12=1,Data!$X12=1),Data!$D12,NA())</f>
        <v>#N/A</v>
      </c>
      <c r="AI12" s="1" t="str">
        <f>CONCATENATE(IF(ISNA(Data!$AH12),"","1,"),IF(ISNA(Data!$Z12),"","2,"),IF(ISNA(Data!$AA12),"","3,"),IF(ISNA(Data!$AB12),"","4,"),IF(ISNA(Data!$AC12),"","5,"),IF(ISNA(Data!$AD12),"","6,"),IF(ISNA(Data!$AE12),"","7,"),IF(ISNA(Data!$AF12),"","8"))</f>
        <v/>
      </c>
    </row>
    <row r="13" ht="15.75" customHeight="1">
      <c r="A13" s="1">
        <v>21012.0</v>
      </c>
      <c r="B13" s="1">
        <v>97.0</v>
      </c>
      <c r="C13" s="1">
        <v>103.0</v>
      </c>
      <c r="D13" s="1">
        <v>100.1</v>
      </c>
      <c r="E13" s="1">
        <f>AVERAGE(Data!$D$2:$D$84)</f>
        <v>100.2012048</v>
      </c>
      <c r="F13" s="1">
        <f>IF(ISNUMBER(OFFSET(Data!$D13,-1,0,1,1))=TRUE,ABS(Data!$D13-OFFSET(Data!$D13,-1,0)),"")</f>
        <v>0.6</v>
      </c>
      <c r="G13" s="1">
        <f>AVERAGE(Data!$F$2:$F$84)</f>
        <v>0.9109756098</v>
      </c>
      <c r="H13" s="1">
        <f>Data!$G13/1.128</f>
        <v>0.8076024909</v>
      </c>
      <c r="I13" s="1">
        <f>Data!$E13+Data!$H13</f>
        <v>101.0088073</v>
      </c>
      <c r="J13" s="1">
        <f>Data!$E13+2*Data!$H13</f>
        <v>101.8164098</v>
      </c>
      <c r="K13" s="1">
        <f>Data!$E13+3*Data!$H13</f>
        <v>102.6240123</v>
      </c>
      <c r="L13" s="1">
        <f>Data!$E13-Data!$H13</f>
        <v>99.39360233</v>
      </c>
      <c r="M13" s="1">
        <f>Data!$E13-2*Data!$H13</f>
        <v>98.58599984</v>
      </c>
      <c r="N13" s="1">
        <f>Data!$E13-3*Data!$H13</f>
        <v>97.77839735</v>
      </c>
      <c r="O13" s="1">
        <f>Data!$G13*3.267</f>
        <v>2.976157317</v>
      </c>
      <c r="P13" s="1">
        <f>IF(Data!$F13&lt;Data!$O13,Data!$F13,NA())</f>
        <v>0.6</v>
      </c>
      <c r="Q13" s="1" t="str">
        <f>IF(Data!$F13="",NA(),IF(Data!$F13&gt;Data!$O13,Data!$F13,NA()))</f>
        <v>#N/A</v>
      </c>
      <c r="R13" s="1">
        <f>IF(Data!$D13&gt;Data!$E13,1,0)</f>
        <v>0</v>
      </c>
      <c r="S13" s="1">
        <f>IF(Data!$D13&gt;Data!$I13,1,0)</f>
        <v>0</v>
      </c>
      <c r="T13" s="1">
        <f>IF(Data!$D13&gt;Data!$J13,1,0)</f>
        <v>0</v>
      </c>
      <c r="U13" s="1">
        <f>IF(Data!$D13&gt;Data!$K13,1,0)</f>
        <v>0</v>
      </c>
      <c r="V13" s="1">
        <f>IF(Data!$D13&lt;Data!$L13,1,0)</f>
        <v>0</v>
      </c>
      <c r="W13" s="1">
        <f>IF(Data!$D13&lt;Data!$M13,1,0)</f>
        <v>0</v>
      </c>
      <c r="X13" s="1">
        <f>IF(Data!$D13&lt;Data!$N13,1,0)</f>
        <v>0</v>
      </c>
      <c r="Y13" s="1">
        <f t="shared" si="1"/>
        <v>1</v>
      </c>
      <c r="Z13" s="1" t="str">
        <f>IF(ROW()-ROW(Data!$Z$2:$Z$84)&lt;9,NA(),IF(OR(SUM(OFFSET(Data!$R13,-8,0,9))=9,SUM(OFFSET(Data!$R13,-8,0,9))=0),Data!$D13,NA()))</f>
        <v>#N/A</v>
      </c>
      <c r="AA13" s="1" t="str">
        <f>IF(ROW()-ROW(Data!$AA$2:$AA$84)&lt;6,NA(),IF(OR(SUM(OFFSET(Data!$Y13,-5,0,6))=6,SUM(OFFSET(Data!$Y13,-5,0,6))=0),Data!$D13,NA()))</f>
        <v>#N/A</v>
      </c>
      <c r="AB13" s="1" t="str">
        <f>IF(ROW()-ROW(Data!$AB$2:$AB$84)&lt;14,NA(),IF(OR(CONCATENATE(OFFSET(Data!$Y13,-13,0,14))="01010101010101",CONCATENATE(OFFSET(Data!$Y13,-13,0,14))="10101010101010"),Data!$D13,NA()))</f>
        <v>#N/A</v>
      </c>
      <c r="AC13" s="1" t="str">
        <f>IF(ROW()-ROW(Data!$AC$2:$AC$84)&lt;3,NA(),IF(OR(SUM(OFFSET(Data!$T13,-2,0,3))&gt;=2,SUM(OFFSET(Data!$W13,-2,0,3))&gt;=2),Data!$D13,NA()))</f>
        <v>#N/A</v>
      </c>
      <c r="AD13" s="1" t="str">
        <f>IF(ROW()-ROW(Data!$AA$2:$AA$84)&lt;5,NA(),IF(OR(SUM(OFFSET(Data!$S13,-4,0,5))&gt;=4,SUM(OFFSET(Data!$V13,-4,0,5))&gt;=4),Data!$D13,NA()))</f>
        <v>#N/A</v>
      </c>
      <c r="AE13" s="1" t="str">
        <f>IF(ROW()-ROW(Data!$AE$2:$AE$84)&lt;15,NA(),IF(AND(SUM(OFFSET(Data!$S13,-14,0,15))=0,SUM(OFFSET(Data!$V13,-14,0,15))=0),Data!$D13,NA()))</f>
        <v>#N/A</v>
      </c>
      <c r="AF13" s="1" t="str">
        <f>IF(ROW()-ROW(Data!$AE$2:$AE$84)&lt;8,NA(),IF(SUM(OFFSET(Data!$S13,-7,0,8),OFFSET(Data!$V13,-7,0,8))=8,Data!$D13,NA()))</f>
        <v>#N/A</v>
      </c>
      <c r="AG13" s="1">
        <f>IF(Data!$AI13="",Data!$D13,NA())</f>
        <v>100.1</v>
      </c>
      <c r="AH13" s="1" t="str">
        <f>IF(OR(Data!$U13=1,Data!$X13=1),Data!$D13,NA())</f>
        <v>#N/A</v>
      </c>
      <c r="AI13" s="1" t="str">
        <f>CONCATENATE(IF(ISNA(Data!$AH13),"","1,"),IF(ISNA(Data!$Z13),"","2,"),IF(ISNA(Data!$AA13),"","3,"),IF(ISNA(Data!$AB13),"","4,"),IF(ISNA(Data!$AC13),"","5,"),IF(ISNA(Data!$AD13),"","6,"),IF(ISNA(Data!$AE13),"","7,"),IF(ISNA(Data!$AF13),"","8"))</f>
        <v/>
      </c>
    </row>
    <row r="14" ht="15.75" customHeight="1">
      <c r="A14" s="1">
        <v>21013.0</v>
      </c>
      <c r="B14" s="1">
        <v>97.0</v>
      </c>
      <c r="C14" s="1">
        <v>103.0</v>
      </c>
      <c r="D14" s="1">
        <v>100.1</v>
      </c>
      <c r="E14" s="1">
        <f>AVERAGE(Data!$D$2:$D$84)</f>
        <v>100.2012048</v>
      </c>
      <c r="F14" s="1">
        <f>IF(ISNUMBER(OFFSET(Data!$D14,-1,0,1,1))=TRUE,ABS(Data!$D14-OFFSET(Data!$D14,-1,0)),"")</f>
        <v>0</v>
      </c>
      <c r="G14" s="1">
        <f>AVERAGE(Data!$F$2:$F$84)</f>
        <v>0.9109756098</v>
      </c>
      <c r="H14" s="1">
        <f>Data!$G14/1.128</f>
        <v>0.8076024909</v>
      </c>
      <c r="I14" s="1">
        <f>Data!$E14+Data!$H14</f>
        <v>101.0088073</v>
      </c>
      <c r="J14" s="1">
        <f>Data!$E14+2*Data!$H14</f>
        <v>101.8164098</v>
      </c>
      <c r="K14" s="1">
        <f>Data!$E14+3*Data!$H14</f>
        <v>102.6240123</v>
      </c>
      <c r="L14" s="1">
        <f>Data!$E14-Data!$H14</f>
        <v>99.39360233</v>
      </c>
      <c r="M14" s="1">
        <f>Data!$E14-2*Data!$H14</f>
        <v>98.58599984</v>
      </c>
      <c r="N14" s="1">
        <f>Data!$E14-3*Data!$H14</f>
        <v>97.77839735</v>
      </c>
      <c r="O14" s="1">
        <f>Data!$G14*3.267</f>
        <v>2.976157317</v>
      </c>
      <c r="P14" s="1">
        <f>IF(Data!$F14&lt;Data!$O14,Data!$F14,NA())</f>
        <v>0</v>
      </c>
      <c r="Q14" s="1" t="str">
        <f>IF(Data!$F14="",NA(),IF(Data!$F14&gt;Data!$O14,Data!$F14,NA()))</f>
        <v>#N/A</v>
      </c>
      <c r="R14" s="1">
        <f>IF(Data!$D14&gt;Data!$E14,1,0)</f>
        <v>0</v>
      </c>
      <c r="S14" s="1">
        <f>IF(Data!$D14&gt;Data!$I14,1,0)</f>
        <v>0</v>
      </c>
      <c r="T14" s="1">
        <f>IF(Data!$D14&gt;Data!$J14,1,0)</f>
        <v>0</v>
      </c>
      <c r="U14" s="1">
        <f>IF(Data!$D14&gt;Data!$K14,1,0)</f>
        <v>0</v>
      </c>
      <c r="V14" s="1">
        <f>IF(Data!$D14&lt;Data!$L14,1,0)</f>
        <v>0</v>
      </c>
      <c r="W14" s="1">
        <f>IF(Data!$D14&lt;Data!$M14,1,0)</f>
        <v>0</v>
      </c>
      <c r="X14" s="1">
        <f>IF(Data!$D14&lt;Data!$N14,1,0)</f>
        <v>0</v>
      </c>
      <c r="Y14" s="1">
        <f t="shared" si="1"/>
        <v>0</v>
      </c>
      <c r="Z14" s="1" t="str">
        <f>IF(ROW()-ROW(Data!$Z$2:$Z$84)&lt;9,NA(),IF(OR(SUM(OFFSET(Data!$R14,-8,0,9))=9,SUM(OFFSET(Data!$R14,-8,0,9))=0),Data!$D14,NA()))</f>
        <v>#N/A</v>
      </c>
      <c r="AA14" s="1" t="str">
        <f>IF(ROW()-ROW(Data!$AA$2:$AA$84)&lt;6,NA(),IF(OR(SUM(OFFSET(Data!$Y14,-5,0,6))=6,SUM(OFFSET(Data!$Y14,-5,0,6))=0),Data!$D14,NA()))</f>
        <v>#N/A</v>
      </c>
      <c r="AB14" s="1" t="str">
        <f>IF(ROW()-ROW(Data!$AB$2:$AB$84)&lt;14,NA(),IF(OR(CONCATENATE(OFFSET(Data!$Y14,-13,0,14))="01010101010101",CONCATENATE(OFFSET(Data!$Y14,-13,0,14))="10101010101010"),Data!$D14,NA()))</f>
        <v>#N/A</v>
      </c>
      <c r="AC14" s="1" t="str">
        <f>IF(ROW()-ROW(Data!$AC$2:$AC$84)&lt;3,NA(),IF(OR(SUM(OFFSET(Data!$T14,-2,0,3))&gt;=2,SUM(OFFSET(Data!$W14,-2,0,3))&gt;=2),Data!$D14,NA()))</f>
        <v>#N/A</v>
      </c>
      <c r="AD14" s="1" t="str">
        <f>IF(ROW()-ROW(Data!$AA$2:$AA$84)&lt;5,NA(),IF(OR(SUM(OFFSET(Data!$S14,-4,0,5))&gt;=4,SUM(OFFSET(Data!$V14,-4,0,5))&gt;=4),Data!$D14,NA()))</f>
        <v>#N/A</v>
      </c>
      <c r="AE14" s="1" t="str">
        <f>IF(ROW()-ROW(Data!$AE$2:$AE$84)&lt;15,NA(),IF(AND(SUM(OFFSET(Data!$S14,-14,0,15))=0,SUM(OFFSET(Data!$V14,-14,0,15))=0),Data!$D14,NA()))</f>
        <v>#N/A</v>
      </c>
      <c r="AF14" s="1" t="str">
        <f>IF(ROW()-ROW(Data!$AE$2:$AE$84)&lt;8,NA(),IF(SUM(OFFSET(Data!$S14,-7,0,8),OFFSET(Data!$V14,-7,0,8))=8,Data!$D14,NA()))</f>
        <v>#N/A</v>
      </c>
      <c r="AG14" s="1">
        <f>IF(Data!$AI14="",Data!$D14,NA())</f>
        <v>100.1</v>
      </c>
      <c r="AH14" s="1" t="str">
        <f>IF(OR(Data!$U14=1,Data!$X14=1),Data!$D14,NA())</f>
        <v>#N/A</v>
      </c>
      <c r="AI14" s="1" t="str">
        <f>CONCATENATE(IF(ISNA(Data!$AH14),"","1,"),IF(ISNA(Data!$Z14),"","2,"),IF(ISNA(Data!$AA14),"","3,"),IF(ISNA(Data!$AB14),"","4,"),IF(ISNA(Data!$AC14),"","5,"),IF(ISNA(Data!$AD14),"","6,"),IF(ISNA(Data!$AE14),"","7,"),IF(ISNA(Data!$AF14),"","8"))</f>
        <v/>
      </c>
    </row>
    <row r="15" ht="15.75" customHeight="1">
      <c r="A15" s="1">
        <v>21014.0</v>
      </c>
      <c r="B15" s="1">
        <v>97.0</v>
      </c>
      <c r="C15" s="1">
        <v>103.0</v>
      </c>
      <c r="D15" s="1">
        <v>101.9</v>
      </c>
      <c r="E15" s="1">
        <f>AVERAGE(Data!$D$2:$D$84)</f>
        <v>100.2012048</v>
      </c>
      <c r="F15" s="1">
        <f>IF(ISNUMBER(OFFSET(Data!$D15,-1,0,1,1))=TRUE,ABS(Data!$D15-OFFSET(Data!$D15,-1,0)),"")</f>
        <v>1.8</v>
      </c>
      <c r="G15" s="1">
        <f>AVERAGE(Data!$F$2:$F$84)</f>
        <v>0.9109756098</v>
      </c>
      <c r="H15" s="1">
        <f>Data!$G15/1.128</f>
        <v>0.8076024909</v>
      </c>
      <c r="I15" s="1">
        <f>Data!$E15+Data!$H15</f>
        <v>101.0088073</v>
      </c>
      <c r="J15" s="1">
        <f>Data!$E15+2*Data!$H15</f>
        <v>101.8164098</v>
      </c>
      <c r="K15" s="1">
        <f>Data!$E15+3*Data!$H15</f>
        <v>102.6240123</v>
      </c>
      <c r="L15" s="1">
        <f>Data!$E15-Data!$H15</f>
        <v>99.39360233</v>
      </c>
      <c r="M15" s="1">
        <f>Data!$E15-2*Data!$H15</f>
        <v>98.58599984</v>
      </c>
      <c r="N15" s="1">
        <f>Data!$E15-3*Data!$H15</f>
        <v>97.77839735</v>
      </c>
      <c r="O15" s="1">
        <f>Data!$G15*3.267</f>
        <v>2.976157317</v>
      </c>
      <c r="P15" s="1">
        <f>IF(Data!$F15&lt;Data!$O15,Data!$F15,NA())</f>
        <v>1.8</v>
      </c>
      <c r="Q15" s="1" t="str">
        <f>IF(Data!$F15="",NA(),IF(Data!$F15&gt;Data!$O15,Data!$F15,NA()))</f>
        <v>#N/A</v>
      </c>
      <c r="R15" s="1">
        <f>IF(Data!$D15&gt;Data!$E15,1,0)</f>
        <v>1</v>
      </c>
      <c r="S15" s="1">
        <f>IF(Data!$D15&gt;Data!$I15,1,0)</f>
        <v>1</v>
      </c>
      <c r="T15" s="1">
        <f>IF(Data!$D15&gt;Data!$J15,1,0)</f>
        <v>1</v>
      </c>
      <c r="U15" s="1">
        <f>IF(Data!$D15&gt;Data!$K15,1,0)</f>
        <v>0</v>
      </c>
      <c r="V15" s="1">
        <f>IF(Data!$D15&lt;Data!$L15,1,0)</f>
        <v>0</v>
      </c>
      <c r="W15" s="1">
        <f>IF(Data!$D15&lt;Data!$M15,1,0)</f>
        <v>0</v>
      </c>
      <c r="X15" s="1">
        <f>IF(Data!$D15&lt;Data!$N15,1,0)</f>
        <v>0</v>
      </c>
      <c r="Y15" s="1">
        <f t="shared" si="1"/>
        <v>1</v>
      </c>
      <c r="Z15" s="1" t="str">
        <f>IF(ROW()-ROW(Data!$Z$2:$Z$84)&lt;9,NA(),IF(OR(SUM(OFFSET(Data!$R15,-8,0,9))=9,SUM(OFFSET(Data!$R15,-8,0,9))=0),Data!$D15,NA()))</f>
        <v>#N/A</v>
      </c>
      <c r="AA15" s="1" t="str">
        <f>IF(ROW()-ROW(Data!$AA$2:$AA$84)&lt;6,NA(),IF(OR(SUM(OFFSET(Data!$Y15,-5,0,6))=6,SUM(OFFSET(Data!$Y15,-5,0,6))=0),Data!$D15,NA()))</f>
        <v>#N/A</v>
      </c>
      <c r="AB15" s="1" t="str">
        <f>IF(ROW()-ROW(Data!$AB$2:$AB$84)&lt;14,NA(),IF(OR(CONCATENATE(OFFSET(Data!$Y15,-13,0,14))="01010101010101",CONCATENATE(OFFSET(Data!$Y15,-13,0,14))="10101010101010"),Data!$D15,NA()))</f>
        <v>#N/A</v>
      </c>
      <c r="AC15" s="1" t="str">
        <f>IF(ROW()-ROW(Data!$AC$2:$AC$84)&lt;3,NA(),IF(OR(SUM(OFFSET(Data!$T15,-2,0,3))&gt;=2,SUM(OFFSET(Data!$W15,-2,0,3))&gt;=2),Data!$D15,NA()))</f>
        <v>#N/A</v>
      </c>
      <c r="AD15" s="1" t="str">
        <f>IF(ROW()-ROW(Data!$AA$2:$AA$84)&lt;5,NA(),IF(OR(SUM(OFFSET(Data!$S15,-4,0,5))&gt;=4,SUM(OFFSET(Data!$V15,-4,0,5))&gt;=4),Data!$D15,NA()))</f>
        <v>#N/A</v>
      </c>
      <c r="AE15" s="1" t="str">
        <f>IF(ROW()-ROW(Data!$AE$2:$AE$84)&lt;15,NA(),IF(AND(SUM(OFFSET(Data!$S15,-14,0,15))=0,SUM(OFFSET(Data!$V15,-14,0,15))=0),Data!$D15,NA()))</f>
        <v>#N/A</v>
      </c>
      <c r="AF15" s="1" t="str">
        <f>IF(ROW()-ROW(Data!$AE$2:$AE$84)&lt;8,NA(),IF(SUM(OFFSET(Data!$S15,-7,0,8),OFFSET(Data!$V15,-7,0,8))=8,Data!$D15,NA()))</f>
        <v>#N/A</v>
      </c>
      <c r="AG15" s="1">
        <f>IF(Data!$AI15="",Data!$D15,NA())</f>
        <v>101.9</v>
      </c>
      <c r="AH15" s="1" t="str">
        <f>IF(OR(Data!$U15=1,Data!$X15=1),Data!$D15,NA())</f>
        <v>#N/A</v>
      </c>
      <c r="AI15" s="1" t="str">
        <f>CONCATENATE(IF(ISNA(Data!$AH15),"","1,"),IF(ISNA(Data!$Z15),"","2,"),IF(ISNA(Data!$AA15),"","3,"),IF(ISNA(Data!$AB15),"","4,"),IF(ISNA(Data!$AC15),"","5,"),IF(ISNA(Data!$AD15),"","6,"),IF(ISNA(Data!$AE15),"","7,"),IF(ISNA(Data!$AF15),"","8"))</f>
        <v/>
      </c>
    </row>
    <row r="16" ht="15.75" customHeight="1">
      <c r="A16" s="1">
        <v>21015.0</v>
      </c>
      <c r="B16" s="1">
        <v>97.0</v>
      </c>
      <c r="C16" s="1">
        <v>103.0</v>
      </c>
      <c r="D16" s="1">
        <v>101.6</v>
      </c>
      <c r="E16" s="1">
        <f>AVERAGE(Data!$D$2:$D$84)</f>
        <v>100.2012048</v>
      </c>
      <c r="F16" s="1">
        <f>IF(ISNUMBER(OFFSET(Data!$D16,-1,0,1,1))=TRUE,ABS(Data!$D16-OFFSET(Data!$D16,-1,0)),"")</f>
        <v>0.3</v>
      </c>
      <c r="G16" s="1">
        <f>AVERAGE(Data!$F$2:$F$84)</f>
        <v>0.9109756098</v>
      </c>
      <c r="H16" s="1">
        <f>Data!$G16/1.128</f>
        <v>0.8076024909</v>
      </c>
      <c r="I16" s="1">
        <f>Data!$E16+Data!$H16</f>
        <v>101.0088073</v>
      </c>
      <c r="J16" s="1">
        <f>Data!$E16+2*Data!$H16</f>
        <v>101.8164098</v>
      </c>
      <c r="K16" s="1">
        <f>Data!$E16+3*Data!$H16</f>
        <v>102.6240123</v>
      </c>
      <c r="L16" s="1">
        <f>Data!$E16-Data!$H16</f>
        <v>99.39360233</v>
      </c>
      <c r="M16" s="1">
        <f>Data!$E16-2*Data!$H16</f>
        <v>98.58599984</v>
      </c>
      <c r="N16" s="1">
        <f>Data!$E16-3*Data!$H16</f>
        <v>97.77839735</v>
      </c>
      <c r="O16" s="1">
        <f>Data!$G16*3.267</f>
        <v>2.976157317</v>
      </c>
      <c r="P16" s="1">
        <f>IF(Data!$F16&lt;Data!$O16,Data!$F16,NA())</f>
        <v>0.3</v>
      </c>
      <c r="Q16" s="1" t="str">
        <f>IF(Data!$F16="",NA(),IF(Data!$F16&gt;Data!$O16,Data!$F16,NA()))</f>
        <v>#N/A</v>
      </c>
      <c r="R16" s="1">
        <f>IF(Data!$D16&gt;Data!$E16,1,0)</f>
        <v>1</v>
      </c>
      <c r="S16" s="1">
        <f>IF(Data!$D16&gt;Data!$I16,1,0)</f>
        <v>1</v>
      </c>
      <c r="T16" s="1">
        <f>IF(Data!$D16&gt;Data!$J16,1,0)</f>
        <v>0</v>
      </c>
      <c r="U16" s="1">
        <f>IF(Data!$D16&gt;Data!$K16,1,0)</f>
        <v>0</v>
      </c>
      <c r="V16" s="1">
        <f>IF(Data!$D16&lt;Data!$L16,1,0)</f>
        <v>0</v>
      </c>
      <c r="W16" s="1">
        <f>IF(Data!$D16&lt;Data!$M16,1,0)</f>
        <v>0</v>
      </c>
      <c r="X16" s="1">
        <f>IF(Data!$D16&lt;Data!$N16,1,0)</f>
        <v>0</v>
      </c>
      <c r="Y16" s="1">
        <f t="shared" si="1"/>
        <v>0</v>
      </c>
      <c r="Z16" s="1" t="str">
        <f>IF(ROW()-ROW(Data!$Z$2:$Z$84)&lt;9,NA(),IF(OR(SUM(OFFSET(Data!$R16,-8,0,9))=9,SUM(OFFSET(Data!$R16,-8,0,9))=0),Data!$D16,NA()))</f>
        <v>#N/A</v>
      </c>
      <c r="AA16" s="1" t="str">
        <f>IF(ROW()-ROW(Data!$AA$2:$AA$84)&lt;6,NA(),IF(OR(SUM(OFFSET(Data!$Y16,-5,0,6))=6,SUM(OFFSET(Data!$Y16,-5,0,6))=0),Data!$D16,NA()))</f>
        <v>#N/A</v>
      </c>
      <c r="AB16" s="1">
        <f>IF(ROW()-ROW(Data!$AB$2:$AB$84)&lt;14,NA(),IF(OR(CONCATENATE(OFFSET(Data!$Y16,-13,0,14))="01010101010101",CONCATENATE(OFFSET(Data!$Y16,-13,0,14))="10101010101010"),Data!$D16,NA()))</f>
        <v>101.6</v>
      </c>
      <c r="AC16" s="1" t="str">
        <f>IF(ROW()-ROW(Data!$AC$2:$AC$84)&lt;3,NA(),IF(OR(SUM(OFFSET(Data!$T16,-2,0,3))&gt;=2,SUM(OFFSET(Data!$W16,-2,0,3))&gt;=2),Data!$D16,NA()))</f>
        <v>#N/A</v>
      </c>
      <c r="AD16" s="1" t="str">
        <f>IF(ROW()-ROW(Data!$AA$2:$AA$84)&lt;5,NA(),IF(OR(SUM(OFFSET(Data!$S16,-4,0,5))&gt;=4,SUM(OFFSET(Data!$V16,-4,0,5))&gt;=4),Data!$D16,NA()))</f>
        <v>#N/A</v>
      </c>
      <c r="AE16" s="1" t="str">
        <f>IF(ROW()-ROW(Data!$AE$2:$AE$84)&lt;15,NA(),IF(AND(SUM(OFFSET(Data!$S16,-14,0,15))=0,SUM(OFFSET(Data!$V16,-14,0,15))=0),Data!$D16,NA()))</f>
        <v>#N/A</v>
      </c>
      <c r="AF16" s="1" t="str">
        <f>IF(ROW()-ROW(Data!$AE$2:$AE$84)&lt;8,NA(),IF(SUM(OFFSET(Data!$S16,-7,0,8),OFFSET(Data!$V16,-7,0,8))=8,Data!$D16,NA()))</f>
        <v>#N/A</v>
      </c>
      <c r="AG16" s="1" t="str">
        <f>IF(Data!$AI16="",Data!$D16,NA())</f>
        <v>#N/A</v>
      </c>
      <c r="AH16" s="1" t="str">
        <f>IF(OR(Data!$U16=1,Data!$X16=1),Data!$D16,NA())</f>
        <v>#N/A</v>
      </c>
      <c r="AI16" s="1" t="str">
        <f>CONCATENATE(IF(ISNA(Data!$AH16),"","1,"),IF(ISNA(Data!$Z16),"","2,"),IF(ISNA(Data!$AA16),"","3,"),IF(ISNA(Data!$AB16),"","4,"),IF(ISNA(Data!$AC16),"","5,"),IF(ISNA(Data!$AD16),"","6,"),IF(ISNA(Data!$AE16),"","7,"),IF(ISNA(Data!$AF16),"","8"))</f>
        <v>4,</v>
      </c>
    </row>
    <row r="17" ht="15.75" customHeight="1">
      <c r="A17" s="1">
        <v>21016.0</v>
      </c>
      <c r="B17" s="1">
        <v>97.0</v>
      </c>
      <c r="C17" s="1">
        <v>103.0</v>
      </c>
      <c r="D17" s="1">
        <v>101.0</v>
      </c>
      <c r="E17" s="1">
        <f>AVERAGE(Data!$D$2:$D$84)</f>
        <v>100.2012048</v>
      </c>
      <c r="F17" s="1">
        <f>IF(ISNUMBER(OFFSET(Data!$D17,-1,0,1,1))=TRUE,ABS(Data!$D17-OFFSET(Data!$D17,-1,0)),"")</f>
        <v>0.6</v>
      </c>
      <c r="G17" s="1">
        <f>AVERAGE(Data!$F$2:$F$84)</f>
        <v>0.9109756098</v>
      </c>
      <c r="H17" s="1">
        <f>Data!$G17/1.128</f>
        <v>0.8076024909</v>
      </c>
      <c r="I17" s="1">
        <f>Data!$E17+Data!$H17</f>
        <v>101.0088073</v>
      </c>
      <c r="J17" s="1">
        <f>Data!$E17+2*Data!$H17</f>
        <v>101.8164098</v>
      </c>
      <c r="K17" s="1">
        <f>Data!$E17+3*Data!$H17</f>
        <v>102.6240123</v>
      </c>
      <c r="L17" s="1">
        <f>Data!$E17-Data!$H17</f>
        <v>99.39360233</v>
      </c>
      <c r="M17" s="1">
        <f>Data!$E17-2*Data!$H17</f>
        <v>98.58599984</v>
      </c>
      <c r="N17" s="1">
        <f>Data!$E17-3*Data!$H17</f>
        <v>97.77839735</v>
      </c>
      <c r="O17" s="1">
        <f>Data!$G17*3.267</f>
        <v>2.976157317</v>
      </c>
      <c r="P17" s="1">
        <f>IF(Data!$F17&lt;Data!$O17,Data!$F17,NA())</f>
        <v>0.6</v>
      </c>
      <c r="Q17" s="1" t="str">
        <f>IF(Data!$F17="",NA(),IF(Data!$F17&gt;Data!$O17,Data!$F17,NA()))</f>
        <v>#N/A</v>
      </c>
      <c r="R17" s="1">
        <f>IF(Data!$D17&gt;Data!$E17,1,0)</f>
        <v>1</v>
      </c>
      <c r="S17" s="1">
        <f>IF(Data!$D17&gt;Data!$I17,1,0)</f>
        <v>0</v>
      </c>
      <c r="T17" s="1">
        <f>IF(Data!$D17&gt;Data!$J17,1,0)</f>
        <v>0</v>
      </c>
      <c r="U17" s="1">
        <f>IF(Data!$D17&gt;Data!$K17,1,0)</f>
        <v>0</v>
      </c>
      <c r="V17" s="1">
        <f>IF(Data!$D17&lt;Data!$L17,1,0)</f>
        <v>0</v>
      </c>
      <c r="W17" s="1">
        <f>IF(Data!$D17&lt;Data!$M17,1,0)</f>
        <v>0</v>
      </c>
      <c r="X17" s="1">
        <f>IF(Data!$D17&lt;Data!$N17,1,0)</f>
        <v>0</v>
      </c>
      <c r="Y17" s="1">
        <f t="shared" si="1"/>
        <v>0</v>
      </c>
      <c r="Z17" s="1" t="str">
        <f>IF(ROW()-ROW(Data!$Z$2:$Z$84)&lt;9,NA(),IF(OR(SUM(OFFSET(Data!$R17,-8,0,9))=9,SUM(OFFSET(Data!$R17,-8,0,9))=0),Data!$D17,NA()))</f>
        <v>#N/A</v>
      </c>
      <c r="AA17" s="1" t="str">
        <f>IF(ROW()-ROW(Data!$AA$2:$AA$84)&lt;6,NA(),IF(OR(SUM(OFFSET(Data!$Y17,-5,0,6))=6,SUM(OFFSET(Data!$Y17,-5,0,6))=0),Data!$D17,NA()))</f>
        <v>#N/A</v>
      </c>
      <c r="AB17" s="1" t="str">
        <f>IF(ROW()-ROW(Data!$AB$2:$AB$84)&lt;14,NA(),IF(OR(CONCATENATE(OFFSET(Data!$Y17,-13,0,14))="01010101010101",CONCATENATE(OFFSET(Data!$Y17,-13,0,14))="10101010101010"),Data!$D17,NA()))</f>
        <v>#N/A</v>
      </c>
      <c r="AC17" s="1" t="str">
        <f>IF(ROW()-ROW(Data!$AC$2:$AC$84)&lt;3,NA(),IF(OR(SUM(OFFSET(Data!$T17,-2,0,3))&gt;=2,SUM(OFFSET(Data!$W17,-2,0,3))&gt;=2),Data!$D17,NA()))</f>
        <v>#N/A</v>
      </c>
      <c r="AD17" s="1" t="str">
        <f>IF(ROW()-ROW(Data!$AA$2:$AA$84)&lt;5,NA(),IF(OR(SUM(OFFSET(Data!$S17,-4,0,5))&gt;=4,SUM(OFFSET(Data!$V17,-4,0,5))&gt;=4),Data!$D17,NA()))</f>
        <v>#N/A</v>
      </c>
      <c r="AE17" s="1" t="str">
        <f>IF(ROW()-ROW(Data!$AE$2:$AE$84)&lt;15,NA(),IF(AND(SUM(OFFSET(Data!$S17,-14,0,15))=0,SUM(OFFSET(Data!$V17,-14,0,15))=0),Data!$D17,NA()))</f>
        <v>#N/A</v>
      </c>
      <c r="AF17" s="1" t="str">
        <f>IF(ROW()-ROW(Data!$AE$2:$AE$84)&lt;8,NA(),IF(SUM(OFFSET(Data!$S17,-7,0,8),OFFSET(Data!$V17,-7,0,8))=8,Data!$D17,NA()))</f>
        <v>#N/A</v>
      </c>
      <c r="AG17" s="1">
        <f>IF(Data!$AI17="",Data!$D17,NA())</f>
        <v>101</v>
      </c>
      <c r="AH17" s="1" t="str">
        <f>IF(OR(Data!$U17=1,Data!$X17=1),Data!$D17,NA())</f>
        <v>#N/A</v>
      </c>
      <c r="AI17" s="1" t="str">
        <f>CONCATENATE(IF(ISNA(Data!$AH17),"","1,"),IF(ISNA(Data!$Z17),"","2,"),IF(ISNA(Data!$AA17),"","3,"),IF(ISNA(Data!$AB17),"","4,"),IF(ISNA(Data!$AC17),"","5,"),IF(ISNA(Data!$AD17),"","6,"),IF(ISNA(Data!$AE17),"","7,"),IF(ISNA(Data!$AF17),"","8"))</f>
        <v/>
      </c>
    </row>
    <row r="18" ht="15.75" customHeight="1">
      <c r="A18" s="1">
        <v>21017.0</v>
      </c>
      <c r="B18" s="1">
        <v>97.0</v>
      </c>
      <c r="C18" s="1">
        <v>103.0</v>
      </c>
      <c r="D18" s="1">
        <v>100.4</v>
      </c>
      <c r="E18" s="1">
        <f>AVERAGE(Data!$D$2:$D$84)</f>
        <v>100.2012048</v>
      </c>
      <c r="F18" s="1">
        <f>IF(ISNUMBER(OFFSET(Data!$D18,-1,0,1,1))=TRUE,ABS(Data!$D18-OFFSET(Data!$D18,-1,0)),"")</f>
        <v>0.6</v>
      </c>
      <c r="G18" s="1">
        <f>AVERAGE(Data!$F$2:$F$84)</f>
        <v>0.9109756098</v>
      </c>
      <c r="H18" s="1">
        <f>Data!$G18/1.128</f>
        <v>0.8076024909</v>
      </c>
      <c r="I18" s="1">
        <f>Data!$E18+Data!$H18</f>
        <v>101.0088073</v>
      </c>
      <c r="J18" s="1">
        <f>Data!$E18+2*Data!$H18</f>
        <v>101.8164098</v>
      </c>
      <c r="K18" s="1">
        <f>Data!$E18+3*Data!$H18</f>
        <v>102.6240123</v>
      </c>
      <c r="L18" s="1">
        <f>Data!$E18-Data!$H18</f>
        <v>99.39360233</v>
      </c>
      <c r="M18" s="1">
        <f>Data!$E18-2*Data!$H18</f>
        <v>98.58599984</v>
      </c>
      <c r="N18" s="1">
        <f>Data!$E18-3*Data!$H18</f>
        <v>97.77839735</v>
      </c>
      <c r="O18" s="1">
        <f>Data!$G18*3.267</f>
        <v>2.976157317</v>
      </c>
      <c r="P18" s="1">
        <f>IF(Data!$F18&lt;Data!$O18,Data!$F18,NA())</f>
        <v>0.6</v>
      </c>
      <c r="Q18" s="1" t="str">
        <f>IF(Data!$F18="",NA(),IF(Data!$F18&gt;Data!$O18,Data!$F18,NA()))</f>
        <v>#N/A</v>
      </c>
      <c r="R18" s="1">
        <f>IF(Data!$D18&gt;Data!$E18,1,0)</f>
        <v>1</v>
      </c>
      <c r="S18" s="1">
        <f>IF(Data!$D18&gt;Data!$I18,1,0)</f>
        <v>0</v>
      </c>
      <c r="T18" s="1">
        <f>IF(Data!$D18&gt;Data!$J18,1,0)</f>
        <v>0</v>
      </c>
      <c r="U18" s="1">
        <f>IF(Data!$D18&gt;Data!$K18,1,0)</f>
        <v>0</v>
      </c>
      <c r="V18" s="1">
        <f>IF(Data!$D18&lt;Data!$L18,1,0)</f>
        <v>0</v>
      </c>
      <c r="W18" s="1">
        <f>IF(Data!$D18&lt;Data!$M18,1,0)</f>
        <v>0</v>
      </c>
      <c r="X18" s="1">
        <f>IF(Data!$D18&lt;Data!$N18,1,0)</f>
        <v>0</v>
      </c>
      <c r="Y18" s="1">
        <f t="shared" si="1"/>
        <v>0</v>
      </c>
      <c r="Z18" s="1" t="str">
        <f>IF(ROW()-ROW(Data!$Z$2:$Z$84)&lt;9,NA(),IF(OR(SUM(OFFSET(Data!$R18,-8,0,9))=9,SUM(OFFSET(Data!$R18,-8,0,9))=0),Data!$D18,NA()))</f>
        <v>#N/A</v>
      </c>
      <c r="AA18" s="1" t="str">
        <f>IF(ROW()-ROW(Data!$AA$2:$AA$84)&lt;6,NA(),IF(OR(SUM(OFFSET(Data!$Y18,-5,0,6))=6,SUM(OFFSET(Data!$Y18,-5,0,6))=0),Data!$D18,NA()))</f>
        <v>#N/A</v>
      </c>
      <c r="AB18" s="1" t="str">
        <f>IF(ROW()-ROW(Data!$AB$2:$AB$84)&lt;14,NA(),IF(OR(CONCATENATE(OFFSET(Data!$Y18,-13,0,14))="01010101010101",CONCATENATE(OFFSET(Data!$Y18,-13,0,14))="10101010101010"),Data!$D18,NA()))</f>
        <v>#N/A</v>
      </c>
      <c r="AC18" s="1" t="str">
        <f>IF(ROW()-ROW(Data!$AC$2:$AC$84)&lt;3,NA(),IF(OR(SUM(OFFSET(Data!$T18,-2,0,3))&gt;=2,SUM(OFFSET(Data!$W18,-2,0,3))&gt;=2),Data!$D18,NA()))</f>
        <v>#N/A</v>
      </c>
      <c r="AD18" s="1" t="str">
        <f>IF(ROW()-ROW(Data!$AA$2:$AA$84)&lt;5,NA(),IF(OR(SUM(OFFSET(Data!$S18,-4,0,5))&gt;=4,SUM(OFFSET(Data!$V18,-4,0,5))&gt;=4),Data!$D18,NA()))</f>
        <v>#N/A</v>
      </c>
      <c r="AE18" s="1" t="str">
        <f>IF(ROW()-ROW(Data!$AE$2:$AE$84)&lt;15,NA(),IF(AND(SUM(OFFSET(Data!$S18,-14,0,15))=0,SUM(OFFSET(Data!$V18,-14,0,15))=0),Data!$D18,NA()))</f>
        <v>#N/A</v>
      </c>
      <c r="AF18" s="1" t="str">
        <f>IF(ROW()-ROW(Data!$AE$2:$AE$84)&lt;8,NA(),IF(SUM(OFFSET(Data!$S18,-7,0,8),OFFSET(Data!$V18,-7,0,8))=8,Data!$D18,NA()))</f>
        <v>#N/A</v>
      </c>
      <c r="AG18" s="1">
        <f>IF(Data!$AI18="",Data!$D18,NA())</f>
        <v>100.4</v>
      </c>
      <c r="AH18" s="1" t="str">
        <f>IF(OR(Data!$U18=1,Data!$X18=1),Data!$D18,NA())</f>
        <v>#N/A</v>
      </c>
      <c r="AI18" s="1" t="str">
        <f>CONCATENATE(IF(ISNA(Data!$AH18),"","1,"),IF(ISNA(Data!$Z18),"","2,"),IF(ISNA(Data!$AA18),"","3,"),IF(ISNA(Data!$AB18),"","4,"),IF(ISNA(Data!$AC18),"","5,"),IF(ISNA(Data!$AD18),"","6,"),IF(ISNA(Data!$AE18),"","7,"),IF(ISNA(Data!$AF18),"","8"))</f>
        <v/>
      </c>
    </row>
    <row r="19" ht="15.75" customHeight="1">
      <c r="A19" s="1">
        <v>21018.0</v>
      </c>
      <c r="B19" s="1">
        <v>97.0</v>
      </c>
      <c r="C19" s="1">
        <v>103.0</v>
      </c>
      <c r="D19" s="1">
        <v>99.9</v>
      </c>
      <c r="E19" s="1">
        <f>AVERAGE(Data!$D$2:$D$84)</f>
        <v>100.2012048</v>
      </c>
      <c r="F19" s="1">
        <f>IF(ISNUMBER(OFFSET(Data!$D19,-1,0,1,1))=TRUE,ABS(Data!$D19-OFFSET(Data!$D19,-1,0)),"")</f>
        <v>0.5</v>
      </c>
      <c r="G19" s="1">
        <f>AVERAGE(Data!$F$2:$F$84)</f>
        <v>0.9109756098</v>
      </c>
      <c r="H19" s="1">
        <f>Data!$G19/1.128</f>
        <v>0.8076024909</v>
      </c>
      <c r="I19" s="1">
        <f>Data!$E19+Data!$H19</f>
        <v>101.0088073</v>
      </c>
      <c r="J19" s="1">
        <f>Data!$E19+2*Data!$H19</f>
        <v>101.8164098</v>
      </c>
      <c r="K19" s="1">
        <f>Data!$E19+3*Data!$H19</f>
        <v>102.6240123</v>
      </c>
      <c r="L19" s="1">
        <f>Data!$E19-Data!$H19</f>
        <v>99.39360233</v>
      </c>
      <c r="M19" s="1">
        <f>Data!$E19-2*Data!$H19</f>
        <v>98.58599984</v>
      </c>
      <c r="N19" s="1">
        <f>Data!$E19-3*Data!$H19</f>
        <v>97.77839735</v>
      </c>
      <c r="O19" s="1">
        <f>Data!$G19*3.267</f>
        <v>2.976157317</v>
      </c>
      <c r="P19" s="1">
        <f>IF(Data!$F19&lt;Data!$O19,Data!$F19,NA())</f>
        <v>0.5</v>
      </c>
      <c r="Q19" s="1" t="str">
        <f>IF(Data!$F19="",NA(),IF(Data!$F19&gt;Data!$O19,Data!$F19,NA()))</f>
        <v>#N/A</v>
      </c>
      <c r="R19" s="1">
        <f>IF(Data!$D19&gt;Data!$E19,1,0)</f>
        <v>0</v>
      </c>
      <c r="S19" s="1">
        <f>IF(Data!$D19&gt;Data!$I19,1,0)</f>
        <v>0</v>
      </c>
      <c r="T19" s="1">
        <f>IF(Data!$D19&gt;Data!$J19,1,0)</f>
        <v>0</v>
      </c>
      <c r="U19" s="1">
        <f>IF(Data!$D19&gt;Data!$K19,1,0)</f>
        <v>0</v>
      </c>
      <c r="V19" s="1">
        <f>IF(Data!$D19&lt;Data!$L19,1,0)</f>
        <v>0</v>
      </c>
      <c r="W19" s="1">
        <f>IF(Data!$D19&lt;Data!$M19,1,0)</f>
        <v>0</v>
      </c>
      <c r="X19" s="1">
        <f>IF(Data!$D19&lt;Data!$N19,1,0)</f>
        <v>0</v>
      </c>
      <c r="Y19" s="1">
        <f t="shared" si="1"/>
        <v>0</v>
      </c>
      <c r="Z19" s="1" t="str">
        <f>IF(ROW()-ROW(Data!$Z$2:$Z$84)&lt;9,NA(),IF(OR(SUM(OFFSET(Data!$R19,-8,0,9))=9,SUM(OFFSET(Data!$R19,-8,0,9))=0),Data!$D19,NA()))</f>
        <v>#N/A</v>
      </c>
      <c r="AA19" s="1" t="str">
        <f>IF(ROW()-ROW(Data!$AA$2:$AA$84)&lt;6,NA(),IF(OR(SUM(OFFSET(Data!$Y19,-5,0,6))=6,SUM(OFFSET(Data!$Y19,-5,0,6))=0),Data!$D19,NA()))</f>
        <v>#N/A</v>
      </c>
      <c r="AB19" s="1" t="str">
        <f>IF(ROW()-ROW(Data!$AB$2:$AB$84)&lt;14,NA(),IF(OR(CONCATENATE(OFFSET(Data!$Y19,-13,0,14))="01010101010101",CONCATENATE(OFFSET(Data!$Y19,-13,0,14))="10101010101010"),Data!$D19,NA()))</f>
        <v>#N/A</v>
      </c>
      <c r="AC19" s="1" t="str">
        <f>IF(ROW()-ROW(Data!$AC$2:$AC$84)&lt;3,NA(),IF(OR(SUM(OFFSET(Data!$T19,-2,0,3))&gt;=2,SUM(OFFSET(Data!$W19,-2,0,3))&gt;=2),Data!$D19,NA()))</f>
        <v>#N/A</v>
      </c>
      <c r="AD19" s="1" t="str">
        <f>IF(ROW()-ROW(Data!$AA$2:$AA$84)&lt;5,NA(),IF(OR(SUM(OFFSET(Data!$S19,-4,0,5))&gt;=4,SUM(OFFSET(Data!$V19,-4,0,5))&gt;=4),Data!$D19,NA()))</f>
        <v>#N/A</v>
      </c>
      <c r="AE19" s="1" t="str">
        <f>IF(ROW()-ROW(Data!$AE$2:$AE$84)&lt;15,NA(),IF(AND(SUM(OFFSET(Data!$S19,-14,0,15))=0,SUM(OFFSET(Data!$V19,-14,0,15))=0),Data!$D19,NA()))</f>
        <v>#N/A</v>
      </c>
      <c r="AF19" s="1" t="str">
        <f>IF(ROW()-ROW(Data!$AE$2:$AE$84)&lt;8,NA(),IF(SUM(OFFSET(Data!$S19,-7,0,8),OFFSET(Data!$V19,-7,0,8))=8,Data!$D19,NA()))</f>
        <v>#N/A</v>
      </c>
      <c r="AG19" s="1">
        <f>IF(Data!$AI19="",Data!$D19,NA())</f>
        <v>99.9</v>
      </c>
      <c r="AH19" s="1" t="str">
        <f>IF(OR(Data!$U19=1,Data!$X19=1),Data!$D19,NA())</f>
        <v>#N/A</v>
      </c>
      <c r="AI19" s="1" t="str">
        <f>CONCATENATE(IF(ISNA(Data!$AH19),"","1,"),IF(ISNA(Data!$Z19),"","2,"),IF(ISNA(Data!$AA19),"","3,"),IF(ISNA(Data!$AB19),"","4,"),IF(ISNA(Data!$AC19),"","5,"),IF(ISNA(Data!$AD19),"","6,"),IF(ISNA(Data!$AE19),"","7,"),IF(ISNA(Data!$AF19),"","8"))</f>
        <v/>
      </c>
    </row>
    <row r="20" ht="15.75" customHeight="1">
      <c r="A20" s="1">
        <v>21019.0</v>
      </c>
      <c r="B20" s="1">
        <v>97.0</v>
      </c>
      <c r="C20" s="1">
        <v>103.0</v>
      </c>
      <c r="D20" s="1">
        <v>101.6</v>
      </c>
      <c r="E20" s="1">
        <f>AVERAGE(Data!$D$2:$D$84)</f>
        <v>100.2012048</v>
      </c>
      <c r="F20" s="1">
        <f>IF(ISNUMBER(OFFSET(Data!$D20,-1,0,1,1))=TRUE,ABS(Data!$D20-OFFSET(Data!$D20,-1,0)),"")</f>
        <v>1.7</v>
      </c>
      <c r="G20" s="1">
        <f>AVERAGE(Data!$F$2:$F$84)</f>
        <v>0.9109756098</v>
      </c>
      <c r="H20" s="1">
        <f>Data!$G20/1.128</f>
        <v>0.8076024909</v>
      </c>
      <c r="I20" s="1">
        <f>Data!$E20+Data!$H20</f>
        <v>101.0088073</v>
      </c>
      <c r="J20" s="1">
        <f>Data!$E20+2*Data!$H20</f>
        <v>101.8164098</v>
      </c>
      <c r="K20" s="1">
        <f>Data!$E20+3*Data!$H20</f>
        <v>102.6240123</v>
      </c>
      <c r="L20" s="1">
        <f>Data!$E20-Data!$H20</f>
        <v>99.39360233</v>
      </c>
      <c r="M20" s="1">
        <f>Data!$E20-2*Data!$H20</f>
        <v>98.58599984</v>
      </c>
      <c r="N20" s="1">
        <f>Data!$E20-3*Data!$H20</f>
        <v>97.77839735</v>
      </c>
      <c r="O20" s="1">
        <f>Data!$G20*3.267</f>
        <v>2.976157317</v>
      </c>
      <c r="P20" s="1">
        <f>IF(Data!$F20&lt;Data!$O20,Data!$F20,NA())</f>
        <v>1.7</v>
      </c>
      <c r="Q20" s="1" t="str">
        <f>IF(Data!$F20="",NA(),IF(Data!$F20&gt;Data!$O20,Data!$F20,NA()))</f>
        <v>#N/A</v>
      </c>
      <c r="R20" s="1">
        <f>IF(Data!$D20&gt;Data!$E20,1,0)</f>
        <v>1</v>
      </c>
      <c r="S20" s="1">
        <f>IF(Data!$D20&gt;Data!$I20,1,0)</f>
        <v>1</v>
      </c>
      <c r="T20" s="1">
        <f>IF(Data!$D20&gt;Data!$J20,1,0)</f>
        <v>0</v>
      </c>
      <c r="U20" s="1">
        <f>IF(Data!$D20&gt;Data!$K20,1,0)</f>
        <v>0</v>
      </c>
      <c r="V20" s="1">
        <f>IF(Data!$D20&lt;Data!$L20,1,0)</f>
        <v>0</v>
      </c>
      <c r="W20" s="1">
        <f>IF(Data!$D20&lt;Data!$M20,1,0)</f>
        <v>0</v>
      </c>
      <c r="X20" s="1">
        <f>IF(Data!$D20&lt;Data!$N20,1,0)</f>
        <v>0</v>
      </c>
      <c r="Y20" s="1">
        <f t="shared" si="1"/>
        <v>1</v>
      </c>
      <c r="Z20" s="1" t="str">
        <f>IF(ROW()-ROW(Data!$Z$2:$Z$84)&lt;9,NA(),IF(OR(SUM(OFFSET(Data!$R20,-8,0,9))=9,SUM(OFFSET(Data!$R20,-8,0,9))=0),Data!$D20,NA()))</f>
        <v>#N/A</v>
      </c>
      <c r="AA20" s="1" t="str">
        <f>IF(ROW()-ROW(Data!$AA$2:$AA$84)&lt;6,NA(),IF(OR(SUM(OFFSET(Data!$Y20,-5,0,6))=6,SUM(OFFSET(Data!$Y20,-5,0,6))=0),Data!$D20,NA()))</f>
        <v>#N/A</v>
      </c>
      <c r="AB20" s="1" t="str">
        <f>IF(ROW()-ROW(Data!$AB$2:$AB$84)&lt;14,NA(),IF(OR(CONCATENATE(OFFSET(Data!$Y20,-13,0,14))="01010101010101",CONCATENATE(OFFSET(Data!$Y20,-13,0,14))="10101010101010"),Data!$D20,NA()))</f>
        <v>#N/A</v>
      </c>
      <c r="AC20" s="1" t="str">
        <f>IF(ROW()-ROW(Data!$AC$2:$AC$84)&lt;3,NA(),IF(OR(SUM(OFFSET(Data!$T20,-2,0,3))&gt;=2,SUM(OFFSET(Data!$W20,-2,0,3))&gt;=2),Data!$D20,NA()))</f>
        <v>#N/A</v>
      </c>
      <c r="AD20" s="1" t="str">
        <f>IF(ROW()-ROW(Data!$AA$2:$AA$84)&lt;5,NA(),IF(OR(SUM(OFFSET(Data!$S20,-4,0,5))&gt;=4,SUM(OFFSET(Data!$V20,-4,0,5))&gt;=4),Data!$D20,NA()))</f>
        <v>#N/A</v>
      </c>
      <c r="AE20" s="1" t="str">
        <f>IF(ROW()-ROW(Data!$AE$2:$AE$84)&lt;15,NA(),IF(AND(SUM(OFFSET(Data!$S20,-14,0,15))=0,SUM(OFFSET(Data!$V20,-14,0,15))=0),Data!$D20,NA()))</f>
        <v>#N/A</v>
      </c>
      <c r="AF20" s="1" t="str">
        <f>IF(ROW()-ROW(Data!$AE$2:$AE$84)&lt;8,NA(),IF(SUM(OFFSET(Data!$S20,-7,0,8),OFFSET(Data!$V20,-7,0,8))=8,Data!$D20,NA()))</f>
        <v>#N/A</v>
      </c>
      <c r="AG20" s="1">
        <f>IF(Data!$AI20="",Data!$D20,NA())</f>
        <v>101.6</v>
      </c>
      <c r="AH20" s="1" t="str">
        <f>IF(OR(Data!$U20=1,Data!$X20=1),Data!$D20,NA())</f>
        <v>#N/A</v>
      </c>
      <c r="AI20" s="1" t="str">
        <f>CONCATENATE(IF(ISNA(Data!$AH20),"","1,"),IF(ISNA(Data!$Z20),"","2,"),IF(ISNA(Data!$AA20),"","3,"),IF(ISNA(Data!$AB20),"","4,"),IF(ISNA(Data!$AC20),"","5,"),IF(ISNA(Data!$AD20),"","6,"),IF(ISNA(Data!$AE20),"","7,"),IF(ISNA(Data!$AF20),"","8"))</f>
        <v/>
      </c>
    </row>
    <row r="21" ht="15.75" customHeight="1">
      <c r="A21" s="1">
        <v>21020.0</v>
      </c>
      <c r="B21" s="1">
        <v>97.0</v>
      </c>
      <c r="C21" s="1">
        <v>103.0</v>
      </c>
      <c r="D21" s="1">
        <v>100.7</v>
      </c>
      <c r="E21" s="1">
        <f>AVERAGE(Data!$D$2:$D$84)</f>
        <v>100.2012048</v>
      </c>
      <c r="F21" s="1">
        <f>IF(ISNUMBER(OFFSET(Data!$D21,-1,0,1,1))=TRUE,ABS(Data!$D21-OFFSET(Data!$D21,-1,0)),"")</f>
        <v>0.9</v>
      </c>
      <c r="G21" s="1">
        <f>AVERAGE(Data!$F$2:$F$84)</f>
        <v>0.9109756098</v>
      </c>
      <c r="H21" s="1">
        <f>Data!$G21/1.128</f>
        <v>0.8076024909</v>
      </c>
      <c r="I21" s="1">
        <f>Data!$E21+Data!$H21</f>
        <v>101.0088073</v>
      </c>
      <c r="J21" s="1">
        <f>Data!$E21+2*Data!$H21</f>
        <v>101.8164098</v>
      </c>
      <c r="K21" s="1">
        <f>Data!$E21+3*Data!$H21</f>
        <v>102.6240123</v>
      </c>
      <c r="L21" s="1">
        <f>Data!$E21-Data!$H21</f>
        <v>99.39360233</v>
      </c>
      <c r="M21" s="1">
        <f>Data!$E21-2*Data!$H21</f>
        <v>98.58599984</v>
      </c>
      <c r="N21" s="1">
        <f>Data!$E21-3*Data!$H21</f>
        <v>97.77839735</v>
      </c>
      <c r="O21" s="1">
        <f>Data!$G21*3.267</f>
        <v>2.976157317</v>
      </c>
      <c r="P21" s="1">
        <f>IF(Data!$F21&lt;Data!$O21,Data!$F21,NA())</f>
        <v>0.9</v>
      </c>
      <c r="Q21" s="1" t="str">
        <f>IF(Data!$F21="",NA(),IF(Data!$F21&gt;Data!$O21,Data!$F21,NA()))</f>
        <v>#N/A</v>
      </c>
      <c r="R21" s="1">
        <f>IF(Data!$D21&gt;Data!$E21,1,0)</f>
        <v>1</v>
      </c>
      <c r="S21" s="1">
        <f>IF(Data!$D21&gt;Data!$I21,1,0)</f>
        <v>0</v>
      </c>
      <c r="T21" s="1">
        <f>IF(Data!$D21&gt;Data!$J21,1,0)</f>
        <v>0</v>
      </c>
      <c r="U21" s="1">
        <f>IF(Data!$D21&gt;Data!$K21,1,0)</f>
        <v>0</v>
      </c>
      <c r="V21" s="1">
        <f>IF(Data!$D21&lt;Data!$L21,1,0)</f>
        <v>0</v>
      </c>
      <c r="W21" s="1">
        <f>IF(Data!$D21&lt;Data!$M21,1,0)</f>
        <v>0</v>
      </c>
      <c r="X21" s="1">
        <f>IF(Data!$D21&lt;Data!$N21,1,0)</f>
        <v>0</v>
      </c>
      <c r="Y21" s="1">
        <f t="shared" si="1"/>
        <v>0</v>
      </c>
      <c r="Z21" s="1" t="str">
        <f>IF(ROW()-ROW(Data!$Z$2:$Z$84)&lt;9,NA(),IF(OR(SUM(OFFSET(Data!$R21,-8,0,9))=9,SUM(OFFSET(Data!$R21,-8,0,9))=0),Data!$D21,NA()))</f>
        <v>#N/A</v>
      </c>
      <c r="AA21" s="1" t="str">
        <f>IF(ROW()-ROW(Data!$AA$2:$AA$84)&lt;6,NA(),IF(OR(SUM(OFFSET(Data!$Y21,-5,0,6))=6,SUM(OFFSET(Data!$Y21,-5,0,6))=0),Data!$D21,NA()))</f>
        <v>#N/A</v>
      </c>
      <c r="AB21" s="1" t="str">
        <f>IF(ROW()-ROW(Data!$AB$2:$AB$84)&lt;14,NA(),IF(OR(CONCATENATE(OFFSET(Data!$Y21,-13,0,14))="01010101010101",CONCATENATE(OFFSET(Data!$Y21,-13,0,14))="10101010101010"),Data!$D21,NA()))</f>
        <v>#N/A</v>
      </c>
      <c r="AC21" s="1" t="str">
        <f>IF(ROW()-ROW(Data!$AC$2:$AC$84)&lt;3,NA(),IF(OR(SUM(OFFSET(Data!$T21,-2,0,3))&gt;=2,SUM(OFFSET(Data!$W21,-2,0,3))&gt;=2),Data!$D21,NA()))</f>
        <v>#N/A</v>
      </c>
      <c r="AD21" s="1" t="str">
        <f>IF(ROW()-ROW(Data!$AA$2:$AA$84)&lt;5,NA(),IF(OR(SUM(OFFSET(Data!$S21,-4,0,5))&gt;=4,SUM(OFFSET(Data!$V21,-4,0,5))&gt;=4),Data!$D21,NA()))</f>
        <v>#N/A</v>
      </c>
      <c r="AE21" s="1" t="str">
        <f>IF(ROW()-ROW(Data!$AE$2:$AE$84)&lt;15,NA(),IF(AND(SUM(OFFSET(Data!$S21,-14,0,15))=0,SUM(OFFSET(Data!$V21,-14,0,15))=0),Data!$D21,NA()))</f>
        <v>#N/A</v>
      </c>
      <c r="AF21" s="1" t="str">
        <f>IF(ROW()-ROW(Data!$AE$2:$AE$84)&lt;8,NA(),IF(SUM(OFFSET(Data!$S21,-7,0,8),OFFSET(Data!$V21,-7,0,8))=8,Data!$D21,NA()))</f>
        <v>#N/A</v>
      </c>
      <c r="AG21" s="1">
        <f>IF(Data!$AI21="",Data!$D21,NA())</f>
        <v>100.7</v>
      </c>
      <c r="AH21" s="1" t="str">
        <f>IF(OR(Data!$U21=1,Data!$X21=1),Data!$D21,NA())</f>
        <v>#N/A</v>
      </c>
      <c r="AI21" s="1" t="str">
        <f>CONCATENATE(IF(ISNA(Data!$AH21),"","1,"),IF(ISNA(Data!$Z21),"","2,"),IF(ISNA(Data!$AA21),"","3,"),IF(ISNA(Data!$AB21),"","4,"),IF(ISNA(Data!$AC21),"","5,"),IF(ISNA(Data!$AD21),"","6,"),IF(ISNA(Data!$AE21),"","7,"),IF(ISNA(Data!$AF21),"","8"))</f>
        <v/>
      </c>
    </row>
    <row r="22" ht="15.75" customHeight="1">
      <c r="A22" s="1">
        <v>21021.0</v>
      </c>
      <c r="B22" s="1">
        <v>97.0</v>
      </c>
      <c r="C22" s="1">
        <v>103.0</v>
      </c>
      <c r="D22" s="1">
        <v>99.8</v>
      </c>
      <c r="E22" s="1">
        <f>AVERAGE(Data!$D$2:$D$84)</f>
        <v>100.2012048</v>
      </c>
      <c r="F22" s="1">
        <f>IF(ISNUMBER(OFFSET(Data!$D22,-1,0,1,1))=TRUE,ABS(Data!$D22-OFFSET(Data!$D22,-1,0)),"")</f>
        <v>0.9</v>
      </c>
      <c r="G22" s="1">
        <f>AVERAGE(Data!$F$2:$F$84)</f>
        <v>0.9109756098</v>
      </c>
      <c r="H22" s="1">
        <f>Data!$G22/1.128</f>
        <v>0.8076024909</v>
      </c>
      <c r="I22" s="1">
        <f>Data!$E22+Data!$H22</f>
        <v>101.0088073</v>
      </c>
      <c r="J22" s="1">
        <f>Data!$E22+2*Data!$H22</f>
        <v>101.8164098</v>
      </c>
      <c r="K22" s="1">
        <f>Data!$E22+3*Data!$H22</f>
        <v>102.6240123</v>
      </c>
      <c r="L22" s="1">
        <f>Data!$E22-Data!$H22</f>
        <v>99.39360233</v>
      </c>
      <c r="M22" s="1">
        <f>Data!$E22-2*Data!$H22</f>
        <v>98.58599984</v>
      </c>
      <c r="N22" s="1">
        <f>Data!$E22-3*Data!$H22</f>
        <v>97.77839735</v>
      </c>
      <c r="O22" s="1">
        <f>Data!$G22*3.267</f>
        <v>2.976157317</v>
      </c>
      <c r="P22" s="1">
        <f>IF(Data!$F22&lt;Data!$O22,Data!$F22,NA())</f>
        <v>0.9</v>
      </c>
      <c r="Q22" s="1" t="str">
        <f>IF(Data!$F22="",NA(),IF(Data!$F22&gt;Data!$O22,Data!$F22,NA()))</f>
        <v>#N/A</v>
      </c>
      <c r="R22" s="1">
        <f>IF(Data!$D22&gt;Data!$E22,1,0)</f>
        <v>0</v>
      </c>
      <c r="S22" s="1">
        <f>IF(Data!$D22&gt;Data!$I22,1,0)</f>
        <v>0</v>
      </c>
      <c r="T22" s="1">
        <f>IF(Data!$D22&gt;Data!$J22,1,0)</f>
        <v>0</v>
      </c>
      <c r="U22" s="1">
        <f>IF(Data!$D22&gt;Data!$K22,1,0)</f>
        <v>0</v>
      </c>
      <c r="V22" s="1">
        <f>IF(Data!$D22&lt;Data!$L22,1,0)</f>
        <v>0</v>
      </c>
      <c r="W22" s="1">
        <f>IF(Data!$D22&lt;Data!$M22,1,0)</f>
        <v>0</v>
      </c>
      <c r="X22" s="1">
        <f>IF(Data!$D22&lt;Data!$N22,1,0)</f>
        <v>0</v>
      </c>
      <c r="Y22" s="1">
        <f t="shared" si="1"/>
        <v>0</v>
      </c>
      <c r="Z22" s="1" t="str">
        <f>IF(ROW()-ROW(Data!$Z$2:$Z$84)&lt;9,NA(),IF(OR(SUM(OFFSET(Data!$R22,-8,0,9))=9,SUM(OFFSET(Data!$R22,-8,0,9))=0),Data!$D22,NA()))</f>
        <v>#N/A</v>
      </c>
      <c r="AA22" s="1" t="str">
        <f>IF(ROW()-ROW(Data!$AA$2:$AA$84)&lt;6,NA(),IF(OR(SUM(OFFSET(Data!$Y22,-5,0,6))=6,SUM(OFFSET(Data!$Y22,-5,0,6))=0),Data!$D22,NA()))</f>
        <v>#N/A</v>
      </c>
      <c r="AB22" s="1" t="str">
        <f>IF(ROW()-ROW(Data!$AB$2:$AB$84)&lt;14,NA(),IF(OR(CONCATENATE(OFFSET(Data!$Y22,-13,0,14))="01010101010101",CONCATENATE(OFFSET(Data!$Y22,-13,0,14))="10101010101010"),Data!$D22,NA()))</f>
        <v>#N/A</v>
      </c>
      <c r="AC22" s="1" t="str">
        <f>IF(ROW()-ROW(Data!$AC$2:$AC$84)&lt;3,NA(),IF(OR(SUM(OFFSET(Data!$T22,-2,0,3))&gt;=2,SUM(OFFSET(Data!$W22,-2,0,3))&gt;=2),Data!$D22,NA()))</f>
        <v>#N/A</v>
      </c>
      <c r="AD22" s="1" t="str">
        <f>IF(ROW()-ROW(Data!$AA$2:$AA$84)&lt;5,NA(),IF(OR(SUM(OFFSET(Data!$S22,-4,0,5))&gt;=4,SUM(OFFSET(Data!$V22,-4,0,5))&gt;=4),Data!$D22,NA()))</f>
        <v>#N/A</v>
      </c>
      <c r="AE22" s="1" t="str">
        <f>IF(ROW()-ROW(Data!$AE$2:$AE$84)&lt;15,NA(),IF(AND(SUM(OFFSET(Data!$S22,-14,0,15))=0,SUM(OFFSET(Data!$V22,-14,0,15))=0),Data!$D22,NA()))</f>
        <v>#N/A</v>
      </c>
      <c r="AF22" s="1" t="str">
        <f>IF(ROW()-ROW(Data!$AE$2:$AE$84)&lt;8,NA(),IF(SUM(OFFSET(Data!$S22,-7,0,8),OFFSET(Data!$V22,-7,0,8))=8,Data!$D22,NA()))</f>
        <v>#N/A</v>
      </c>
      <c r="AG22" s="1">
        <f>IF(Data!$AI22="",Data!$D22,NA())</f>
        <v>99.8</v>
      </c>
      <c r="AH22" s="1" t="str">
        <f>IF(OR(Data!$U22=1,Data!$X22=1),Data!$D22,NA())</f>
        <v>#N/A</v>
      </c>
      <c r="AI22" s="1" t="str">
        <f>CONCATENATE(IF(ISNA(Data!$AH22),"","1,"),IF(ISNA(Data!$Z22),"","2,"),IF(ISNA(Data!$AA22),"","3,"),IF(ISNA(Data!$AB22),"","4,"),IF(ISNA(Data!$AC22),"","5,"),IF(ISNA(Data!$AD22),"","6,"),IF(ISNA(Data!$AE22),"","7,"),IF(ISNA(Data!$AF22),"","8"))</f>
        <v/>
      </c>
    </row>
    <row r="23" ht="15.75" customHeight="1">
      <c r="A23" s="1">
        <v>21022.0</v>
      </c>
      <c r="B23" s="1">
        <v>97.0</v>
      </c>
      <c r="C23" s="1">
        <v>103.0</v>
      </c>
      <c r="D23" s="1">
        <v>100.7</v>
      </c>
      <c r="E23" s="1">
        <f>AVERAGE(Data!$D$2:$D$84)</f>
        <v>100.2012048</v>
      </c>
      <c r="F23" s="1">
        <f>IF(ISNUMBER(OFFSET(Data!$D23,-1,0,1,1))=TRUE,ABS(Data!$D23-OFFSET(Data!$D23,-1,0)),"")</f>
        <v>0.9</v>
      </c>
      <c r="G23" s="1">
        <f>AVERAGE(Data!$F$2:$F$84)</f>
        <v>0.9109756098</v>
      </c>
      <c r="H23" s="1">
        <f>Data!$G23/1.128</f>
        <v>0.8076024909</v>
      </c>
      <c r="I23" s="1">
        <f>Data!$E23+Data!$H23</f>
        <v>101.0088073</v>
      </c>
      <c r="J23" s="1">
        <f>Data!$E23+2*Data!$H23</f>
        <v>101.8164098</v>
      </c>
      <c r="K23" s="1">
        <f>Data!$E23+3*Data!$H23</f>
        <v>102.6240123</v>
      </c>
      <c r="L23" s="1">
        <f>Data!$E23-Data!$H23</f>
        <v>99.39360233</v>
      </c>
      <c r="M23" s="1">
        <f>Data!$E23-2*Data!$H23</f>
        <v>98.58599984</v>
      </c>
      <c r="N23" s="1">
        <f>Data!$E23-3*Data!$H23</f>
        <v>97.77839735</v>
      </c>
      <c r="O23" s="1">
        <f>Data!$G23*3.267</f>
        <v>2.976157317</v>
      </c>
      <c r="P23" s="1">
        <f>IF(Data!$F23&lt;Data!$O23,Data!$F23,NA())</f>
        <v>0.9</v>
      </c>
      <c r="Q23" s="1" t="str">
        <f>IF(Data!$F23="",NA(),IF(Data!$F23&gt;Data!$O23,Data!$F23,NA()))</f>
        <v>#N/A</v>
      </c>
      <c r="R23" s="1">
        <f>IF(Data!$D23&gt;Data!$E23,1,0)</f>
        <v>1</v>
      </c>
      <c r="S23" s="1">
        <f>IF(Data!$D23&gt;Data!$I23,1,0)</f>
        <v>0</v>
      </c>
      <c r="T23" s="1">
        <f>IF(Data!$D23&gt;Data!$J23,1,0)</f>
        <v>0</v>
      </c>
      <c r="U23" s="1">
        <f>IF(Data!$D23&gt;Data!$K23,1,0)</f>
        <v>0</v>
      </c>
      <c r="V23" s="1">
        <f>IF(Data!$D23&lt;Data!$L23,1,0)</f>
        <v>0</v>
      </c>
      <c r="W23" s="1">
        <f>IF(Data!$D23&lt;Data!$M23,1,0)</f>
        <v>0</v>
      </c>
      <c r="X23" s="1">
        <f>IF(Data!$D23&lt;Data!$N23,1,0)</f>
        <v>0</v>
      </c>
      <c r="Y23" s="1">
        <f t="shared" si="1"/>
        <v>1</v>
      </c>
      <c r="Z23" s="1" t="str">
        <f>IF(ROW()-ROW(Data!$Z$2:$Z$84)&lt;9,NA(),IF(OR(SUM(OFFSET(Data!$R23,-8,0,9))=9,SUM(OFFSET(Data!$R23,-8,0,9))=0),Data!$D23,NA()))</f>
        <v>#N/A</v>
      </c>
      <c r="AA23" s="1" t="str">
        <f>IF(ROW()-ROW(Data!$AA$2:$AA$84)&lt;6,NA(),IF(OR(SUM(OFFSET(Data!$Y23,-5,0,6))=6,SUM(OFFSET(Data!$Y23,-5,0,6))=0),Data!$D23,NA()))</f>
        <v>#N/A</v>
      </c>
      <c r="AB23" s="1" t="str">
        <f>IF(ROW()-ROW(Data!$AB$2:$AB$84)&lt;14,NA(),IF(OR(CONCATENATE(OFFSET(Data!$Y23,-13,0,14))="01010101010101",CONCATENATE(OFFSET(Data!$Y23,-13,0,14))="10101010101010"),Data!$D23,NA()))</f>
        <v>#N/A</v>
      </c>
      <c r="AC23" s="1" t="str">
        <f>IF(ROW()-ROW(Data!$AC$2:$AC$84)&lt;3,NA(),IF(OR(SUM(OFFSET(Data!$T23,-2,0,3))&gt;=2,SUM(OFFSET(Data!$W23,-2,0,3))&gt;=2),Data!$D23,NA()))</f>
        <v>#N/A</v>
      </c>
      <c r="AD23" s="1" t="str">
        <f>IF(ROW()-ROW(Data!$AA$2:$AA$84)&lt;5,NA(),IF(OR(SUM(OFFSET(Data!$S23,-4,0,5))&gt;=4,SUM(OFFSET(Data!$V23,-4,0,5))&gt;=4),Data!$D23,NA()))</f>
        <v>#N/A</v>
      </c>
      <c r="AE23" s="1" t="str">
        <f>IF(ROW()-ROW(Data!$AE$2:$AE$84)&lt;15,NA(),IF(AND(SUM(OFFSET(Data!$S23,-14,0,15))=0,SUM(OFFSET(Data!$V23,-14,0,15))=0),Data!$D23,NA()))</f>
        <v>#N/A</v>
      </c>
      <c r="AF23" s="1" t="str">
        <f>IF(ROW()-ROW(Data!$AE$2:$AE$84)&lt;8,NA(),IF(SUM(OFFSET(Data!$S23,-7,0,8),OFFSET(Data!$V23,-7,0,8))=8,Data!$D23,NA()))</f>
        <v>#N/A</v>
      </c>
      <c r="AG23" s="1">
        <f>IF(Data!$AI23="",Data!$D23,NA())</f>
        <v>100.7</v>
      </c>
      <c r="AH23" s="1" t="str">
        <f>IF(OR(Data!$U23=1,Data!$X23=1),Data!$D23,NA())</f>
        <v>#N/A</v>
      </c>
      <c r="AI23" s="1" t="str">
        <f>CONCATENATE(IF(ISNA(Data!$AH23),"","1,"),IF(ISNA(Data!$Z23),"","2,"),IF(ISNA(Data!$AA23),"","3,"),IF(ISNA(Data!$AB23),"","4,"),IF(ISNA(Data!$AC23),"","5,"),IF(ISNA(Data!$AD23),"","6,"),IF(ISNA(Data!$AE23),"","7,"),IF(ISNA(Data!$AF23),"","8"))</f>
        <v/>
      </c>
    </row>
    <row r="24" ht="15.75" customHeight="1">
      <c r="A24" s="1">
        <v>21023.0</v>
      </c>
      <c r="B24" s="1">
        <v>97.0</v>
      </c>
      <c r="C24" s="1">
        <v>103.0</v>
      </c>
      <c r="D24" s="1">
        <v>100.0</v>
      </c>
      <c r="E24" s="1">
        <f>AVERAGE(Data!$D$2:$D$84)</f>
        <v>100.2012048</v>
      </c>
      <c r="F24" s="1">
        <f>IF(ISNUMBER(OFFSET(Data!$D24,-1,0,1,1))=TRUE,ABS(Data!$D24-OFFSET(Data!$D24,-1,0)),"")</f>
        <v>0.7</v>
      </c>
      <c r="G24" s="1">
        <f>AVERAGE(Data!$F$2:$F$84)</f>
        <v>0.9109756098</v>
      </c>
      <c r="H24" s="1">
        <f>Data!$G24/1.128</f>
        <v>0.8076024909</v>
      </c>
      <c r="I24" s="1">
        <f>Data!$E24+Data!$H24</f>
        <v>101.0088073</v>
      </c>
      <c r="J24" s="1">
        <f>Data!$E24+2*Data!$H24</f>
        <v>101.8164098</v>
      </c>
      <c r="K24" s="1">
        <f>Data!$E24+3*Data!$H24</f>
        <v>102.6240123</v>
      </c>
      <c r="L24" s="1">
        <f>Data!$E24-Data!$H24</f>
        <v>99.39360233</v>
      </c>
      <c r="M24" s="1">
        <f>Data!$E24-2*Data!$H24</f>
        <v>98.58599984</v>
      </c>
      <c r="N24" s="1">
        <f>Data!$E24-3*Data!$H24</f>
        <v>97.77839735</v>
      </c>
      <c r="O24" s="1">
        <f>Data!$G24*3.267</f>
        <v>2.976157317</v>
      </c>
      <c r="P24" s="1">
        <f>IF(Data!$F24&lt;Data!$O24,Data!$F24,NA())</f>
        <v>0.7</v>
      </c>
      <c r="Q24" s="1" t="str">
        <f>IF(Data!$F24="",NA(),IF(Data!$F24&gt;Data!$O24,Data!$F24,NA()))</f>
        <v>#N/A</v>
      </c>
      <c r="R24" s="1">
        <f>IF(Data!$D24&gt;Data!$E24,1,0)</f>
        <v>0</v>
      </c>
      <c r="S24" s="1">
        <f>IF(Data!$D24&gt;Data!$I24,1,0)</f>
        <v>0</v>
      </c>
      <c r="T24" s="1">
        <f>IF(Data!$D24&gt;Data!$J24,1,0)</f>
        <v>0</v>
      </c>
      <c r="U24" s="1">
        <f>IF(Data!$D24&gt;Data!$K24,1,0)</f>
        <v>0</v>
      </c>
      <c r="V24" s="1">
        <f>IF(Data!$D24&lt;Data!$L24,1,0)</f>
        <v>0</v>
      </c>
      <c r="W24" s="1">
        <f>IF(Data!$D24&lt;Data!$M24,1,0)</f>
        <v>0</v>
      </c>
      <c r="X24" s="1">
        <f>IF(Data!$D24&lt;Data!$N24,1,0)</f>
        <v>0</v>
      </c>
      <c r="Y24" s="1">
        <f t="shared" si="1"/>
        <v>0</v>
      </c>
      <c r="Z24" s="1" t="str">
        <f>IF(ROW()-ROW(Data!$Z$2:$Z$84)&lt;9,NA(),IF(OR(SUM(OFFSET(Data!$R24,-8,0,9))=9,SUM(OFFSET(Data!$R24,-8,0,9))=0),Data!$D24,NA()))</f>
        <v>#N/A</v>
      </c>
      <c r="AA24" s="1" t="str">
        <f>IF(ROW()-ROW(Data!$AA$2:$AA$84)&lt;6,NA(),IF(OR(SUM(OFFSET(Data!$Y24,-5,0,6))=6,SUM(OFFSET(Data!$Y24,-5,0,6))=0),Data!$D24,NA()))</f>
        <v>#N/A</v>
      </c>
      <c r="AB24" s="1" t="str">
        <f>IF(ROW()-ROW(Data!$AB$2:$AB$84)&lt;14,NA(),IF(OR(CONCATENATE(OFFSET(Data!$Y24,-13,0,14))="01010101010101",CONCATENATE(OFFSET(Data!$Y24,-13,0,14))="10101010101010"),Data!$D24,NA()))</f>
        <v>#N/A</v>
      </c>
      <c r="AC24" s="1" t="str">
        <f>IF(ROW()-ROW(Data!$AC$2:$AC$84)&lt;3,NA(),IF(OR(SUM(OFFSET(Data!$T24,-2,0,3))&gt;=2,SUM(OFFSET(Data!$W24,-2,0,3))&gt;=2),Data!$D24,NA()))</f>
        <v>#N/A</v>
      </c>
      <c r="AD24" s="1" t="str">
        <f>IF(ROW()-ROW(Data!$AA$2:$AA$84)&lt;5,NA(),IF(OR(SUM(OFFSET(Data!$S24,-4,0,5))&gt;=4,SUM(OFFSET(Data!$V24,-4,0,5))&gt;=4),Data!$D24,NA()))</f>
        <v>#N/A</v>
      </c>
      <c r="AE24" s="1" t="str">
        <f>IF(ROW()-ROW(Data!$AE$2:$AE$84)&lt;15,NA(),IF(AND(SUM(OFFSET(Data!$S24,-14,0,15))=0,SUM(OFFSET(Data!$V24,-14,0,15))=0),Data!$D24,NA()))</f>
        <v>#N/A</v>
      </c>
      <c r="AF24" s="1" t="str">
        <f>IF(ROW()-ROW(Data!$AE$2:$AE$84)&lt;8,NA(),IF(SUM(OFFSET(Data!$S24,-7,0,8),OFFSET(Data!$V24,-7,0,8))=8,Data!$D24,NA()))</f>
        <v>#N/A</v>
      </c>
      <c r="AG24" s="1">
        <f>IF(Data!$AI24="",Data!$D24,NA())</f>
        <v>100</v>
      </c>
      <c r="AH24" s="1" t="str">
        <f>IF(OR(Data!$U24=1,Data!$X24=1),Data!$D24,NA())</f>
        <v>#N/A</v>
      </c>
      <c r="AI24" s="1" t="str">
        <f>CONCATENATE(IF(ISNA(Data!$AH24),"","1,"),IF(ISNA(Data!$Z24),"","2,"),IF(ISNA(Data!$AA24),"","3,"),IF(ISNA(Data!$AB24),"","4,"),IF(ISNA(Data!$AC24),"","5,"),IF(ISNA(Data!$AD24),"","6,"),IF(ISNA(Data!$AE24),"","7,"),IF(ISNA(Data!$AF24),"","8"))</f>
        <v/>
      </c>
    </row>
    <row r="25" ht="15.75" customHeight="1">
      <c r="A25" s="1">
        <v>21024.0</v>
      </c>
      <c r="B25" s="1">
        <v>97.0</v>
      </c>
      <c r="C25" s="1">
        <v>103.0</v>
      </c>
      <c r="D25" s="1">
        <v>100.0</v>
      </c>
      <c r="E25" s="1">
        <f>AVERAGE(Data!$D$2:$D$84)</f>
        <v>100.2012048</v>
      </c>
      <c r="F25" s="1">
        <f>IF(ISNUMBER(OFFSET(Data!$D25,-1,0,1,1))=TRUE,ABS(Data!$D25-OFFSET(Data!$D25,-1,0)),"")</f>
        <v>0</v>
      </c>
      <c r="G25" s="1">
        <f>AVERAGE(Data!$F$2:$F$84)</f>
        <v>0.9109756098</v>
      </c>
      <c r="H25" s="1">
        <f>Data!$G25/1.128</f>
        <v>0.8076024909</v>
      </c>
      <c r="I25" s="1">
        <f>Data!$E25+Data!$H25</f>
        <v>101.0088073</v>
      </c>
      <c r="J25" s="1">
        <f>Data!$E25+2*Data!$H25</f>
        <v>101.8164098</v>
      </c>
      <c r="K25" s="1">
        <f>Data!$E25+3*Data!$H25</f>
        <v>102.6240123</v>
      </c>
      <c r="L25" s="1">
        <f>Data!$E25-Data!$H25</f>
        <v>99.39360233</v>
      </c>
      <c r="M25" s="1">
        <f>Data!$E25-2*Data!$H25</f>
        <v>98.58599984</v>
      </c>
      <c r="N25" s="1">
        <f>Data!$E25-3*Data!$H25</f>
        <v>97.77839735</v>
      </c>
      <c r="O25" s="1">
        <f>Data!$G25*3.267</f>
        <v>2.976157317</v>
      </c>
      <c r="P25" s="1">
        <f>IF(Data!$F25&lt;Data!$O25,Data!$F25,NA())</f>
        <v>0</v>
      </c>
      <c r="Q25" s="1" t="str">
        <f>IF(Data!$F25="",NA(),IF(Data!$F25&gt;Data!$O25,Data!$F25,NA()))</f>
        <v>#N/A</v>
      </c>
      <c r="R25" s="1">
        <f>IF(Data!$D25&gt;Data!$E25,1,0)</f>
        <v>0</v>
      </c>
      <c r="S25" s="1">
        <f>IF(Data!$D25&gt;Data!$I25,1,0)</f>
        <v>0</v>
      </c>
      <c r="T25" s="1">
        <f>IF(Data!$D25&gt;Data!$J25,1,0)</f>
        <v>0</v>
      </c>
      <c r="U25" s="1">
        <f>IF(Data!$D25&gt;Data!$K25,1,0)</f>
        <v>0</v>
      </c>
      <c r="V25" s="1">
        <f>IF(Data!$D25&lt;Data!$L25,1,0)</f>
        <v>0</v>
      </c>
      <c r="W25" s="1">
        <f>IF(Data!$D25&lt;Data!$M25,1,0)</f>
        <v>0</v>
      </c>
      <c r="X25" s="1">
        <f>IF(Data!$D25&lt;Data!$N25,1,0)</f>
        <v>0</v>
      </c>
      <c r="Y25" s="1">
        <f t="shared" si="1"/>
        <v>0</v>
      </c>
      <c r="Z25" s="1" t="str">
        <f>IF(ROW()-ROW(Data!$Z$2:$Z$84)&lt;9,NA(),IF(OR(SUM(OFFSET(Data!$R25,-8,0,9))=9,SUM(OFFSET(Data!$R25,-8,0,9))=0),Data!$D25,NA()))</f>
        <v>#N/A</v>
      </c>
      <c r="AA25" s="1" t="str">
        <f>IF(ROW()-ROW(Data!$AA$2:$AA$84)&lt;6,NA(),IF(OR(SUM(OFFSET(Data!$Y25,-5,0,6))=6,SUM(OFFSET(Data!$Y25,-5,0,6))=0),Data!$D25,NA()))</f>
        <v>#N/A</v>
      </c>
      <c r="AB25" s="1" t="str">
        <f>IF(ROW()-ROW(Data!$AB$2:$AB$84)&lt;14,NA(),IF(OR(CONCATENATE(OFFSET(Data!$Y25,-13,0,14))="01010101010101",CONCATENATE(OFFSET(Data!$Y25,-13,0,14))="10101010101010"),Data!$D25,NA()))</f>
        <v>#N/A</v>
      </c>
      <c r="AC25" s="1" t="str">
        <f>IF(ROW()-ROW(Data!$AC$2:$AC$84)&lt;3,NA(),IF(OR(SUM(OFFSET(Data!$T25,-2,0,3))&gt;=2,SUM(OFFSET(Data!$W25,-2,0,3))&gt;=2),Data!$D25,NA()))</f>
        <v>#N/A</v>
      </c>
      <c r="AD25" s="1" t="str">
        <f>IF(ROW()-ROW(Data!$AA$2:$AA$84)&lt;5,NA(),IF(OR(SUM(OFFSET(Data!$S25,-4,0,5))&gt;=4,SUM(OFFSET(Data!$V25,-4,0,5))&gt;=4),Data!$D25,NA()))</f>
        <v>#N/A</v>
      </c>
      <c r="AE25" s="1" t="str">
        <f>IF(ROW()-ROW(Data!$AE$2:$AE$84)&lt;15,NA(),IF(AND(SUM(OFFSET(Data!$S25,-14,0,15))=0,SUM(OFFSET(Data!$V25,-14,0,15))=0),Data!$D25,NA()))</f>
        <v>#N/A</v>
      </c>
      <c r="AF25" s="1" t="str">
        <f>IF(ROW()-ROW(Data!$AE$2:$AE$84)&lt;8,NA(),IF(SUM(OFFSET(Data!$S25,-7,0,8),OFFSET(Data!$V25,-7,0,8))=8,Data!$D25,NA()))</f>
        <v>#N/A</v>
      </c>
      <c r="AG25" s="1">
        <f>IF(Data!$AI25="",Data!$D25,NA())</f>
        <v>100</v>
      </c>
      <c r="AH25" s="1" t="str">
        <f>IF(OR(Data!$U25=1,Data!$X25=1),Data!$D25,NA())</f>
        <v>#N/A</v>
      </c>
      <c r="AI25" s="1" t="str">
        <f>CONCATENATE(IF(ISNA(Data!$AH25),"","1,"),IF(ISNA(Data!$Z25),"","2,"),IF(ISNA(Data!$AA25),"","3,"),IF(ISNA(Data!$AB25),"","4,"),IF(ISNA(Data!$AC25),"","5,"),IF(ISNA(Data!$AD25),"","6,"),IF(ISNA(Data!$AE25),"","7,"),IF(ISNA(Data!$AF25),"","8"))</f>
        <v/>
      </c>
    </row>
    <row r="26" ht="15.75" customHeight="1">
      <c r="A26" s="1">
        <v>21025.0</v>
      </c>
      <c r="B26" s="1">
        <v>97.0</v>
      </c>
      <c r="C26" s="1">
        <v>103.0</v>
      </c>
      <c r="D26" s="1">
        <v>100.6</v>
      </c>
      <c r="E26" s="1">
        <f>AVERAGE(Data!$D$2:$D$84)</f>
        <v>100.2012048</v>
      </c>
      <c r="F26" s="1">
        <f>IF(ISNUMBER(OFFSET(Data!$D26,-1,0,1,1))=TRUE,ABS(Data!$D26-OFFSET(Data!$D26,-1,0)),"")</f>
        <v>0.6</v>
      </c>
      <c r="G26" s="1">
        <f>AVERAGE(Data!$F$2:$F$84)</f>
        <v>0.9109756098</v>
      </c>
      <c r="H26" s="1">
        <f>Data!$G26/1.128</f>
        <v>0.8076024909</v>
      </c>
      <c r="I26" s="1">
        <f>Data!$E26+Data!$H26</f>
        <v>101.0088073</v>
      </c>
      <c r="J26" s="1">
        <f>Data!$E26+2*Data!$H26</f>
        <v>101.8164098</v>
      </c>
      <c r="K26" s="1">
        <f>Data!$E26+3*Data!$H26</f>
        <v>102.6240123</v>
      </c>
      <c r="L26" s="1">
        <f>Data!$E26-Data!$H26</f>
        <v>99.39360233</v>
      </c>
      <c r="M26" s="1">
        <f>Data!$E26-2*Data!$H26</f>
        <v>98.58599984</v>
      </c>
      <c r="N26" s="1">
        <f>Data!$E26-3*Data!$H26</f>
        <v>97.77839735</v>
      </c>
      <c r="O26" s="1">
        <f>Data!$G26*3.267</f>
        <v>2.976157317</v>
      </c>
      <c r="P26" s="1">
        <f>IF(Data!$F26&lt;Data!$O26,Data!$F26,NA())</f>
        <v>0.6</v>
      </c>
      <c r="Q26" s="1" t="str">
        <f>IF(Data!$F26="",NA(),IF(Data!$F26&gt;Data!$O26,Data!$F26,NA()))</f>
        <v>#N/A</v>
      </c>
      <c r="R26" s="1">
        <f>IF(Data!$D26&gt;Data!$E26,1,0)</f>
        <v>1</v>
      </c>
      <c r="S26" s="1">
        <f>IF(Data!$D26&gt;Data!$I26,1,0)</f>
        <v>0</v>
      </c>
      <c r="T26" s="1">
        <f>IF(Data!$D26&gt;Data!$J26,1,0)</f>
        <v>0</v>
      </c>
      <c r="U26" s="1">
        <f>IF(Data!$D26&gt;Data!$K26,1,0)</f>
        <v>0</v>
      </c>
      <c r="V26" s="1">
        <f>IF(Data!$D26&lt;Data!$L26,1,0)</f>
        <v>0</v>
      </c>
      <c r="W26" s="1">
        <f>IF(Data!$D26&lt;Data!$M26,1,0)</f>
        <v>0</v>
      </c>
      <c r="X26" s="1">
        <f>IF(Data!$D26&lt;Data!$N26,1,0)</f>
        <v>0</v>
      </c>
      <c r="Y26" s="1">
        <f t="shared" si="1"/>
        <v>1</v>
      </c>
      <c r="Z26" s="1" t="str">
        <f>IF(ROW()-ROW(Data!$Z$2:$Z$84)&lt;9,NA(),IF(OR(SUM(OFFSET(Data!$R26,-8,0,9))=9,SUM(OFFSET(Data!$R26,-8,0,9))=0),Data!$D26,NA()))</f>
        <v>#N/A</v>
      </c>
      <c r="AA26" s="1" t="str">
        <f>IF(ROW()-ROW(Data!$AA$2:$AA$84)&lt;6,NA(),IF(OR(SUM(OFFSET(Data!$Y26,-5,0,6))=6,SUM(OFFSET(Data!$Y26,-5,0,6))=0),Data!$D26,NA()))</f>
        <v>#N/A</v>
      </c>
      <c r="AB26" s="1" t="str">
        <f>IF(ROW()-ROW(Data!$AB$2:$AB$84)&lt;14,NA(),IF(OR(CONCATENATE(OFFSET(Data!$Y26,-13,0,14))="01010101010101",CONCATENATE(OFFSET(Data!$Y26,-13,0,14))="10101010101010"),Data!$D26,NA()))</f>
        <v>#N/A</v>
      </c>
      <c r="AC26" s="1" t="str">
        <f>IF(ROW()-ROW(Data!$AC$2:$AC$84)&lt;3,NA(),IF(OR(SUM(OFFSET(Data!$T26,-2,0,3))&gt;=2,SUM(OFFSET(Data!$W26,-2,0,3))&gt;=2),Data!$D26,NA()))</f>
        <v>#N/A</v>
      </c>
      <c r="AD26" s="1" t="str">
        <f>IF(ROW()-ROW(Data!$AA$2:$AA$84)&lt;5,NA(),IF(OR(SUM(OFFSET(Data!$S26,-4,0,5))&gt;=4,SUM(OFFSET(Data!$V26,-4,0,5))&gt;=4),Data!$D26,NA()))</f>
        <v>#N/A</v>
      </c>
      <c r="AE26" s="1" t="str">
        <f>IF(ROW()-ROW(Data!$AE$2:$AE$84)&lt;15,NA(),IF(AND(SUM(OFFSET(Data!$S26,-14,0,15))=0,SUM(OFFSET(Data!$V26,-14,0,15))=0),Data!$D26,NA()))</f>
        <v>#N/A</v>
      </c>
      <c r="AF26" s="1" t="str">
        <f>IF(ROW()-ROW(Data!$AE$2:$AE$84)&lt;8,NA(),IF(SUM(OFFSET(Data!$S26,-7,0,8),OFFSET(Data!$V26,-7,0,8))=8,Data!$D26,NA()))</f>
        <v>#N/A</v>
      </c>
      <c r="AG26" s="1">
        <f>IF(Data!$AI26="",Data!$D26,NA())</f>
        <v>100.6</v>
      </c>
      <c r="AH26" s="1" t="str">
        <f>IF(OR(Data!$U26=1,Data!$X26=1),Data!$D26,NA())</f>
        <v>#N/A</v>
      </c>
      <c r="AI26" s="1" t="str">
        <f>CONCATENATE(IF(ISNA(Data!$AH26),"","1,"),IF(ISNA(Data!$Z26),"","2,"),IF(ISNA(Data!$AA26),"","3,"),IF(ISNA(Data!$AB26),"","4,"),IF(ISNA(Data!$AC26),"","5,"),IF(ISNA(Data!$AD26),"","6,"),IF(ISNA(Data!$AE26),"","7,"),IF(ISNA(Data!$AF26),"","8"))</f>
        <v/>
      </c>
    </row>
    <row r="27" ht="15.75" customHeight="1">
      <c r="A27" s="1">
        <v>21026.0</v>
      </c>
      <c r="B27" s="1">
        <v>97.0</v>
      </c>
      <c r="C27" s="1">
        <v>103.0</v>
      </c>
      <c r="D27" s="1">
        <v>100.6</v>
      </c>
      <c r="E27" s="1">
        <f>AVERAGE(Data!$D$2:$D$84)</f>
        <v>100.2012048</v>
      </c>
      <c r="F27" s="1">
        <f>IF(ISNUMBER(OFFSET(Data!$D27,-1,0,1,1))=TRUE,ABS(Data!$D27-OFFSET(Data!$D27,-1,0)),"")</f>
        <v>0</v>
      </c>
      <c r="G27" s="1">
        <f>AVERAGE(Data!$F$2:$F$84)</f>
        <v>0.9109756098</v>
      </c>
      <c r="H27" s="1">
        <f>Data!$G27/1.128</f>
        <v>0.8076024909</v>
      </c>
      <c r="I27" s="1">
        <f>Data!$E27+Data!$H27</f>
        <v>101.0088073</v>
      </c>
      <c r="J27" s="1">
        <f>Data!$E27+2*Data!$H27</f>
        <v>101.8164098</v>
      </c>
      <c r="K27" s="1">
        <f>Data!$E27+3*Data!$H27</f>
        <v>102.6240123</v>
      </c>
      <c r="L27" s="1">
        <f>Data!$E27-Data!$H27</f>
        <v>99.39360233</v>
      </c>
      <c r="M27" s="1">
        <f>Data!$E27-2*Data!$H27</f>
        <v>98.58599984</v>
      </c>
      <c r="N27" s="1">
        <f>Data!$E27-3*Data!$H27</f>
        <v>97.77839735</v>
      </c>
      <c r="O27" s="1">
        <f>Data!$G27*3.267</f>
        <v>2.976157317</v>
      </c>
      <c r="P27" s="1">
        <f>IF(Data!$F27&lt;Data!$O27,Data!$F27,NA())</f>
        <v>0</v>
      </c>
      <c r="Q27" s="1" t="str">
        <f>IF(Data!$F27="",NA(),IF(Data!$F27&gt;Data!$O27,Data!$F27,NA()))</f>
        <v>#N/A</v>
      </c>
      <c r="R27" s="1">
        <f>IF(Data!$D27&gt;Data!$E27,1,0)</f>
        <v>1</v>
      </c>
      <c r="S27" s="1">
        <f>IF(Data!$D27&gt;Data!$I27,1,0)</f>
        <v>0</v>
      </c>
      <c r="T27" s="1">
        <f>IF(Data!$D27&gt;Data!$J27,1,0)</f>
        <v>0</v>
      </c>
      <c r="U27" s="1">
        <f>IF(Data!$D27&gt;Data!$K27,1,0)</f>
        <v>0</v>
      </c>
      <c r="V27" s="1">
        <f>IF(Data!$D27&lt;Data!$L27,1,0)</f>
        <v>0</v>
      </c>
      <c r="W27" s="1">
        <f>IF(Data!$D27&lt;Data!$M27,1,0)</f>
        <v>0</v>
      </c>
      <c r="X27" s="1">
        <f>IF(Data!$D27&lt;Data!$N27,1,0)</f>
        <v>0</v>
      </c>
      <c r="Y27" s="1">
        <f t="shared" si="1"/>
        <v>0</v>
      </c>
      <c r="Z27" s="1" t="str">
        <f>IF(ROW()-ROW(Data!$Z$2:$Z$84)&lt;9,NA(),IF(OR(SUM(OFFSET(Data!$R27,-8,0,9))=9,SUM(OFFSET(Data!$R27,-8,0,9))=0),Data!$D27,NA()))</f>
        <v>#N/A</v>
      </c>
      <c r="AA27" s="1" t="str">
        <f>IF(ROW()-ROW(Data!$AA$2:$AA$84)&lt;6,NA(),IF(OR(SUM(OFFSET(Data!$Y27,-5,0,6))=6,SUM(OFFSET(Data!$Y27,-5,0,6))=0),Data!$D27,NA()))</f>
        <v>#N/A</v>
      </c>
      <c r="AB27" s="1" t="str">
        <f>IF(ROW()-ROW(Data!$AB$2:$AB$84)&lt;14,NA(),IF(OR(CONCATENATE(OFFSET(Data!$Y27,-13,0,14))="01010101010101",CONCATENATE(OFFSET(Data!$Y27,-13,0,14))="10101010101010"),Data!$D27,NA()))</f>
        <v>#N/A</v>
      </c>
      <c r="AC27" s="1" t="str">
        <f>IF(ROW()-ROW(Data!$AC$2:$AC$84)&lt;3,NA(),IF(OR(SUM(OFFSET(Data!$T27,-2,0,3))&gt;=2,SUM(OFFSET(Data!$W27,-2,0,3))&gt;=2),Data!$D27,NA()))</f>
        <v>#N/A</v>
      </c>
      <c r="AD27" s="1" t="str">
        <f>IF(ROW()-ROW(Data!$AA$2:$AA$84)&lt;5,NA(),IF(OR(SUM(OFFSET(Data!$S27,-4,0,5))&gt;=4,SUM(OFFSET(Data!$V27,-4,0,5))&gt;=4),Data!$D27,NA()))</f>
        <v>#N/A</v>
      </c>
      <c r="AE27" s="1" t="str">
        <f>IF(ROW()-ROW(Data!$AE$2:$AE$84)&lt;15,NA(),IF(AND(SUM(OFFSET(Data!$S27,-14,0,15))=0,SUM(OFFSET(Data!$V27,-14,0,15))=0),Data!$D27,NA()))</f>
        <v>#N/A</v>
      </c>
      <c r="AF27" s="1" t="str">
        <f>IF(ROW()-ROW(Data!$AE$2:$AE$84)&lt;8,NA(),IF(SUM(OFFSET(Data!$S27,-7,0,8),OFFSET(Data!$V27,-7,0,8))=8,Data!$D27,NA()))</f>
        <v>#N/A</v>
      </c>
      <c r="AG27" s="1">
        <f>IF(Data!$AI27="",Data!$D27,NA())</f>
        <v>100.6</v>
      </c>
      <c r="AH27" s="1" t="str">
        <f>IF(OR(Data!$U27=1,Data!$X27=1),Data!$D27,NA())</f>
        <v>#N/A</v>
      </c>
      <c r="AI27" s="1" t="str">
        <f>CONCATENATE(IF(ISNA(Data!$AH27),"","1,"),IF(ISNA(Data!$Z27),"","2,"),IF(ISNA(Data!$AA27),"","3,"),IF(ISNA(Data!$AB27),"","4,"),IF(ISNA(Data!$AC27),"","5,"),IF(ISNA(Data!$AD27),"","6,"),IF(ISNA(Data!$AE27),"","7,"),IF(ISNA(Data!$AF27),"","8"))</f>
        <v/>
      </c>
    </row>
    <row r="28" ht="15.75" customHeight="1">
      <c r="A28" s="1">
        <v>21027.0</v>
      </c>
      <c r="B28" s="1">
        <v>97.0</v>
      </c>
      <c r="C28" s="1">
        <v>103.0</v>
      </c>
      <c r="D28" s="1">
        <v>101.0</v>
      </c>
      <c r="E28" s="1">
        <f>AVERAGE(Data!$D$2:$D$84)</f>
        <v>100.2012048</v>
      </c>
      <c r="F28" s="1">
        <f>IF(ISNUMBER(OFFSET(Data!$D28,-1,0,1,1))=TRUE,ABS(Data!$D28-OFFSET(Data!$D28,-1,0)),"")</f>
        <v>0.4</v>
      </c>
      <c r="G28" s="1">
        <f>AVERAGE(Data!$F$2:$F$84)</f>
        <v>0.9109756098</v>
      </c>
      <c r="H28" s="1">
        <f>Data!$G28/1.128</f>
        <v>0.8076024909</v>
      </c>
      <c r="I28" s="1">
        <f>Data!$E28+Data!$H28</f>
        <v>101.0088073</v>
      </c>
      <c r="J28" s="1">
        <f>Data!$E28+2*Data!$H28</f>
        <v>101.8164098</v>
      </c>
      <c r="K28" s="1">
        <f>Data!$E28+3*Data!$H28</f>
        <v>102.6240123</v>
      </c>
      <c r="L28" s="1">
        <f>Data!$E28-Data!$H28</f>
        <v>99.39360233</v>
      </c>
      <c r="M28" s="1">
        <f>Data!$E28-2*Data!$H28</f>
        <v>98.58599984</v>
      </c>
      <c r="N28" s="1">
        <f>Data!$E28-3*Data!$H28</f>
        <v>97.77839735</v>
      </c>
      <c r="O28" s="1">
        <f>Data!$G28*3.267</f>
        <v>2.976157317</v>
      </c>
      <c r="P28" s="1">
        <f>IF(Data!$F28&lt;Data!$O28,Data!$F28,NA())</f>
        <v>0.4</v>
      </c>
      <c r="Q28" s="1" t="str">
        <f>IF(Data!$F28="",NA(),IF(Data!$F28&gt;Data!$O28,Data!$F28,NA()))</f>
        <v>#N/A</v>
      </c>
      <c r="R28" s="1">
        <f>IF(Data!$D28&gt;Data!$E28,1,0)</f>
        <v>1</v>
      </c>
      <c r="S28" s="1">
        <f>IF(Data!$D28&gt;Data!$I28,1,0)</f>
        <v>0</v>
      </c>
      <c r="T28" s="1">
        <f>IF(Data!$D28&gt;Data!$J28,1,0)</f>
        <v>0</v>
      </c>
      <c r="U28" s="1">
        <f>IF(Data!$D28&gt;Data!$K28,1,0)</f>
        <v>0</v>
      </c>
      <c r="V28" s="1">
        <f>IF(Data!$D28&lt;Data!$L28,1,0)</f>
        <v>0</v>
      </c>
      <c r="W28" s="1">
        <f>IF(Data!$D28&lt;Data!$M28,1,0)</f>
        <v>0</v>
      </c>
      <c r="X28" s="1">
        <f>IF(Data!$D28&lt;Data!$N28,1,0)</f>
        <v>0</v>
      </c>
      <c r="Y28" s="1">
        <f t="shared" si="1"/>
        <v>1</v>
      </c>
      <c r="Z28" s="1" t="str">
        <f>IF(ROW()-ROW(Data!$Z$2:$Z$84)&lt;9,NA(),IF(OR(SUM(OFFSET(Data!$R28,-8,0,9))=9,SUM(OFFSET(Data!$R28,-8,0,9))=0),Data!$D28,NA()))</f>
        <v>#N/A</v>
      </c>
      <c r="AA28" s="1" t="str">
        <f>IF(ROW()-ROW(Data!$AA$2:$AA$84)&lt;6,NA(),IF(OR(SUM(OFFSET(Data!$Y28,-5,0,6))=6,SUM(OFFSET(Data!$Y28,-5,0,6))=0),Data!$D28,NA()))</f>
        <v>#N/A</v>
      </c>
      <c r="AB28" s="1" t="str">
        <f>IF(ROW()-ROW(Data!$AB$2:$AB$84)&lt;14,NA(),IF(OR(CONCATENATE(OFFSET(Data!$Y28,-13,0,14))="01010101010101",CONCATENATE(OFFSET(Data!$Y28,-13,0,14))="10101010101010"),Data!$D28,NA()))</f>
        <v>#N/A</v>
      </c>
      <c r="AC28" s="1" t="str">
        <f>IF(ROW()-ROW(Data!$AC$2:$AC$84)&lt;3,NA(),IF(OR(SUM(OFFSET(Data!$T28,-2,0,3))&gt;=2,SUM(OFFSET(Data!$W28,-2,0,3))&gt;=2),Data!$D28,NA()))</f>
        <v>#N/A</v>
      </c>
      <c r="AD28" s="1" t="str">
        <f>IF(ROW()-ROW(Data!$AA$2:$AA$84)&lt;5,NA(),IF(OR(SUM(OFFSET(Data!$S28,-4,0,5))&gt;=4,SUM(OFFSET(Data!$V28,-4,0,5))&gt;=4),Data!$D28,NA()))</f>
        <v>#N/A</v>
      </c>
      <c r="AE28" s="1" t="str">
        <f>IF(ROW()-ROW(Data!$AE$2:$AE$84)&lt;15,NA(),IF(AND(SUM(OFFSET(Data!$S28,-14,0,15))=0,SUM(OFFSET(Data!$V28,-14,0,15))=0),Data!$D28,NA()))</f>
        <v>#N/A</v>
      </c>
      <c r="AF28" s="1" t="str">
        <f>IF(ROW()-ROW(Data!$AE$2:$AE$84)&lt;8,NA(),IF(SUM(OFFSET(Data!$S28,-7,0,8),OFFSET(Data!$V28,-7,0,8))=8,Data!$D28,NA()))</f>
        <v>#N/A</v>
      </c>
      <c r="AG28" s="1">
        <f>IF(Data!$AI28="",Data!$D28,NA())</f>
        <v>101</v>
      </c>
      <c r="AH28" s="1" t="str">
        <f>IF(OR(Data!$U28=1,Data!$X28=1),Data!$D28,NA())</f>
        <v>#N/A</v>
      </c>
      <c r="AI28" s="1" t="str">
        <f>CONCATENATE(IF(ISNA(Data!$AH28),"","1,"),IF(ISNA(Data!$Z28),"","2,"),IF(ISNA(Data!$AA28),"","3,"),IF(ISNA(Data!$AB28),"","4,"),IF(ISNA(Data!$AC28),"","5,"),IF(ISNA(Data!$AD28),"","6,"),IF(ISNA(Data!$AE28),"","7,"),IF(ISNA(Data!$AF28),"","8"))</f>
        <v/>
      </c>
    </row>
    <row r="29" ht="15.75" customHeight="1">
      <c r="A29" s="1">
        <v>21028.0</v>
      </c>
      <c r="B29" s="1">
        <v>97.0</v>
      </c>
      <c r="C29" s="1">
        <v>103.0</v>
      </c>
      <c r="D29" s="1">
        <v>101.0</v>
      </c>
      <c r="E29" s="1">
        <f>AVERAGE(Data!$D$2:$D$84)</f>
        <v>100.2012048</v>
      </c>
      <c r="F29" s="1">
        <f>IF(ISNUMBER(OFFSET(Data!$D29,-1,0,1,1))=TRUE,ABS(Data!$D29-OFFSET(Data!$D29,-1,0)),"")</f>
        <v>0</v>
      </c>
      <c r="G29" s="1">
        <f>AVERAGE(Data!$F$2:$F$84)</f>
        <v>0.9109756098</v>
      </c>
      <c r="H29" s="1">
        <f>Data!$G29/1.128</f>
        <v>0.8076024909</v>
      </c>
      <c r="I29" s="1">
        <f>Data!$E29+Data!$H29</f>
        <v>101.0088073</v>
      </c>
      <c r="J29" s="1">
        <f>Data!$E29+2*Data!$H29</f>
        <v>101.8164098</v>
      </c>
      <c r="K29" s="1">
        <f>Data!$E29+3*Data!$H29</f>
        <v>102.6240123</v>
      </c>
      <c r="L29" s="1">
        <f>Data!$E29-Data!$H29</f>
        <v>99.39360233</v>
      </c>
      <c r="M29" s="1">
        <f>Data!$E29-2*Data!$H29</f>
        <v>98.58599984</v>
      </c>
      <c r="N29" s="1">
        <f>Data!$E29-3*Data!$H29</f>
        <v>97.77839735</v>
      </c>
      <c r="O29" s="1">
        <f>Data!$G29*3.267</f>
        <v>2.976157317</v>
      </c>
      <c r="P29" s="1">
        <f>IF(Data!$F29&lt;Data!$O29,Data!$F29,NA())</f>
        <v>0</v>
      </c>
      <c r="Q29" s="1" t="str">
        <f>IF(Data!$F29="",NA(),IF(Data!$F29&gt;Data!$O29,Data!$F29,NA()))</f>
        <v>#N/A</v>
      </c>
      <c r="R29" s="1">
        <f>IF(Data!$D29&gt;Data!$E29,1,0)</f>
        <v>1</v>
      </c>
      <c r="S29" s="1">
        <f>IF(Data!$D29&gt;Data!$I29,1,0)</f>
        <v>0</v>
      </c>
      <c r="T29" s="1">
        <f>IF(Data!$D29&gt;Data!$J29,1,0)</f>
        <v>0</v>
      </c>
      <c r="U29" s="1">
        <f>IF(Data!$D29&gt;Data!$K29,1,0)</f>
        <v>0</v>
      </c>
      <c r="V29" s="1">
        <f>IF(Data!$D29&lt;Data!$L29,1,0)</f>
        <v>0</v>
      </c>
      <c r="W29" s="1">
        <f>IF(Data!$D29&lt;Data!$M29,1,0)</f>
        <v>0</v>
      </c>
      <c r="X29" s="1">
        <f>IF(Data!$D29&lt;Data!$N29,1,0)</f>
        <v>0</v>
      </c>
      <c r="Y29" s="1">
        <f t="shared" si="1"/>
        <v>0</v>
      </c>
      <c r="Z29" s="1" t="str">
        <f>IF(ROW()-ROW(Data!$Z$2:$Z$84)&lt;9,NA(),IF(OR(SUM(OFFSET(Data!$R29,-8,0,9))=9,SUM(OFFSET(Data!$R29,-8,0,9))=0),Data!$D29,NA()))</f>
        <v>#N/A</v>
      </c>
      <c r="AA29" s="1" t="str">
        <f>IF(ROW()-ROW(Data!$AA$2:$AA$84)&lt;6,NA(),IF(OR(SUM(OFFSET(Data!$Y29,-5,0,6))=6,SUM(OFFSET(Data!$Y29,-5,0,6))=0),Data!$D29,NA()))</f>
        <v>#N/A</v>
      </c>
      <c r="AB29" s="1" t="str">
        <f>IF(ROW()-ROW(Data!$AB$2:$AB$84)&lt;14,NA(),IF(OR(CONCATENATE(OFFSET(Data!$Y29,-13,0,14))="01010101010101",CONCATENATE(OFFSET(Data!$Y29,-13,0,14))="10101010101010"),Data!$D29,NA()))</f>
        <v>#N/A</v>
      </c>
      <c r="AC29" s="1" t="str">
        <f>IF(ROW()-ROW(Data!$AC$2:$AC$84)&lt;3,NA(),IF(OR(SUM(OFFSET(Data!$T29,-2,0,3))&gt;=2,SUM(OFFSET(Data!$W29,-2,0,3))&gt;=2),Data!$D29,NA()))</f>
        <v>#N/A</v>
      </c>
      <c r="AD29" s="1" t="str">
        <f>IF(ROW()-ROW(Data!$AA$2:$AA$84)&lt;5,NA(),IF(OR(SUM(OFFSET(Data!$S29,-4,0,5))&gt;=4,SUM(OFFSET(Data!$V29,-4,0,5))&gt;=4),Data!$D29,NA()))</f>
        <v>#N/A</v>
      </c>
      <c r="AE29" s="1" t="str">
        <f>IF(ROW()-ROW(Data!$AE$2:$AE$84)&lt;15,NA(),IF(AND(SUM(OFFSET(Data!$S29,-14,0,15))=0,SUM(OFFSET(Data!$V29,-14,0,15))=0),Data!$D29,NA()))</f>
        <v>#N/A</v>
      </c>
      <c r="AF29" s="1" t="str">
        <f>IF(ROW()-ROW(Data!$AE$2:$AE$84)&lt;8,NA(),IF(SUM(OFFSET(Data!$S29,-7,0,8),OFFSET(Data!$V29,-7,0,8))=8,Data!$D29,NA()))</f>
        <v>#N/A</v>
      </c>
      <c r="AG29" s="1">
        <f>IF(Data!$AI29="",Data!$D29,NA())</f>
        <v>101</v>
      </c>
      <c r="AH29" s="1" t="str">
        <f>IF(OR(Data!$U29=1,Data!$X29=1),Data!$D29,NA())</f>
        <v>#N/A</v>
      </c>
      <c r="AI29" s="1" t="str">
        <f>CONCATENATE(IF(ISNA(Data!$AH29),"","1,"),IF(ISNA(Data!$Z29),"","2,"),IF(ISNA(Data!$AA29),"","3,"),IF(ISNA(Data!$AB29),"","4,"),IF(ISNA(Data!$AC29),"","5,"),IF(ISNA(Data!$AD29),"","6,"),IF(ISNA(Data!$AE29),"","7,"),IF(ISNA(Data!$AF29),"","8"))</f>
        <v/>
      </c>
    </row>
    <row r="30" ht="15.75" customHeight="1">
      <c r="A30" s="1">
        <v>21029.0</v>
      </c>
      <c r="B30" s="1">
        <v>97.0</v>
      </c>
      <c r="C30" s="1">
        <v>103.0</v>
      </c>
      <c r="D30" s="1">
        <v>101.3</v>
      </c>
      <c r="E30" s="1">
        <f>AVERAGE(Data!$D$2:$D$84)</f>
        <v>100.2012048</v>
      </c>
      <c r="F30" s="1">
        <f>IF(ISNUMBER(OFFSET(Data!$D30,-1,0,1,1))=TRUE,ABS(Data!$D30-OFFSET(Data!$D30,-1,0)),"")</f>
        <v>0.3</v>
      </c>
      <c r="G30" s="1">
        <f>AVERAGE(Data!$F$2:$F$84)</f>
        <v>0.9109756098</v>
      </c>
      <c r="H30" s="1">
        <f>Data!$G30/1.128</f>
        <v>0.8076024909</v>
      </c>
      <c r="I30" s="1">
        <f>Data!$E30+Data!$H30</f>
        <v>101.0088073</v>
      </c>
      <c r="J30" s="1">
        <f>Data!$E30+2*Data!$H30</f>
        <v>101.8164098</v>
      </c>
      <c r="K30" s="1">
        <f>Data!$E30+3*Data!$H30</f>
        <v>102.6240123</v>
      </c>
      <c r="L30" s="1">
        <f>Data!$E30-Data!$H30</f>
        <v>99.39360233</v>
      </c>
      <c r="M30" s="1">
        <f>Data!$E30-2*Data!$H30</f>
        <v>98.58599984</v>
      </c>
      <c r="N30" s="1">
        <f>Data!$E30-3*Data!$H30</f>
        <v>97.77839735</v>
      </c>
      <c r="O30" s="1">
        <f>Data!$G30*3.267</f>
        <v>2.976157317</v>
      </c>
      <c r="P30" s="1">
        <f>IF(Data!$F30&lt;Data!$O30,Data!$F30,NA())</f>
        <v>0.3</v>
      </c>
      <c r="Q30" s="1" t="str">
        <f>IF(Data!$F30="",NA(),IF(Data!$F30&gt;Data!$O30,Data!$F30,NA()))</f>
        <v>#N/A</v>
      </c>
      <c r="R30" s="1">
        <f>IF(Data!$D30&gt;Data!$E30,1,0)</f>
        <v>1</v>
      </c>
      <c r="S30" s="1">
        <f>IF(Data!$D30&gt;Data!$I30,1,0)</f>
        <v>1</v>
      </c>
      <c r="T30" s="1">
        <f>IF(Data!$D30&gt;Data!$J30,1,0)</f>
        <v>0</v>
      </c>
      <c r="U30" s="1">
        <f>IF(Data!$D30&gt;Data!$K30,1,0)</f>
        <v>0</v>
      </c>
      <c r="V30" s="1">
        <f>IF(Data!$D30&lt;Data!$L30,1,0)</f>
        <v>0</v>
      </c>
      <c r="W30" s="1">
        <f>IF(Data!$D30&lt;Data!$M30,1,0)</f>
        <v>0</v>
      </c>
      <c r="X30" s="1">
        <f>IF(Data!$D30&lt;Data!$N30,1,0)</f>
        <v>0</v>
      </c>
      <c r="Y30" s="1">
        <f t="shared" si="1"/>
        <v>1</v>
      </c>
      <c r="Z30" s="1" t="str">
        <f>IF(ROW()-ROW(Data!$Z$2:$Z$84)&lt;9,NA(),IF(OR(SUM(OFFSET(Data!$R30,-8,0,9))=9,SUM(OFFSET(Data!$R30,-8,0,9))=0),Data!$D30,NA()))</f>
        <v>#N/A</v>
      </c>
      <c r="AA30" s="1" t="str">
        <f>IF(ROW()-ROW(Data!$AA$2:$AA$84)&lt;6,NA(),IF(OR(SUM(OFFSET(Data!$Y30,-5,0,6))=6,SUM(OFFSET(Data!$Y30,-5,0,6))=0),Data!$D30,NA()))</f>
        <v>#N/A</v>
      </c>
      <c r="AB30" s="1" t="str">
        <f>IF(ROW()-ROW(Data!$AB$2:$AB$84)&lt;14,NA(),IF(OR(CONCATENATE(OFFSET(Data!$Y30,-13,0,14))="01010101010101",CONCATENATE(OFFSET(Data!$Y30,-13,0,14))="10101010101010"),Data!$D30,NA()))</f>
        <v>#N/A</v>
      </c>
      <c r="AC30" s="1" t="str">
        <f>IF(ROW()-ROW(Data!$AC$2:$AC$84)&lt;3,NA(),IF(OR(SUM(OFFSET(Data!$T30,-2,0,3))&gt;=2,SUM(OFFSET(Data!$W30,-2,0,3))&gt;=2),Data!$D30,NA()))</f>
        <v>#N/A</v>
      </c>
      <c r="AD30" s="1" t="str">
        <f>IF(ROW()-ROW(Data!$AA$2:$AA$84)&lt;5,NA(),IF(OR(SUM(OFFSET(Data!$S30,-4,0,5))&gt;=4,SUM(OFFSET(Data!$V30,-4,0,5))&gt;=4),Data!$D30,NA()))</f>
        <v>#N/A</v>
      </c>
      <c r="AE30" s="1" t="str">
        <f>IF(ROW()-ROW(Data!$AE$2:$AE$84)&lt;15,NA(),IF(AND(SUM(OFFSET(Data!$S30,-14,0,15))=0,SUM(OFFSET(Data!$V30,-14,0,15))=0),Data!$D30,NA()))</f>
        <v>#N/A</v>
      </c>
      <c r="AF30" s="1" t="str">
        <f>IF(ROW()-ROW(Data!$AE$2:$AE$84)&lt;8,NA(),IF(SUM(OFFSET(Data!$S30,-7,0,8),OFFSET(Data!$V30,-7,0,8))=8,Data!$D30,NA()))</f>
        <v>#N/A</v>
      </c>
      <c r="AG30" s="1">
        <f>IF(Data!$AI30="",Data!$D30,NA())</f>
        <v>101.3</v>
      </c>
      <c r="AH30" s="1" t="str">
        <f>IF(OR(Data!$U30=1,Data!$X30=1),Data!$D30,NA())</f>
        <v>#N/A</v>
      </c>
      <c r="AI30" s="1" t="str">
        <f>CONCATENATE(IF(ISNA(Data!$AH30),"","1,"),IF(ISNA(Data!$Z30),"","2,"),IF(ISNA(Data!$AA30),"","3,"),IF(ISNA(Data!$AB30),"","4,"),IF(ISNA(Data!$AC30),"","5,"),IF(ISNA(Data!$AD30),"","6,"),IF(ISNA(Data!$AE30),"","7,"),IF(ISNA(Data!$AF30),"","8"))</f>
        <v/>
      </c>
    </row>
    <row r="31" ht="15.75" customHeight="1">
      <c r="A31" s="1">
        <v>21030.0</v>
      </c>
      <c r="B31" s="1">
        <v>97.0</v>
      </c>
      <c r="C31" s="1">
        <v>103.0</v>
      </c>
      <c r="D31" s="1">
        <v>101.1</v>
      </c>
      <c r="E31" s="1">
        <f>AVERAGE(Data!$D$2:$D$84)</f>
        <v>100.2012048</v>
      </c>
      <c r="F31" s="1">
        <f>IF(ISNUMBER(OFFSET(Data!$D31,-1,0,1,1))=TRUE,ABS(Data!$D31-OFFSET(Data!$D31,-1,0)),"")</f>
        <v>0.2</v>
      </c>
      <c r="G31" s="1">
        <f>AVERAGE(Data!$F$2:$F$84)</f>
        <v>0.9109756098</v>
      </c>
      <c r="H31" s="1">
        <f>Data!$G31/1.128</f>
        <v>0.8076024909</v>
      </c>
      <c r="I31" s="1">
        <f>Data!$E31+Data!$H31</f>
        <v>101.0088073</v>
      </c>
      <c r="J31" s="1">
        <f>Data!$E31+2*Data!$H31</f>
        <v>101.8164098</v>
      </c>
      <c r="K31" s="1">
        <f>Data!$E31+3*Data!$H31</f>
        <v>102.6240123</v>
      </c>
      <c r="L31" s="1">
        <f>Data!$E31-Data!$H31</f>
        <v>99.39360233</v>
      </c>
      <c r="M31" s="1">
        <f>Data!$E31-2*Data!$H31</f>
        <v>98.58599984</v>
      </c>
      <c r="N31" s="1">
        <f>Data!$E31-3*Data!$H31</f>
        <v>97.77839735</v>
      </c>
      <c r="O31" s="1">
        <f>Data!$G31*3.267</f>
        <v>2.976157317</v>
      </c>
      <c r="P31" s="1">
        <f>IF(Data!$F31&lt;Data!$O31,Data!$F31,NA())</f>
        <v>0.2</v>
      </c>
      <c r="Q31" s="1" t="str">
        <f>IF(Data!$F31="",NA(),IF(Data!$F31&gt;Data!$O31,Data!$F31,NA()))</f>
        <v>#N/A</v>
      </c>
      <c r="R31" s="1">
        <f>IF(Data!$D31&gt;Data!$E31,1,0)</f>
        <v>1</v>
      </c>
      <c r="S31" s="1">
        <f>IF(Data!$D31&gt;Data!$I31,1,0)</f>
        <v>1</v>
      </c>
      <c r="T31" s="1">
        <f>IF(Data!$D31&gt;Data!$J31,1,0)</f>
        <v>0</v>
      </c>
      <c r="U31" s="1">
        <f>IF(Data!$D31&gt;Data!$K31,1,0)</f>
        <v>0</v>
      </c>
      <c r="V31" s="1">
        <f>IF(Data!$D31&lt;Data!$L31,1,0)</f>
        <v>0</v>
      </c>
      <c r="W31" s="1">
        <f>IF(Data!$D31&lt;Data!$M31,1,0)</f>
        <v>0</v>
      </c>
      <c r="X31" s="1">
        <f>IF(Data!$D31&lt;Data!$N31,1,0)</f>
        <v>0</v>
      </c>
      <c r="Y31" s="1">
        <f t="shared" si="1"/>
        <v>0</v>
      </c>
      <c r="Z31" s="1" t="str">
        <f>IF(ROW()-ROW(Data!$Z$2:$Z$84)&lt;9,NA(),IF(OR(SUM(OFFSET(Data!$R31,-8,0,9))=9,SUM(OFFSET(Data!$R31,-8,0,9))=0),Data!$D31,NA()))</f>
        <v>#N/A</v>
      </c>
      <c r="AA31" s="1" t="str">
        <f>IF(ROW()-ROW(Data!$AA$2:$AA$84)&lt;6,NA(),IF(OR(SUM(OFFSET(Data!$Y31,-5,0,6))=6,SUM(OFFSET(Data!$Y31,-5,0,6))=0),Data!$D31,NA()))</f>
        <v>#N/A</v>
      </c>
      <c r="AB31" s="1" t="str">
        <f>IF(ROW()-ROW(Data!$AB$2:$AB$84)&lt;14,NA(),IF(OR(CONCATENATE(OFFSET(Data!$Y31,-13,0,14))="01010101010101",CONCATENATE(OFFSET(Data!$Y31,-13,0,14))="10101010101010"),Data!$D31,NA()))</f>
        <v>#N/A</v>
      </c>
      <c r="AC31" s="1" t="str">
        <f>IF(ROW()-ROW(Data!$AC$2:$AC$84)&lt;3,NA(),IF(OR(SUM(OFFSET(Data!$T31,-2,0,3))&gt;=2,SUM(OFFSET(Data!$W31,-2,0,3))&gt;=2),Data!$D31,NA()))</f>
        <v>#N/A</v>
      </c>
      <c r="AD31" s="1" t="str">
        <f>IF(ROW()-ROW(Data!$AA$2:$AA$84)&lt;5,NA(),IF(OR(SUM(OFFSET(Data!$S31,-4,0,5))&gt;=4,SUM(OFFSET(Data!$V31,-4,0,5))&gt;=4),Data!$D31,NA()))</f>
        <v>#N/A</v>
      </c>
      <c r="AE31" s="1" t="str">
        <f>IF(ROW()-ROW(Data!$AE$2:$AE$84)&lt;15,NA(),IF(AND(SUM(OFFSET(Data!$S31,-14,0,15))=0,SUM(OFFSET(Data!$V31,-14,0,15))=0),Data!$D31,NA()))</f>
        <v>#N/A</v>
      </c>
      <c r="AF31" s="1" t="str">
        <f>IF(ROW()-ROW(Data!$AE$2:$AE$84)&lt;8,NA(),IF(SUM(OFFSET(Data!$S31,-7,0,8),OFFSET(Data!$V31,-7,0,8))=8,Data!$D31,NA()))</f>
        <v>#N/A</v>
      </c>
      <c r="AG31" s="1">
        <f>IF(Data!$AI31="",Data!$D31,NA())</f>
        <v>101.1</v>
      </c>
      <c r="AH31" s="1" t="str">
        <f>IF(OR(Data!$U31=1,Data!$X31=1),Data!$D31,NA())</f>
        <v>#N/A</v>
      </c>
      <c r="AI31" s="1" t="str">
        <f>CONCATENATE(IF(ISNA(Data!$AH31),"","1,"),IF(ISNA(Data!$Z31),"","2,"),IF(ISNA(Data!$AA31),"","3,"),IF(ISNA(Data!$AB31),"","4,"),IF(ISNA(Data!$AC31),"","5,"),IF(ISNA(Data!$AD31),"","6,"),IF(ISNA(Data!$AE31),"","7,"),IF(ISNA(Data!$AF31),"","8"))</f>
        <v/>
      </c>
    </row>
    <row r="32" ht="15.75" customHeight="1">
      <c r="A32" s="1">
        <v>21031.0</v>
      </c>
      <c r="B32" s="1">
        <v>97.0</v>
      </c>
      <c r="C32" s="1">
        <v>103.0</v>
      </c>
      <c r="D32" s="1">
        <v>97.9</v>
      </c>
      <c r="E32" s="1">
        <f>AVERAGE(Data!$D$2:$D$84)</f>
        <v>100.2012048</v>
      </c>
      <c r="F32" s="1">
        <f>IF(ISNUMBER(OFFSET(Data!$D32,-1,0,1,1))=TRUE,ABS(Data!$D32-OFFSET(Data!$D32,-1,0)),"")</f>
        <v>3.2</v>
      </c>
      <c r="G32" s="1">
        <f>AVERAGE(Data!$F$2:$F$84)</f>
        <v>0.9109756098</v>
      </c>
      <c r="H32" s="1">
        <f>Data!$G32/1.128</f>
        <v>0.8076024909</v>
      </c>
      <c r="I32" s="1">
        <f>Data!$E32+Data!$H32</f>
        <v>101.0088073</v>
      </c>
      <c r="J32" s="1">
        <f>Data!$E32+2*Data!$H32</f>
        <v>101.8164098</v>
      </c>
      <c r="K32" s="1">
        <f>Data!$E32+3*Data!$H32</f>
        <v>102.6240123</v>
      </c>
      <c r="L32" s="1">
        <f>Data!$E32-Data!$H32</f>
        <v>99.39360233</v>
      </c>
      <c r="M32" s="1">
        <f>Data!$E32-2*Data!$H32</f>
        <v>98.58599984</v>
      </c>
      <c r="N32" s="1">
        <f>Data!$E32-3*Data!$H32</f>
        <v>97.77839735</v>
      </c>
      <c r="O32" s="1">
        <f>Data!$G32*3.267</f>
        <v>2.976157317</v>
      </c>
      <c r="P32" s="1" t="str">
        <f>IF(Data!$F32&lt;Data!$O32,Data!$F32,NA())</f>
        <v>#N/A</v>
      </c>
      <c r="Q32" s="1">
        <f>IF(Data!$F32="",NA(),IF(Data!$F32&gt;Data!$O32,Data!$F32,NA()))</f>
        <v>3.2</v>
      </c>
      <c r="R32" s="1">
        <f>IF(Data!$D32&gt;Data!$E32,1,0)</f>
        <v>0</v>
      </c>
      <c r="S32" s="1">
        <f>IF(Data!$D32&gt;Data!$I32,1,0)</f>
        <v>0</v>
      </c>
      <c r="T32" s="1">
        <f>IF(Data!$D32&gt;Data!$J32,1,0)</f>
        <v>0</v>
      </c>
      <c r="U32" s="1">
        <f>IF(Data!$D32&gt;Data!$K32,1,0)</f>
        <v>0</v>
      </c>
      <c r="V32" s="1">
        <f>IF(Data!$D32&lt;Data!$L32,1,0)</f>
        <v>1</v>
      </c>
      <c r="W32" s="1">
        <f>IF(Data!$D32&lt;Data!$M32,1,0)</f>
        <v>1</v>
      </c>
      <c r="X32" s="1">
        <f>IF(Data!$D32&lt;Data!$N32,1,0)</f>
        <v>0</v>
      </c>
      <c r="Y32" s="1">
        <f t="shared" si="1"/>
        <v>0</v>
      </c>
      <c r="Z32" s="1" t="str">
        <f>IF(ROW()-ROW(Data!$Z$2:$Z$84)&lt;9,NA(),IF(OR(SUM(OFFSET(Data!$R32,-8,0,9))=9,SUM(OFFSET(Data!$R32,-8,0,9))=0),Data!$D32,NA()))</f>
        <v>#N/A</v>
      </c>
      <c r="AA32" s="1" t="str">
        <f>IF(ROW()-ROW(Data!$AA$2:$AA$84)&lt;6,NA(),IF(OR(SUM(OFFSET(Data!$Y32,-5,0,6))=6,SUM(OFFSET(Data!$Y32,-5,0,6))=0),Data!$D32,NA()))</f>
        <v>#N/A</v>
      </c>
      <c r="AB32" s="1" t="str">
        <f>IF(ROW()-ROW(Data!$AB$2:$AB$84)&lt;14,NA(),IF(OR(CONCATENATE(OFFSET(Data!$Y32,-13,0,14))="01010101010101",CONCATENATE(OFFSET(Data!$Y32,-13,0,14))="10101010101010"),Data!$D32,NA()))</f>
        <v>#N/A</v>
      </c>
      <c r="AC32" s="1" t="str">
        <f>IF(ROW()-ROW(Data!$AC$2:$AC$84)&lt;3,NA(),IF(OR(SUM(OFFSET(Data!$T32,-2,0,3))&gt;=2,SUM(OFFSET(Data!$W32,-2,0,3))&gt;=2),Data!$D32,NA()))</f>
        <v>#N/A</v>
      </c>
      <c r="AD32" s="1" t="str">
        <f>IF(ROW()-ROW(Data!$AA$2:$AA$84)&lt;5,NA(),IF(OR(SUM(OFFSET(Data!$S32,-4,0,5))&gt;=4,SUM(OFFSET(Data!$V32,-4,0,5))&gt;=4),Data!$D32,NA()))</f>
        <v>#N/A</v>
      </c>
      <c r="AE32" s="1" t="str">
        <f>IF(ROW()-ROW(Data!$AE$2:$AE$84)&lt;15,NA(),IF(AND(SUM(OFFSET(Data!$S32,-14,0,15))=0,SUM(OFFSET(Data!$V32,-14,0,15))=0),Data!$D32,NA()))</f>
        <v>#N/A</v>
      </c>
      <c r="AF32" s="1" t="str">
        <f>IF(ROW()-ROW(Data!$AE$2:$AE$84)&lt;8,NA(),IF(SUM(OFFSET(Data!$S32,-7,0,8),OFFSET(Data!$V32,-7,0,8))=8,Data!$D32,NA()))</f>
        <v>#N/A</v>
      </c>
      <c r="AG32" s="1">
        <f>IF(Data!$AI32="",Data!$D32,NA())</f>
        <v>97.9</v>
      </c>
      <c r="AH32" s="1" t="str">
        <f>IF(OR(Data!$U32=1,Data!$X32=1),Data!$D32,NA())</f>
        <v>#N/A</v>
      </c>
      <c r="AI32" s="1" t="str">
        <f>CONCATENATE(IF(ISNA(Data!$AH32),"","1,"),IF(ISNA(Data!$Z32),"","2,"),IF(ISNA(Data!$AA32),"","3,"),IF(ISNA(Data!$AB32),"","4,"),IF(ISNA(Data!$AC32),"","5,"),IF(ISNA(Data!$AD32),"","6,"),IF(ISNA(Data!$AE32),"","7,"),IF(ISNA(Data!$AF32),"","8"))</f>
        <v/>
      </c>
    </row>
    <row r="33" ht="15.75" customHeight="1">
      <c r="A33" s="1">
        <v>21032.0</v>
      </c>
      <c r="B33" s="1">
        <v>97.0</v>
      </c>
      <c r="C33" s="1">
        <v>103.0</v>
      </c>
      <c r="D33" s="1">
        <v>98.7</v>
      </c>
      <c r="E33" s="1">
        <f>AVERAGE(Data!$D$2:$D$84)</f>
        <v>100.2012048</v>
      </c>
      <c r="F33" s="1">
        <f>IF(ISNUMBER(OFFSET(Data!$D33,-1,0,1,1))=TRUE,ABS(Data!$D33-OFFSET(Data!$D33,-1,0)),"")</f>
        <v>0.8</v>
      </c>
      <c r="G33" s="1">
        <f>AVERAGE(Data!$F$2:$F$84)</f>
        <v>0.9109756098</v>
      </c>
      <c r="H33" s="1">
        <f>Data!$G33/1.128</f>
        <v>0.8076024909</v>
      </c>
      <c r="I33" s="1">
        <f>Data!$E33+Data!$H33</f>
        <v>101.0088073</v>
      </c>
      <c r="J33" s="1">
        <f>Data!$E33+2*Data!$H33</f>
        <v>101.8164098</v>
      </c>
      <c r="K33" s="1">
        <f>Data!$E33+3*Data!$H33</f>
        <v>102.6240123</v>
      </c>
      <c r="L33" s="1">
        <f>Data!$E33-Data!$H33</f>
        <v>99.39360233</v>
      </c>
      <c r="M33" s="1">
        <f>Data!$E33-2*Data!$H33</f>
        <v>98.58599984</v>
      </c>
      <c r="N33" s="1">
        <f>Data!$E33-3*Data!$H33</f>
        <v>97.77839735</v>
      </c>
      <c r="O33" s="1">
        <f>Data!$G33*3.267</f>
        <v>2.976157317</v>
      </c>
      <c r="P33" s="1">
        <f>IF(Data!$F33&lt;Data!$O33,Data!$F33,NA())</f>
        <v>0.8</v>
      </c>
      <c r="Q33" s="1" t="str">
        <f>IF(Data!$F33="",NA(),IF(Data!$F33&gt;Data!$O33,Data!$F33,NA()))</f>
        <v>#N/A</v>
      </c>
      <c r="R33" s="1">
        <f>IF(Data!$D33&gt;Data!$E33,1,0)</f>
        <v>0</v>
      </c>
      <c r="S33" s="1">
        <f>IF(Data!$D33&gt;Data!$I33,1,0)</f>
        <v>0</v>
      </c>
      <c r="T33" s="1">
        <f>IF(Data!$D33&gt;Data!$J33,1,0)</f>
        <v>0</v>
      </c>
      <c r="U33" s="1">
        <f>IF(Data!$D33&gt;Data!$K33,1,0)</f>
        <v>0</v>
      </c>
      <c r="V33" s="1">
        <f>IF(Data!$D33&lt;Data!$L33,1,0)</f>
        <v>1</v>
      </c>
      <c r="W33" s="1">
        <f>IF(Data!$D33&lt;Data!$M33,1,0)</f>
        <v>0</v>
      </c>
      <c r="X33" s="1">
        <f>IF(Data!$D33&lt;Data!$N33,1,0)</f>
        <v>0</v>
      </c>
      <c r="Y33" s="1">
        <f t="shared" si="1"/>
        <v>1</v>
      </c>
      <c r="Z33" s="1" t="str">
        <f>IF(ROW()-ROW(Data!$Z$2:$Z$84)&lt;9,NA(),IF(OR(SUM(OFFSET(Data!$R33,-8,0,9))=9,SUM(OFFSET(Data!$R33,-8,0,9))=0),Data!$D33,NA()))</f>
        <v>#N/A</v>
      </c>
      <c r="AA33" s="1" t="str">
        <f>IF(ROW()-ROW(Data!$AA$2:$AA$84)&lt;6,NA(),IF(OR(SUM(OFFSET(Data!$Y33,-5,0,6))=6,SUM(OFFSET(Data!$Y33,-5,0,6))=0),Data!$D33,NA()))</f>
        <v>#N/A</v>
      </c>
      <c r="AB33" s="1" t="str">
        <f>IF(ROW()-ROW(Data!$AB$2:$AB$84)&lt;14,NA(),IF(OR(CONCATENATE(OFFSET(Data!$Y33,-13,0,14))="01010101010101",CONCATENATE(OFFSET(Data!$Y33,-13,0,14))="10101010101010"),Data!$D33,NA()))</f>
        <v>#N/A</v>
      </c>
      <c r="AC33" s="1" t="str">
        <f>IF(ROW()-ROW(Data!$AC$2:$AC$84)&lt;3,NA(),IF(OR(SUM(OFFSET(Data!$T33,-2,0,3))&gt;=2,SUM(OFFSET(Data!$W33,-2,0,3))&gt;=2),Data!$D33,NA()))</f>
        <v>#N/A</v>
      </c>
      <c r="AD33" s="1" t="str">
        <f>IF(ROW()-ROW(Data!$AA$2:$AA$84)&lt;5,NA(),IF(OR(SUM(OFFSET(Data!$S33,-4,0,5))&gt;=4,SUM(OFFSET(Data!$V33,-4,0,5))&gt;=4),Data!$D33,NA()))</f>
        <v>#N/A</v>
      </c>
      <c r="AE33" s="1" t="str">
        <f>IF(ROW()-ROW(Data!$AE$2:$AE$84)&lt;15,NA(),IF(AND(SUM(OFFSET(Data!$S33,-14,0,15))=0,SUM(OFFSET(Data!$V33,-14,0,15))=0),Data!$D33,NA()))</f>
        <v>#N/A</v>
      </c>
      <c r="AF33" s="1" t="str">
        <f>IF(ROW()-ROW(Data!$AE$2:$AE$84)&lt;8,NA(),IF(SUM(OFFSET(Data!$S33,-7,0,8),OFFSET(Data!$V33,-7,0,8))=8,Data!$D33,NA()))</f>
        <v>#N/A</v>
      </c>
      <c r="AG33" s="1">
        <f>IF(Data!$AI33="",Data!$D33,NA())</f>
        <v>98.7</v>
      </c>
      <c r="AH33" s="1" t="str">
        <f>IF(OR(Data!$U33=1,Data!$X33=1),Data!$D33,NA())</f>
        <v>#N/A</v>
      </c>
      <c r="AI33" s="1" t="str">
        <f>CONCATENATE(IF(ISNA(Data!$AH33),"","1,"),IF(ISNA(Data!$Z33),"","2,"),IF(ISNA(Data!$AA33),"","3,"),IF(ISNA(Data!$AB33),"","4,"),IF(ISNA(Data!$AC33),"","5,"),IF(ISNA(Data!$AD33),"","6,"),IF(ISNA(Data!$AE33),"","7,"),IF(ISNA(Data!$AF33),"","8"))</f>
        <v/>
      </c>
    </row>
    <row r="34" ht="15.75" customHeight="1">
      <c r="A34" s="1">
        <v>21033.0</v>
      </c>
      <c r="B34" s="1">
        <v>97.0</v>
      </c>
      <c r="C34" s="1">
        <v>103.0</v>
      </c>
      <c r="D34" s="1">
        <v>97.9</v>
      </c>
      <c r="E34" s="1">
        <f>AVERAGE(Data!$D$2:$D$84)</f>
        <v>100.2012048</v>
      </c>
      <c r="F34" s="1">
        <f>IF(ISNUMBER(OFFSET(Data!$D34,-1,0,1,1))=TRUE,ABS(Data!$D34-OFFSET(Data!$D34,-1,0)),"")</f>
        <v>0.8</v>
      </c>
      <c r="G34" s="1">
        <f>AVERAGE(Data!$F$2:$F$84)</f>
        <v>0.9109756098</v>
      </c>
      <c r="H34" s="1">
        <f>Data!$G34/1.128</f>
        <v>0.8076024909</v>
      </c>
      <c r="I34" s="1">
        <f>Data!$E34+Data!$H34</f>
        <v>101.0088073</v>
      </c>
      <c r="J34" s="1">
        <f>Data!$E34+2*Data!$H34</f>
        <v>101.8164098</v>
      </c>
      <c r="K34" s="1">
        <f>Data!$E34+3*Data!$H34</f>
        <v>102.6240123</v>
      </c>
      <c r="L34" s="1">
        <f>Data!$E34-Data!$H34</f>
        <v>99.39360233</v>
      </c>
      <c r="M34" s="1">
        <f>Data!$E34-2*Data!$H34</f>
        <v>98.58599984</v>
      </c>
      <c r="N34" s="1">
        <f>Data!$E34-3*Data!$H34</f>
        <v>97.77839735</v>
      </c>
      <c r="O34" s="1">
        <f>Data!$G34*3.267</f>
        <v>2.976157317</v>
      </c>
      <c r="P34" s="1">
        <f>IF(Data!$F34&lt;Data!$O34,Data!$F34,NA())</f>
        <v>0.8</v>
      </c>
      <c r="Q34" s="1" t="str">
        <f>IF(Data!$F34="",NA(),IF(Data!$F34&gt;Data!$O34,Data!$F34,NA()))</f>
        <v>#N/A</v>
      </c>
      <c r="R34" s="1">
        <f>IF(Data!$D34&gt;Data!$E34,1,0)</f>
        <v>0</v>
      </c>
      <c r="S34" s="1">
        <f>IF(Data!$D34&gt;Data!$I34,1,0)</f>
        <v>0</v>
      </c>
      <c r="T34" s="1">
        <f>IF(Data!$D34&gt;Data!$J34,1,0)</f>
        <v>0</v>
      </c>
      <c r="U34" s="1">
        <f>IF(Data!$D34&gt;Data!$K34,1,0)</f>
        <v>0</v>
      </c>
      <c r="V34" s="1">
        <f>IF(Data!$D34&lt;Data!$L34,1,0)</f>
        <v>1</v>
      </c>
      <c r="W34" s="1">
        <f>IF(Data!$D34&lt;Data!$M34,1,0)</f>
        <v>1</v>
      </c>
      <c r="X34" s="1">
        <f>IF(Data!$D34&lt;Data!$N34,1,0)</f>
        <v>0</v>
      </c>
      <c r="Y34" s="1">
        <f t="shared" si="1"/>
        <v>0</v>
      </c>
      <c r="Z34" s="1" t="str">
        <f>IF(ROW()-ROW(Data!$Z$2:$Z$84)&lt;9,NA(),IF(OR(SUM(OFFSET(Data!$R34,-8,0,9))=9,SUM(OFFSET(Data!$R34,-8,0,9))=0),Data!$D34,NA()))</f>
        <v>#N/A</v>
      </c>
      <c r="AA34" s="1" t="str">
        <f>IF(ROW()-ROW(Data!$AA$2:$AA$84)&lt;6,NA(),IF(OR(SUM(OFFSET(Data!$Y34,-5,0,6))=6,SUM(OFFSET(Data!$Y34,-5,0,6))=0),Data!$D34,NA()))</f>
        <v>#N/A</v>
      </c>
      <c r="AB34" s="1" t="str">
        <f>IF(ROW()-ROW(Data!$AB$2:$AB$84)&lt;14,NA(),IF(OR(CONCATENATE(OFFSET(Data!$Y34,-13,0,14))="01010101010101",CONCATENATE(OFFSET(Data!$Y34,-13,0,14))="10101010101010"),Data!$D34,NA()))</f>
        <v>#N/A</v>
      </c>
      <c r="AC34" s="1">
        <f>IF(ROW()-ROW(Data!$AC$2:$AC$84)&lt;3,NA(),IF(OR(SUM(OFFSET(Data!$T34,-2,0,3))&gt;=2,SUM(OFFSET(Data!$W34,-2,0,3))&gt;=2),Data!$D34,NA()))</f>
        <v>97.9</v>
      </c>
      <c r="AD34" s="1" t="str">
        <f>IF(ROW()-ROW(Data!$AA$2:$AA$84)&lt;5,NA(),IF(OR(SUM(OFFSET(Data!$S34,-4,0,5))&gt;=4,SUM(OFFSET(Data!$V34,-4,0,5))&gt;=4),Data!$D34,NA()))</f>
        <v>#N/A</v>
      </c>
      <c r="AE34" s="1" t="str">
        <f>IF(ROW()-ROW(Data!$AE$2:$AE$84)&lt;15,NA(),IF(AND(SUM(OFFSET(Data!$S34,-14,0,15))=0,SUM(OFFSET(Data!$V34,-14,0,15))=0),Data!$D34,NA()))</f>
        <v>#N/A</v>
      </c>
      <c r="AF34" s="1" t="str">
        <f>IF(ROW()-ROW(Data!$AE$2:$AE$84)&lt;8,NA(),IF(SUM(OFFSET(Data!$S34,-7,0,8),OFFSET(Data!$V34,-7,0,8))=8,Data!$D34,NA()))</f>
        <v>#N/A</v>
      </c>
      <c r="AG34" s="1" t="str">
        <f>IF(Data!$AI34="",Data!$D34,NA())</f>
        <v>#N/A</v>
      </c>
      <c r="AH34" s="1" t="str">
        <f>IF(OR(Data!$U34=1,Data!$X34=1),Data!$D34,NA())</f>
        <v>#N/A</v>
      </c>
      <c r="AI34" s="1" t="str">
        <f>CONCATENATE(IF(ISNA(Data!$AH34),"","1,"),IF(ISNA(Data!$Z34),"","2,"),IF(ISNA(Data!$AA34),"","3,"),IF(ISNA(Data!$AB34),"","4,"),IF(ISNA(Data!$AC34),"","5,"),IF(ISNA(Data!$AD34),"","6,"),IF(ISNA(Data!$AE34),"","7,"),IF(ISNA(Data!$AF34),"","8"))</f>
        <v>5,</v>
      </c>
    </row>
    <row r="35" ht="15.75" customHeight="1">
      <c r="A35" s="1">
        <v>21034.0</v>
      </c>
      <c r="B35" s="1">
        <v>97.0</v>
      </c>
      <c r="C35" s="1">
        <v>103.0</v>
      </c>
      <c r="D35" s="1">
        <v>100.7</v>
      </c>
      <c r="E35" s="1">
        <f>AVERAGE(Data!$D$2:$D$84)</f>
        <v>100.2012048</v>
      </c>
      <c r="F35" s="1">
        <f>IF(ISNUMBER(OFFSET(Data!$D35,-1,0,1,1))=TRUE,ABS(Data!$D35-OFFSET(Data!$D35,-1,0)),"")</f>
        <v>2.8</v>
      </c>
      <c r="G35" s="1">
        <f>AVERAGE(Data!$F$2:$F$84)</f>
        <v>0.9109756098</v>
      </c>
      <c r="H35" s="1">
        <f>Data!$G35/1.128</f>
        <v>0.8076024909</v>
      </c>
      <c r="I35" s="1">
        <f>Data!$E35+Data!$H35</f>
        <v>101.0088073</v>
      </c>
      <c r="J35" s="1">
        <f>Data!$E35+2*Data!$H35</f>
        <v>101.8164098</v>
      </c>
      <c r="K35" s="1">
        <f>Data!$E35+3*Data!$H35</f>
        <v>102.6240123</v>
      </c>
      <c r="L35" s="1">
        <f>Data!$E35-Data!$H35</f>
        <v>99.39360233</v>
      </c>
      <c r="M35" s="1">
        <f>Data!$E35-2*Data!$H35</f>
        <v>98.58599984</v>
      </c>
      <c r="N35" s="1">
        <f>Data!$E35-3*Data!$H35</f>
        <v>97.77839735</v>
      </c>
      <c r="O35" s="1">
        <f>Data!$G35*3.267</f>
        <v>2.976157317</v>
      </c>
      <c r="P35" s="1">
        <f>IF(Data!$F35&lt;Data!$O35,Data!$F35,NA())</f>
        <v>2.8</v>
      </c>
      <c r="Q35" s="1" t="str">
        <f>IF(Data!$F35="",NA(),IF(Data!$F35&gt;Data!$O35,Data!$F35,NA()))</f>
        <v>#N/A</v>
      </c>
      <c r="R35" s="1">
        <f>IF(Data!$D35&gt;Data!$E35,1,0)</f>
        <v>1</v>
      </c>
      <c r="S35" s="1">
        <f>IF(Data!$D35&gt;Data!$I35,1,0)</f>
        <v>0</v>
      </c>
      <c r="T35" s="1">
        <f>IF(Data!$D35&gt;Data!$J35,1,0)</f>
        <v>0</v>
      </c>
      <c r="U35" s="1">
        <f>IF(Data!$D35&gt;Data!$K35,1,0)</f>
        <v>0</v>
      </c>
      <c r="V35" s="1">
        <f>IF(Data!$D35&lt;Data!$L35,1,0)</f>
        <v>0</v>
      </c>
      <c r="W35" s="1">
        <f>IF(Data!$D35&lt;Data!$M35,1,0)</f>
        <v>0</v>
      </c>
      <c r="X35" s="1">
        <f>IF(Data!$D35&lt;Data!$N35,1,0)</f>
        <v>0</v>
      </c>
      <c r="Y35" s="1">
        <f t="shared" si="1"/>
        <v>1</v>
      </c>
      <c r="Z35" s="1" t="str">
        <f>IF(ROW()-ROW(Data!$Z$2:$Z$84)&lt;9,NA(),IF(OR(SUM(OFFSET(Data!$R35,-8,0,9))=9,SUM(OFFSET(Data!$R35,-8,0,9))=0),Data!$D35,NA()))</f>
        <v>#N/A</v>
      </c>
      <c r="AA35" s="1" t="str">
        <f>IF(ROW()-ROW(Data!$AA$2:$AA$84)&lt;6,NA(),IF(OR(SUM(OFFSET(Data!$Y35,-5,0,6))=6,SUM(OFFSET(Data!$Y35,-5,0,6))=0),Data!$D35,NA()))</f>
        <v>#N/A</v>
      </c>
      <c r="AB35" s="1" t="str">
        <f>IF(ROW()-ROW(Data!$AB$2:$AB$84)&lt;14,NA(),IF(OR(CONCATENATE(OFFSET(Data!$Y35,-13,0,14))="01010101010101",CONCATENATE(OFFSET(Data!$Y35,-13,0,14))="10101010101010"),Data!$D35,NA()))</f>
        <v>#N/A</v>
      </c>
      <c r="AC35" s="1" t="str">
        <f>IF(ROW()-ROW(Data!$AC$2:$AC$84)&lt;3,NA(),IF(OR(SUM(OFFSET(Data!$T35,-2,0,3))&gt;=2,SUM(OFFSET(Data!$W35,-2,0,3))&gt;=2),Data!$D35,NA()))</f>
        <v>#N/A</v>
      </c>
      <c r="AD35" s="1" t="str">
        <f>IF(ROW()-ROW(Data!$AA$2:$AA$84)&lt;5,NA(),IF(OR(SUM(OFFSET(Data!$S35,-4,0,5))&gt;=4,SUM(OFFSET(Data!$V35,-4,0,5))&gt;=4),Data!$D35,NA()))</f>
        <v>#N/A</v>
      </c>
      <c r="AE35" s="1" t="str">
        <f>IF(ROW()-ROW(Data!$AE$2:$AE$84)&lt;15,NA(),IF(AND(SUM(OFFSET(Data!$S35,-14,0,15))=0,SUM(OFFSET(Data!$V35,-14,0,15))=0),Data!$D35,NA()))</f>
        <v>#N/A</v>
      </c>
      <c r="AF35" s="1" t="str">
        <f>IF(ROW()-ROW(Data!$AE$2:$AE$84)&lt;8,NA(),IF(SUM(OFFSET(Data!$S35,-7,0,8),OFFSET(Data!$V35,-7,0,8))=8,Data!$D35,NA()))</f>
        <v>#N/A</v>
      </c>
      <c r="AG35" s="1">
        <f>IF(Data!$AI35="",Data!$D35,NA())</f>
        <v>100.7</v>
      </c>
      <c r="AH35" s="1" t="str">
        <f>IF(OR(Data!$U35=1,Data!$X35=1),Data!$D35,NA())</f>
        <v>#N/A</v>
      </c>
      <c r="AI35" s="1" t="str">
        <f>CONCATENATE(IF(ISNA(Data!$AH35),"","1,"),IF(ISNA(Data!$Z35),"","2,"),IF(ISNA(Data!$AA35),"","3,"),IF(ISNA(Data!$AB35),"","4,"),IF(ISNA(Data!$AC35),"","5,"),IF(ISNA(Data!$AD35),"","6,"),IF(ISNA(Data!$AE35),"","7,"),IF(ISNA(Data!$AF35),"","8"))</f>
        <v/>
      </c>
    </row>
    <row r="36" ht="15.75" customHeight="1">
      <c r="A36" s="1">
        <v>21035.0</v>
      </c>
      <c r="B36" s="1">
        <v>97.0</v>
      </c>
      <c r="C36" s="1">
        <v>103.0</v>
      </c>
      <c r="D36" s="1">
        <v>100.4</v>
      </c>
      <c r="E36" s="1">
        <f>AVERAGE(Data!$D$2:$D$84)</f>
        <v>100.2012048</v>
      </c>
      <c r="F36" s="1">
        <f>IF(ISNUMBER(OFFSET(Data!$D36,-1,0,1,1))=TRUE,ABS(Data!$D36-OFFSET(Data!$D36,-1,0)),"")</f>
        <v>0.3</v>
      </c>
      <c r="G36" s="1">
        <f>AVERAGE(Data!$F$2:$F$84)</f>
        <v>0.9109756098</v>
      </c>
      <c r="H36" s="1">
        <f>Data!$G36/1.128</f>
        <v>0.8076024909</v>
      </c>
      <c r="I36" s="1">
        <f>Data!$E36+Data!$H36</f>
        <v>101.0088073</v>
      </c>
      <c r="J36" s="1">
        <f>Data!$E36+2*Data!$H36</f>
        <v>101.8164098</v>
      </c>
      <c r="K36" s="1">
        <f>Data!$E36+3*Data!$H36</f>
        <v>102.6240123</v>
      </c>
      <c r="L36" s="1">
        <f>Data!$E36-Data!$H36</f>
        <v>99.39360233</v>
      </c>
      <c r="M36" s="1">
        <f>Data!$E36-2*Data!$H36</f>
        <v>98.58599984</v>
      </c>
      <c r="N36" s="1">
        <f>Data!$E36-3*Data!$H36</f>
        <v>97.77839735</v>
      </c>
      <c r="O36" s="1">
        <f>Data!$G36*3.267</f>
        <v>2.976157317</v>
      </c>
      <c r="P36" s="1">
        <f>IF(Data!$F36&lt;Data!$O36,Data!$F36,NA())</f>
        <v>0.3</v>
      </c>
      <c r="Q36" s="1" t="str">
        <f>IF(Data!$F36="",NA(),IF(Data!$F36&gt;Data!$O36,Data!$F36,NA()))</f>
        <v>#N/A</v>
      </c>
      <c r="R36" s="1">
        <f>IF(Data!$D36&gt;Data!$E36,1,0)</f>
        <v>1</v>
      </c>
      <c r="S36" s="1">
        <f>IF(Data!$D36&gt;Data!$I36,1,0)</f>
        <v>0</v>
      </c>
      <c r="T36" s="1">
        <f>IF(Data!$D36&gt;Data!$J36,1,0)</f>
        <v>0</v>
      </c>
      <c r="U36" s="1">
        <f>IF(Data!$D36&gt;Data!$K36,1,0)</f>
        <v>0</v>
      </c>
      <c r="V36" s="1">
        <f>IF(Data!$D36&lt;Data!$L36,1,0)</f>
        <v>0</v>
      </c>
      <c r="W36" s="1">
        <f>IF(Data!$D36&lt;Data!$M36,1,0)</f>
        <v>0</v>
      </c>
      <c r="X36" s="1">
        <f>IF(Data!$D36&lt;Data!$N36,1,0)</f>
        <v>0</v>
      </c>
      <c r="Y36" s="1">
        <f t="shared" si="1"/>
        <v>0</v>
      </c>
      <c r="Z36" s="1" t="str">
        <f>IF(ROW()-ROW(Data!$Z$2:$Z$84)&lt;9,NA(),IF(OR(SUM(OFFSET(Data!$R36,-8,0,9))=9,SUM(OFFSET(Data!$R36,-8,0,9))=0),Data!$D36,NA()))</f>
        <v>#N/A</v>
      </c>
      <c r="AA36" s="1" t="str">
        <f>IF(ROW()-ROW(Data!$AA$2:$AA$84)&lt;6,NA(),IF(OR(SUM(OFFSET(Data!$Y36,-5,0,6))=6,SUM(OFFSET(Data!$Y36,-5,0,6))=0),Data!$D36,NA()))</f>
        <v>#N/A</v>
      </c>
      <c r="AB36" s="1" t="str">
        <f>IF(ROW()-ROW(Data!$AB$2:$AB$84)&lt;14,NA(),IF(OR(CONCATENATE(OFFSET(Data!$Y36,-13,0,14))="01010101010101",CONCATENATE(OFFSET(Data!$Y36,-13,0,14))="10101010101010"),Data!$D36,NA()))</f>
        <v>#N/A</v>
      </c>
      <c r="AC36" s="1" t="str">
        <f>IF(ROW()-ROW(Data!$AC$2:$AC$84)&lt;3,NA(),IF(OR(SUM(OFFSET(Data!$T36,-2,0,3))&gt;=2,SUM(OFFSET(Data!$W36,-2,0,3))&gt;=2),Data!$D36,NA()))</f>
        <v>#N/A</v>
      </c>
      <c r="AD36" s="1" t="str">
        <f>IF(ROW()-ROW(Data!$AA$2:$AA$84)&lt;5,NA(),IF(OR(SUM(OFFSET(Data!$S36,-4,0,5))&gt;=4,SUM(OFFSET(Data!$V36,-4,0,5))&gt;=4),Data!$D36,NA()))</f>
        <v>#N/A</v>
      </c>
      <c r="AE36" s="1" t="str">
        <f>IF(ROW()-ROW(Data!$AE$2:$AE$84)&lt;15,NA(),IF(AND(SUM(OFFSET(Data!$S36,-14,0,15))=0,SUM(OFFSET(Data!$V36,-14,0,15))=0),Data!$D36,NA()))</f>
        <v>#N/A</v>
      </c>
      <c r="AF36" s="1" t="str">
        <f>IF(ROW()-ROW(Data!$AE$2:$AE$84)&lt;8,NA(),IF(SUM(OFFSET(Data!$S36,-7,0,8),OFFSET(Data!$V36,-7,0,8))=8,Data!$D36,NA()))</f>
        <v>#N/A</v>
      </c>
      <c r="AG36" s="1">
        <f>IF(Data!$AI36="",Data!$D36,NA())</f>
        <v>100.4</v>
      </c>
      <c r="AH36" s="1" t="str">
        <f>IF(OR(Data!$U36=1,Data!$X36=1),Data!$D36,NA())</f>
        <v>#N/A</v>
      </c>
      <c r="AI36" s="1" t="str">
        <f>CONCATENATE(IF(ISNA(Data!$AH36),"","1,"),IF(ISNA(Data!$Z36),"","2,"),IF(ISNA(Data!$AA36),"","3,"),IF(ISNA(Data!$AB36),"","4,"),IF(ISNA(Data!$AC36),"","5,"),IF(ISNA(Data!$AD36),"","6,"),IF(ISNA(Data!$AE36),"","7,"),IF(ISNA(Data!$AF36),"","8"))</f>
        <v/>
      </c>
    </row>
    <row r="37" ht="15.75" customHeight="1">
      <c r="A37" s="1">
        <v>21036.0</v>
      </c>
      <c r="B37" s="1">
        <v>97.0</v>
      </c>
      <c r="C37" s="1">
        <v>103.0</v>
      </c>
      <c r="D37" s="1">
        <v>99.1</v>
      </c>
      <c r="E37" s="1">
        <f>AVERAGE(Data!$D$2:$D$84)</f>
        <v>100.2012048</v>
      </c>
      <c r="F37" s="1">
        <f>IF(ISNUMBER(OFFSET(Data!$D37,-1,0,1,1))=TRUE,ABS(Data!$D37-OFFSET(Data!$D37,-1,0)),"")</f>
        <v>1.3</v>
      </c>
      <c r="G37" s="1">
        <f>AVERAGE(Data!$F$2:$F$84)</f>
        <v>0.9109756098</v>
      </c>
      <c r="H37" s="1">
        <f>Data!$G37/1.128</f>
        <v>0.8076024909</v>
      </c>
      <c r="I37" s="1">
        <f>Data!$E37+Data!$H37</f>
        <v>101.0088073</v>
      </c>
      <c r="J37" s="1">
        <f>Data!$E37+2*Data!$H37</f>
        <v>101.8164098</v>
      </c>
      <c r="K37" s="1">
        <f>Data!$E37+3*Data!$H37</f>
        <v>102.6240123</v>
      </c>
      <c r="L37" s="1">
        <f>Data!$E37-Data!$H37</f>
        <v>99.39360233</v>
      </c>
      <c r="M37" s="1">
        <f>Data!$E37-2*Data!$H37</f>
        <v>98.58599984</v>
      </c>
      <c r="N37" s="1">
        <f>Data!$E37-3*Data!$H37</f>
        <v>97.77839735</v>
      </c>
      <c r="O37" s="1">
        <f>Data!$G37*3.267</f>
        <v>2.976157317</v>
      </c>
      <c r="P37" s="1">
        <f>IF(Data!$F37&lt;Data!$O37,Data!$F37,NA())</f>
        <v>1.3</v>
      </c>
      <c r="Q37" s="1" t="str">
        <f>IF(Data!$F37="",NA(),IF(Data!$F37&gt;Data!$O37,Data!$F37,NA()))</f>
        <v>#N/A</v>
      </c>
      <c r="R37" s="1">
        <f>IF(Data!$D37&gt;Data!$E37,1,0)</f>
        <v>0</v>
      </c>
      <c r="S37" s="1">
        <f>IF(Data!$D37&gt;Data!$I37,1,0)</f>
        <v>0</v>
      </c>
      <c r="T37" s="1">
        <f>IF(Data!$D37&gt;Data!$J37,1,0)</f>
        <v>0</v>
      </c>
      <c r="U37" s="1">
        <f>IF(Data!$D37&gt;Data!$K37,1,0)</f>
        <v>0</v>
      </c>
      <c r="V37" s="1">
        <f>IF(Data!$D37&lt;Data!$L37,1,0)</f>
        <v>1</v>
      </c>
      <c r="W37" s="1">
        <f>IF(Data!$D37&lt;Data!$M37,1,0)</f>
        <v>0</v>
      </c>
      <c r="X37" s="1">
        <f>IF(Data!$D37&lt;Data!$N37,1,0)</f>
        <v>0</v>
      </c>
      <c r="Y37" s="1">
        <f t="shared" si="1"/>
        <v>0</v>
      </c>
      <c r="Z37" s="1" t="str">
        <f>IF(ROW()-ROW(Data!$Z$2:$Z$84)&lt;9,NA(),IF(OR(SUM(OFFSET(Data!$R37,-8,0,9))=9,SUM(OFFSET(Data!$R37,-8,0,9))=0),Data!$D37,NA()))</f>
        <v>#N/A</v>
      </c>
      <c r="AA37" s="1" t="str">
        <f>IF(ROW()-ROW(Data!$AA$2:$AA$84)&lt;6,NA(),IF(OR(SUM(OFFSET(Data!$Y37,-5,0,6))=6,SUM(OFFSET(Data!$Y37,-5,0,6))=0),Data!$D37,NA()))</f>
        <v>#N/A</v>
      </c>
      <c r="AB37" s="1" t="str">
        <f>IF(ROW()-ROW(Data!$AB$2:$AB$84)&lt;14,NA(),IF(OR(CONCATENATE(OFFSET(Data!$Y37,-13,0,14))="01010101010101",CONCATENATE(OFFSET(Data!$Y37,-13,0,14))="10101010101010"),Data!$D37,NA()))</f>
        <v>#N/A</v>
      </c>
      <c r="AC37" s="1" t="str">
        <f>IF(ROW()-ROW(Data!$AC$2:$AC$84)&lt;3,NA(),IF(OR(SUM(OFFSET(Data!$T37,-2,0,3))&gt;=2,SUM(OFFSET(Data!$W37,-2,0,3))&gt;=2),Data!$D37,NA()))</f>
        <v>#N/A</v>
      </c>
      <c r="AD37" s="1" t="str">
        <f>IF(ROW()-ROW(Data!$AA$2:$AA$84)&lt;5,NA(),IF(OR(SUM(OFFSET(Data!$S37,-4,0,5))&gt;=4,SUM(OFFSET(Data!$V37,-4,0,5))&gt;=4),Data!$D37,NA()))</f>
        <v>#N/A</v>
      </c>
      <c r="AE37" s="1" t="str">
        <f>IF(ROW()-ROW(Data!$AE$2:$AE$84)&lt;15,NA(),IF(AND(SUM(OFFSET(Data!$S37,-14,0,15))=0,SUM(OFFSET(Data!$V37,-14,0,15))=0),Data!$D37,NA()))</f>
        <v>#N/A</v>
      </c>
      <c r="AF37" s="1" t="str">
        <f>IF(ROW()-ROW(Data!$AE$2:$AE$84)&lt;8,NA(),IF(SUM(OFFSET(Data!$S37,-7,0,8),OFFSET(Data!$V37,-7,0,8))=8,Data!$D37,NA()))</f>
        <v>#N/A</v>
      </c>
      <c r="AG37" s="1">
        <f>IF(Data!$AI37="",Data!$D37,NA())</f>
        <v>99.1</v>
      </c>
      <c r="AH37" s="1" t="str">
        <f>IF(OR(Data!$U37=1,Data!$X37=1),Data!$D37,NA())</f>
        <v>#N/A</v>
      </c>
      <c r="AI37" s="1" t="str">
        <f>CONCATENATE(IF(ISNA(Data!$AH37),"","1,"),IF(ISNA(Data!$Z37),"","2,"),IF(ISNA(Data!$AA37),"","3,"),IF(ISNA(Data!$AB37),"","4,"),IF(ISNA(Data!$AC37),"","5,"),IF(ISNA(Data!$AD37),"","6,"),IF(ISNA(Data!$AE37),"","7,"),IF(ISNA(Data!$AF37),"","8"))</f>
        <v/>
      </c>
    </row>
    <row r="38" ht="15.75" customHeight="1">
      <c r="A38" s="1">
        <v>21037.0</v>
      </c>
      <c r="B38" s="1">
        <v>97.0</v>
      </c>
      <c r="C38" s="1">
        <v>103.0</v>
      </c>
      <c r="D38" s="1">
        <v>100.3</v>
      </c>
      <c r="E38" s="1">
        <f>AVERAGE(Data!$D$2:$D$84)</f>
        <v>100.2012048</v>
      </c>
      <c r="F38" s="1">
        <f>IF(ISNUMBER(OFFSET(Data!$D38,-1,0,1,1))=TRUE,ABS(Data!$D38-OFFSET(Data!$D38,-1,0)),"")</f>
        <v>1.2</v>
      </c>
      <c r="G38" s="1">
        <f>AVERAGE(Data!$F$2:$F$84)</f>
        <v>0.9109756098</v>
      </c>
      <c r="H38" s="1">
        <f>Data!$G38/1.128</f>
        <v>0.8076024909</v>
      </c>
      <c r="I38" s="1">
        <f>Data!$E38+Data!$H38</f>
        <v>101.0088073</v>
      </c>
      <c r="J38" s="1">
        <f>Data!$E38+2*Data!$H38</f>
        <v>101.8164098</v>
      </c>
      <c r="K38" s="1">
        <f>Data!$E38+3*Data!$H38</f>
        <v>102.6240123</v>
      </c>
      <c r="L38" s="1">
        <f>Data!$E38-Data!$H38</f>
        <v>99.39360233</v>
      </c>
      <c r="M38" s="1">
        <f>Data!$E38-2*Data!$H38</f>
        <v>98.58599984</v>
      </c>
      <c r="N38" s="1">
        <f>Data!$E38-3*Data!$H38</f>
        <v>97.77839735</v>
      </c>
      <c r="O38" s="1">
        <f>Data!$G38*3.267</f>
        <v>2.976157317</v>
      </c>
      <c r="P38" s="1">
        <f>IF(Data!$F38&lt;Data!$O38,Data!$F38,NA())</f>
        <v>1.2</v>
      </c>
      <c r="Q38" s="1" t="str">
        <f>IF(Data!$F38="",NA(),IF(Data!$F38&gt;Data!$O38,Data!$F38,NA()))</f>
        <v>#N/A</v>
      </c>
      <c r="R38" s="1">
        <f>IF(Data!$D38&gt;Data!$E38,1,0)</f>
        <v>1</v>
      </c>
      <c r="S38" s="1">
        <f>IF(Data!$D38&gt;Data!$I38,1,0)</f>
        <v>0</v>
      </c>
      <c r="T38" s="1">
        <f>IF(Data!$D38&gt;Data!$J38,1,0)</f>
        <v>0</v>
      </c>
      <c r="U38" s="1">
        <f>IF(Data!$D38&gt;Data!$K38,1,0)</f>
        <v>0</v>
      </c>
      <c r="V38" s="1">
        <f>IF(Data!$D38&lt;Data!$L38,1,0)</f>
        <v>0</v>
      </c>
      <c r="W38" s="1">
        <f>IF(Data!$D38&lt;Data!$M38,1,0)</f>
        <v>0</v>
      </c>
      <c r="X38" s="1">
        <f>IF(Data!$D38&lt;Data!$N38,1,0)</f>
        <v>0</v>
      </c>
      <c r="Y38" s="1">
        <f t="shared" si="1"/>
        <v>1</v>
      </c>
      <c r="Z38" s="1" t="str">
        <f>IF(ROW()-ROW(Data!$Z$2:$Z$84)&lt;9,NA(),IF(OR(SUM(OFFSET(Data!$R38,-8,0,9))=9,SUM(OFFSET(Data!$R38,-8,0,9))=0),Data!$D38,NA()))</f>
        <v>#N/A</v>
      </c>
      <c r="AA38" s="1" t="str">
        <f>IF(ROW()-ROW(Data!$AA$2:$AA$84)&lt;6,NA(),IF(OR(SUM(OFFSET(Data!$Y38,-5,0,6))=6,SUM(OFFSET(Data!$Y38,-5,0,6))=0),Data!$D38,NA()))</f>
        <v>#N/A</v>
      </c>
      <c r="AB38" s="1" t="str">
        <f>IF(ROW()-ROW(Data!$AB$2:$AB$84)&lt;14,NA(),IF(OR(CONCATENATE(OFFSET(Data!$Y38,-13,0,14))="01010101010101",CONCATENATE(OFFSET(Data!$Y38,-13,0,14))="10101010101010"),Data!$D38,NA()))</f>
        <v>#N/A</v>
      </c>
      <c r="AC38" s="1" t="str">
        <f>IF(ROW()-ROW(Data!$AC$2:$AC$84)&lt;3,NA(),IF(OR(SUM(OFFSET(Data!$T38,-2,0,3))&gt;=2,SUM(OFFSET(Data!$W38,-2,0,3))&gt;=2),Data!$D38,NA()))</f>
        <v>#N/A</v>
      </c>
      <c r="AD38" s="1" t="str">
        <f>IF(ROW()-ROW(Data!$AA$2:$AA$84)&lt;5,NA(),IF(OR(SUM(OFFSET(Data!$S38,-4,0,5))&gt;=4,SUM(OFFSET(Data!$V38,-4,0,5))&gt;=4),Data!$D38,NA()))</f>
        <v>#N/A</v>
      </c>
      <c r="AE38" s="1" t="str">
        <f>IF(ROW()-ROW(Data!$AE$2:$AE$84)&lt;15,NA(),IF(AND(SUM(OFFSET(Data!$S38,-14,0,15))=0,SUM(OFFSET(Data!$V38,-14,0,15))=0),Data!$D38,NA()))</f>
        <v>#N/A</v>
      </c>
      <c r="AF38" s="1" t="str">
        <f>IF(ROW()-ROW(Data!$AE$2:$AE$84)&lt;8,NA(),IF(SUM(OFFSET(Data!$S38,-7,0,8),OFFSET(Data!$V38,-7,0,8))=8,Data!$D38,NA()))</f>
        <v>#N/A</v>
      </c>
      <c r="AG38" s="1">
        <f>IF(Data!$AI38="",Data!$D38,NA())</f>
        <v>100.3</v>
      </c>
      <c r="AH38" s="1" t="str">
        <f>IF(OR(Data!$U38=1,Data!$X38=1),Data!$D38,NA())</f>
        <v>#N/A</v>
      </c>
      <c r="AI38" s="1" t="str">
        <f>CONCATENATE(IF(ISNA(Data!$AH38),"","1,"),IF(ISNA(Data!$Z38),"","2,"),IF(ISNA(Data!$AA38),"","3,"),IF(ISNA(Data!$AB38),"","4,"),IF(ISNA(Data!$AC38),"","5,"),IF(ISNA(Data!$AD38),"","6,"),IF(ISNA(Data!$AE38),"","7,"),IF(ISNA(Data!$AF38),"","8"))</f>
        <v/>
      </c>
    </row>
    <row r="39" ht="15.75" customHeight="1">
      <c r="A39" s="1">
        <v>21038.0</v>
      </c>
      <c r="B39" s="1">
        <v>97.0</v>
      </c>
      <c r="C39" s="1">
        <v>103.0</v>
      </c>
      <c r="D39" s="1">
        <v>100.7</v>
      </c>
      <c r="E39" s="1">
        <f>AVERAGE(Data!$D$2:$D$84)</f>
        <v>100.2012048</v>
      </c>
      <c r="F39" s="1">
        <f>IF(ISNUMBER(OFFSET(Data!$D39,-1,0,1,1))=TRUE,ABS(Data!$D39-OFFSET(Data!$D39,-1,0)),"")</f>
        <v>0.4</v>
      </c>
      <c r="G39" s="1">
        <f>AVERAGE(Data!$F$2:$F$84)</f>
        <v>0.9109756098</v>
      </c>
      <c r="H39" s="1">
        <f>Data!$G39/1.128</f>
        <v>0.8076024909</v>
      </c>
      <c r="I39" s="1">
        <f>Data!$E39+Data!$H39</f>
        <v>101.0088073</v>
      </c>
      <c r="J39" s="1">
        <f>Data!$E39+2*Data!$H39</f>
        <v>101.8164098</v>
      </c>
      <c r="K39" s="1">
        <f>Data!$E39+3*Data!$H39</f>
        <v>102.6240123</v>
      </c>
      <c r="L39" s="1">
        <f>Data!$E39-Data!$H39</f>
        <v>99.39360233</v>
      </c>
      <c r="M39" s="1">
        <f>Data!$E39-2*Data!$H39</f>
        <v>98.58599984</v>
      </c>
      <c r="N39" s="1">
        <f>Data!$E39-3*Data!$H39</f>
        <v>97.77839735</v>
      </c>
      <c r="O39" s="1">
        <f>Data!$G39*3.267</f>
        <v>2.976157317</v>
      </c>
      <c r="P39" s="1">
        <f>IF(Data!$F39&lt;Data!$O39,Data!$F39,NA())</f>
        <v>0.4</v>
      </c>
      <c r="Q39" s="1" t="str">
        <f>IF(Data!$F39="",NA(),IF(Data!$F39&gt;Data!$O39,Data!$F39,NA()))</f>
        <v>#N/A</v>
      </c>
      <c r="R39" s="1">
        <f>IF(Data!$D39&gt;Data!$E39,1,0)</f>
        <v>1</v>
      </c>
      <c r="S39" s="1">
        <f>IF(Data!$D39&gt;Data!$I39,1,0)</f>
        <v>0</v>
      </c>
      <c r="T39" s="1">
        <f>IF(Data!$D39&gt;Data!$J39,1,0)</f>
        <v>0</v>
      </c>
      <c r="U39" s="1">
        <f>IF(Data!$D39&gt;Data!$K39,1,0)</f>
        <v>0</v>
      </c>
      <c r="V39" s="1">
        <f>IF(Data!$D39&lt;Data!$L39,1,0)</f>
        <v>0</v>
      </c>
      <c r="W39" s="1">
        <f>IF(Data!$D39&lt;Data!$M39,1,0)</f>
        <v>0</v>
      </c>
      <c r="X39" s="1">
        <f>IF(Data!$D39&lt;Data!$N39,1,0)</f>
        <v>0</v>
      </c>
      <c r="Y39" s="1">
        <f t="shared" si="1"/>
        <v>1</v>
      </c>
      <c r="Z39" s="1" t="str">
        <f>IF(ROW()-ROW(Data!$Z$2:$Z$84)&lt;9,NA(),IF(OR(SUM(OFFSET(Data!$R39,-8,0,9))=9,SUM(OFFSET(Data!$R39,-8,0,9))=0),Data!$D39,NA()))</f>
        <v>#N/A</v>
      </c>
      <c r="AA39" s="1" t="str">
        <f>IF(ROW()-ROW(Data!$AA$2:$AA$84)&lt;6,NA(),IF(OR(SUM(OFFSET(Data!$Y39,-5,0,6))=6,SUM(OFFSET(Data!$Y39,-5,0,6))=0),Data!$D39,NA()))</f>
        <v>#N/A</v>
      </c>
      <c r="AB39" s="1" t="str">
        <f>IF(ROW()-ROW(Data!$AB$2:$AB$84)&lt;14,NA(),IF(OR(CONCATENATE(OFFSET(Data!$Y39,-13,0,14))="01010101010101",CONCATENATE(OFFSET(Data!$Y39,-13,0,14))="10101010101010"),Data!$D39,NA()))</f>
        <v>#N/A</v>
      </c>
      <c r="AC39" s="1" t="str">
        <f>IF(ROW()-ROW(Data!$AC$2:$AC$84)&lt;3,NA(),IF(OR(SUM(OFFSET(Data!$T39,-2,0,3))&gt;=2,SUM(OFFSET(Data!$W39,-2,0,3))&gt;=2),Data!$D39,NA()))</f>
        <v>#N/A</v>
      </c>
      <c r="AD39" s="1" t="str">
        <f>IF(ROW()-ROW(Data!$AA$2:$AA$84)&lt;5,NA(),IF(OR(SUM(OFFSET(Data!$S39,-4,0,5))&gt;=4,SUM(OFFSET(Data!$V39,-4,0,5))&gt;=4),Data!$D39,NA()))</f>
        <v>#N/A</v>
      </c>
      <c r="AE39" s="1" t="str">
        <f>IF(ROW()-ROW(Data!$AE$2:$AE$84)&lt;15,NA(),IF(AND(SUM(OFFSET(Data!$S39,-14,0,15))=0,SUM(OFFSET(Data!$V39,-14,0,15))=0),Data!$D39,NA()))</f>
        <v>#N/A</v>
      </c>
      <c r="AF39" s="1" t="str">
        <f>IF(ROW()-ROW(Data!$AE$2:$AE$84)&lt;8,NA(),IF(SUM(OFFSET(Data!$S39,-7,0,8),OFFSET(Data!$V39,-7,0,8))=8,Data!$D39,NA()))</f>
        <v>#N/A</v>
      </c>
      <c r="AG39" s="1">
        <f>IF(Data!$AI39="",Data!$D39,NA())</f>
        <v>100.7</v>
      </c>
      <c r="AH39" s="1" t="str">
        <f>IF(OR(Data!$U39=1,Data!$X39=1),Data!$D39,NA())</f>
        <v>#N/A</v>
      </c>
      <c r="AI39" s="1" t="str">
        <f>CONCATENATE(IF(ISNA(Data!$AH39),"","1,"),IF(ISNA(Data!$Z39),"","2,"),IF(ISNA(Data!$AA39),"","3,"),IF(ISNA(Data!$AB39),"","4,"),IF(ISNA(Data!$AC39),"","5,"),IF(ISNA(Data!$AD39),"","6,"),IF(ISNA(Data!$AE39),"","7,"),IF(ISNA(Data!$AF39),"","8"))</f>
        <v/>
      </c>
    </row>
    <row r="40" ht="15.75" customHeight="1">
      <c r="A40" s="1">
        <v>21039.0</v>
      </c>
      <c r="B40" s="1">
        <v>97.0</v>
      </c>
      <c r="C40" s="1">
        <v>103.0</v>
      </c>
      <c r="D40" s="1">
        <v>100.4</v>
      </c>
      <c r="E40" s="1">
        <f>AVERAGE(Data!$D$2:$D$84)</f>
        <v>100.2012048</v>
      </c>
      <c r="F40" s="1">
        <f>IF(ISNUMBER(OFFSET(Data!$D40,-1,0,1,1))=TRUE,ABS(Data!$D40-OFFSET(Data!$D40,-1,0)),"")</f>
        <v>0.3</v>
      </c>
      <c r="G40" s="1">
        <f>AVERAGE(Data!$F$2:$F$84)</f>
        <v>0.9109756098</v>
      </c>
      <c r="H40" s="1">
        <f>Data!$G40/1.128</f>
        <v>0.8076024909</v>
      </c>
      <c r="I40" s="1">
        <f>Data!$E40+Data!$H40</f>
        <v>101.0088073</v>
      </c>
      <c r="J40" s="1">
        <f>Data!$E40+2*Data!$H40</f>
        <v>101.8164098</v>
      </c>
      <c r="K40" s="1">
        <f>Data!$E40+3*Data!$H40</f>
        <v>102.6240123</v>
      </c>
      <c r="L40" s="1">
        <f>Data!$E40-Data!$H40</f>
        <v>99.39360233</v>
      </c>
      <c r="M40" s="1">
        <f>Data!$E40-2*Data!$H40</f>
        <v>98.58599984</v>
      </c>
      <c r="N40" s="1">
        <f>Data!$E40-3*Data!$H40</f>
        <v>97.77839735</v>
      </c>
      <c r="O40" s="1">
        <f>Data!$G40*3.267</f>
        <v>2.976157317</v>
      </c>
      <c r="P40" s="1">
        <f>IF(Data!$F40&lt;Data!$O40,Data!$F40,NA())</f>
        <v>0.3</v>
      </c>
      <c r="Q40" s="1" t="str">
        <f>IF(Data!$F40="",NA(),IF(Data!$F40&gt;Data!$O40,Data!$F40,NA()))</f>
        <v>#N/A</v>
      </c>
      <c r="R40" s="1">
        <f>IF(Data!$D40&gt;Data!$E40,1,0)</f>
        <v>1</v>
      </c>
      <c r="S40" s="1">
        <f>IF(Data!$D40&gt;Data!$I40,1,0)</f>
        <v>0</v>
      </c>
      <c r="T40" s="1">
        <f>IF(Data!$D40&gt;Data!$J40,1,0)</f>
        <v>0</v>
      </c>
      <c r="U40" s="1">
        <f>IF(Data!$D40&gt;Data!$K40,1,0)</f>
        <v>0</v>
      </c>
      <c r="V40" s="1">
        <f>IF(Data!$D40&lt;Data!$L40,1,0)</f>
        <v>0</v>
      </c>
      <c r="W40" s="1">
        <f>IF(Data!$D40&lt;Data!$M40,1,0)</f>
        <v>0</v>
      </c>
      <c r="X40" s="1">
        <f>IF(Data!$D40&lt;Data!$N40,1,0)</f>
        <v>0</v>
      </c>
      <c r="Y40" s="1">
        <f t="shared" si="1"/>
        <v>0</v>
      </c>
      <c r="Z40" s="1" t="str">
        <f>IF(ROW()-ROW(Data!$Z$2:$Z$84)&lt;9,NA(),IF(OR(SUM(OFFSET(Data!$R40,-8,0,9))=9,SUM(OFFSET(Data!$R40,-8,0,9))=0),Data!$D40,NA()))</f>
        <v>#N/A</v>
      </c>
      <c r="AA40" s="1" t="str">
        <f>IF(ROW()-ROW(Data!$AA$2:$AA$84)&lt;6,NA(),IF(OR(SUM(OFFSET(Data!$Y40,-5,0,6))=6,SUM(OFFSET(Data!$Y40,-5,0,6))=0),Data!$D40,NA()))</f>
        <v>#N/A</v>
      </c>
      <c r="AB40" s="1" t="str">
        <f>IF(ROW()-ROW(Data!$AB$2:$AB$84)&lt;14,NA(),IF(OR(CONCATENATE(OFFSET(Data!$Y40,-13,0,14))="01010101010101",CONCATENATE(OFFSET(Data!$Y40,-13,0,14))="10101010101010"),Data!$D40,NA()))</f>
        <v>#N/A</v>
      </c>
      <c r="AC40" s="1" t="str">
        <f>IF(ROW()-ROW(Data!$AC$2:$AC$84)&lt;3,NA(),IF(OR(SUM(OFFSET(Data!$T40,-2,0,3))&gt;=2,SUM(OFFSET(Data!$W40,-2,0,3))&gt;=2),Data!$D40,NA()))</f>
        <v>#N/A</v>
      </c>
      <c r="AD40" s="1" t="str">
        <f>IF(ROW()-ROW(Data!$AA$2:$AA$84)&lt;5,NA(),IF(OR(SUM(OFFSET(Data!$S40,-4,0,5))&gt;=4,SUM(OFFSET(Data!$V40,-4,0,5))&gt;=4),Data!$D40,NA()))</f>
        <v>#N/A</v>
      </c>
      <c r="AE40" s="1" t="str">
        <f>IF(ROW()-ROW(Data!$AE$2:$AE$84)&lt;15,NA(),IF(AND(SUM(OFFSET(Data!$S40,-14,0,15))=0,SUM(OFFSET(Data!$V40,-14,0,15))=0),Data!$D40,NA()))</f>
        <v>#N/A</v>
      </c>
      <c r="AF40" s="1" t="str">
        <f>IF(ROW()-ROW(Data!$AE$2:$AE$84)&lt;8,NA(),IF(SUM(OFFSET(Data!$S40,-7,0,8),OFFSET(Data!$V40,-7,0,8))=8,Data!$D40,NA()))</f>
        <v>#N/A</v>
      </c>
      <c r="AG40" s="1">
        <f>IF(Data!$AI40="",Data!$D40,NA())</f>
        <v>100.4</v>
      </c>
      <c r="AH40" s="1" t="str">
        <f>IF(OR(Data!$U40=1,Data!$X40=1),Data!$D40,NA())</f>
        <v>#N/A</v>
      </c>
      <c r="AI40" s="1" t="str">
        <f>CONCATENATE(IF(ISNA(Data!$AH40),"","1,"),IF(ISNA(Data!$Z40),"","2,"),IF(ISNA(Data!$AA40),"","3,"),IF(ISNA(Data!$AB40),"","4,"),IF(ISNA(Data!$AC40),"","5,"),IF(ISNA(Data!$AD40),"","6,"),IF(ISNA(Data!$AE40),"","7,"),IF(ISNA(Data!$AF40),"","8"))</f>
        <v/>
      </c>
    </row>
    <row r="41" ht="15.75" customHeight="1">
      <c r="A41" s="1">
        <v>21040.0</v>
      </c>
      <c r="B41" s="1">
        <v>97.0</v>
      </c>
      <c r="C41" s="1">
        <v>103.0</v>
      </c>
      <c r="D41" s="1">
        <v>99.7</v>
      </c>
      <c r="E41" s="1">
        <f>AVERAGE(Data!$D$2:$D$84)</f>
        <v>100.2012048</v>
      </c>
      <c r="F41" s="1">
        <f>IF(ISNUMBER(OFFSET(Data!$D41,-1,0,1,1))=TRUE,ABS(Data!$D41-OFFSET(Data!$D41,-1,0)),"")</f>
        <v>0.7</v>
      </c>
      <c r="G41" s="1">
        <f>AVERAGE(Data!$F$2:$F$84)</f>
        <v>0.9109756098</v>
      </c>
      <c r="H41" s="1">
        <f>Data!$G41/1.128</f>
        <v>0.8076024909</v>
      </c>
      <c r="I41" s="1">
        <f>Data!$E41+Data!$H41</f>
        <v>101.0088073</v>
      </c>
      <c r="J41" s="1">
        <f>Data!$E41+2*Data!$H41</f>
        <v>101.8164098</v>
      </c>
      <c r="K41" s="1">
        <f>Data!$E41+3*Data!$H41</f>
        <v>102.6240123</v>
      </c>
      <c r="L41" s="1">
        <f>Data!$E41-Data!$H41</f>
        <v>99.39360233</v>
      </c>
      <c r="M41" s="1">
        <f>Data!$E41-2*Data!$H41</f>
        <v>98.58599984</v>
      </c>
      <c r="N41" s="1">
        <f>Data!$E41-3*Data!$H41</f>
        <v>97.77839735</v>
      </c>
      <c r="O41" s="1">
        <f>Data!$G41*3.267</f>
        <v>2.976157317</v>
      </c>
      <c r="P41" s="1">
        <f>IF(Data!$F41&lt;Data!$O41,Data!$F41,NA())</f>
        <v>0.7</v>
      </c>
      <c r="Q41" s="1" t="str">
        <f>IF(Data!$F41="",NA(),IF(Data!$F41&gt;Data!$O41,Data!$F41,NA()))</f>
        <v>#N/A</v>
      </c>
      <c r="R41" s="1">
        <f>IF(Data!$D41&gt;Data!$E41,1,0)</f>
        <v>0</v>
      </c>
      <c r="S41" s="1">
        <f>IF(Data!$D41&gt;Data!$I41,1,0)</f>
        <v>0</v>
      </c>
      <c r="T41" s="1">
        <f>IF(Data!$D41&gt;Data!$J41,1,0)</f>
        <v>0</v>
      </c>
      <c r="U41" s="1">
        <f>IF(Data!$D41&gt;Data!$K41,1,0)</f>
        <v>0</v>
      </c>
      <c r="V41" s="1">
        <f>IF(Data!$D41&lt;Data!$L41,1,0)</f>
        <v>0</v>
      </c>
      <c r="W41" s="1">
        <f>IF(Data!$D41&lt;Data!$M41,1,0)</f>
        <v>0</v>
      </c>
      <c r="X41" s="1">
        <f>IF(Data!$D41&lt;Data!$N41,1,0)</f>
        <v>0</v>
      </c>
      <c r="Y41" s="1">
        <f t="shared" si="1"/>
        <v>0</v>
      </c>
      <c r="Z41" s="1" t="str">
        <f>IF(ROW()-ROW(Data!$Z$2:$Z$84)&lt;9,NA(),IF(OR(SUM(OFFSET(Data!$R41,-8,0,9))=9,SUM(OFFSET(Data!$R41,-8,0,9))=0),Data!$D41,NA()))</f>
        <v>#N/A</v>
      </c>
      <c r="AA41" s="1" t="str">
        <f>IF(ROW()-ROW(Data!$AA$2:$AA$84)&lt;6,NA(),IF(OR(SUM(OFFSET(Data!$Y41,-5,0,6))=6,SUM(OFFSET(Data!$Y41,-5,0,6))=0),Data!$D41,NA()))</f>
        <v>#N/A</v>
      </c>
      <c r="AB41" s="1" t="str">
        <f>IF(ROW()-ROW(Data!$AB$2:$AB$84)&lt;14,NA(),IF(OR(CONCATENATE(OFFSET(Data!$Y41,-13,0,14))="01010101010101",CONCATENATE(OFFSET(Data!$Y41,-13,0,14))="10101010101010"),Data!$D41,NA()))</f>
        <v>#N/A</v>
      </c>
      <c r="AC41" s="1" t="str">
        <f>IF(ROW()-ROW(Data!$AC$2:$AC$84)&lt;3,NA(),IF(OR(SUM(OFFSET(Data!$T41,-2,0,3))&gt;=2,SUM(OFFSET(Data!$W41,-2,0,3))&gt;=2),Data!$D41,NA()))</f>
        <v>#N/A</v>
      </c>
      <c r="AD41" s="1" t="str">
        <f>IF(ROW()-ROW(Data!$AA$2:$AA$84)&lt;5,NA(),IF(OR(SUM(OFFSET(Data!$S41,-4,0,5))&gt;=4,SUM(OFFSET(Data!$V41,-4,0,5))&gt;=4),Data!$D41,NA()))</f>
        <v>#N/A</v>
      </c>
      <c r="AE41" s="1" t="str">
        <f>IF(ROW()-ROW(Data!$AE$2:$AE$84)&lt;15,NA(),IF(AND(SUM(OFFSET(Data!$S41,-14,0,15))=0,SUM(OFFSET(Data!$V41,-14,0,15))=0),Data!$D41,NA()))</f>
        <v>#N/A</v>
      </c>
      <c r="AF41" s="1" t="str">
        <f>IF(ROW()-ROW(Data!$AE$2:$AE$84)&lt;8,NA(),IF(SUM(OFFSET(Data!$S41,-7,0,8),OFFSET(Data!$V41,-7,0,8))=8,Data!$D41,NA()))</f>
        <v>#N/A</v>
      </c>
      <c r="AG41" s="1">
        <f>IF(Data!$AI41="",Data!$D41,NA())</f>
        <v>99.7</v>
      </c>
      <c r="AH41" s="1" t="str">
        <f>IF(OR(Data!$U41=1,Data!$X41=1),Data!$D41,NA())</f>
        <v>#N/A</v>
      </c>
      <c r="AI41" s="1" t="str">
        <f>CONCATENATE(IF(ISNA(Data!$AH41),"","1,"),IF(ISNA(Data!$Z41),"","2,"),IF(ISNA(Data!$AA41),"","3,"),IF(ISNA(Data!$AB41),"","4,"),IF(ISNA(Data!$AC41),"","5,"),IF(ISNA(Data!$AD41),"","6,"),IF(ISNA(Data!$AE41),"","7,"),IF(ISNA(Data!$AF41),"","8"))</f>
        <v/>
      </c>
    </row>
    <row r="42" ht="15.75" customHeight="1">
      <c r="A42" s="1">
        <v>21041.0</v>
      </c>
      <c r="B42" s="1">
        <v>97.0</v>
      </c>
      <c r="C42" s="1">
        <v>103.0</v>
      </c>
      <c r="D42" s="1">
        <v>98.9</v>
      </c>
      <c r="E42" s="1">
        <f>AVERAGE(Data!$D$2:$D$84)</f>
        <v>100.2012048</v>
      </c>
      <c r="F42" s="1">
        <f>IF(ISNUMBER(OFFSET(Data!$D42,-1,0,1,1))=TRUE,ABS(Data!$D42-OFFSET(Data!$D42,-1,0)),"")</f>
        <v>0.8</v>
      </c>
      <c r="G42" s="1">
        <f>AVERAGE(Data!$F$2:$F$84)</f>
        <v>0.9109756098</v>
      </c>
      <c r="H42" s="1">
        <f>Data!$G42/1.128</f>
        <v>0.8076024909</v>
      </c>
      <c r="I42" s="1">
        <f>Data!$E42+Data!$H42</f>
        <v>101.0088073</v>
      </c>
      <c r="J42" s="1">
        <f>Data!$E42+2*Data!$H42</f>
        <v>101.8164098</v>
      </c>
      <c r="K42" s="1">
        <f>Data!$E42+3*Data!$H42</f>
        <v>102.6240123</v>
      </c>
      <c r="L42" s="1">
        <f>Data!$E42-Data!$H42</f>
        <v>99.39360233</v>
      </c>
      <c r="M42" s="1">
        <f>Data!$E42-2*Data!$H42</f>
        <v>98.58599984</v>
      </c>
      <c r="N42" s="1">
        <f>Data!$E42-3*Data!$H42</f>
        <v>97.77839735</v>
      </c>
      <c r="O42" s="1">
        <f>Data!$G42*3.267</f>
        <v>2.976157317</v>
      </c>
      <c r="P42" s="1">
        <f>IF(Data!$F42&lt;Data!$O42,Data!$F42,NA())</f>
        <v>0.8</v>
      </c>
      <c r="Q42" s="1" t="str">
        <f>IF(Data!$F42="",NA(),IF(Data!$F42&gt;Data!$O42,Data!$F42,NA()))</f>
        <v>#N/A</v>
      </c>
      <c r="R42" s="1">
        <f>IF(Data!$D42&gt;Data!$E42,1,0)</f>
        <v>0</v>
      </c>
      <c r="S42" s="1">
        <f>IF(Data!$D42&gt;Data!$I42,1,0)</f>
        <v>0</v>
      </c>
      <c r="T42" s="1">
        <f>IF(Data!$D42&gt;Data!$J42,1,0)</f>
        <v>0</v>
      </c>
      <c r="U42" s="1">
        <f>IF(Data!$D42&gt;Data!$K42,1,0)</f>
        <v>0</v>
      </c>
      <c r="V42" s="1">
        <f>IF(Data!$D42&lt;Data!$L42,1,0)</f>
        <v>1</v>
      </c>
      <c r="W42" s="1">
        <f>IF(Data!$D42&lt;Data!$M42,1,0)</f>
        <v>0</v>
      </c>
      <c r="X42" s="1">
        <f>IF(Data!$D42&lt;Data!$N42,1,0)</f>
        <v>0</v>
      </c>
      <c r="Y42" s="1">
        <f t="shared" si="1"/>
        <v>0</v>
      </c>
      <c r="Z42" s="1" t="str">
        <f>IF(ROW()-ROW(Data!$Z$2:$Z$84)&lt;9,NA(),IF(OR(SUM(OFFSET(Data!$R42,-8,0,9))=9,SUM(OFFSET(Data!$R42,-8,0,9))=0),Data!$D42,NA()))</f>
        <v>#N/A</v>
      </c>
      <c r="AA42" s="1" t="str">
        <f>IF(ROW()-ROW(Data!$AA$2:$AA$84)&lt;6,NA(),IF(OR(SUM(OFFSET(Data!$Y42,-5,0,6))=6,SUM(OFFSET(Data!$Y42,-5,0,6))=0),Data!$D42,NA()))</f>
        <v>#N/A</v>
      </c>
      <c r="AB42" s="1" t="str">
        <f>IF(ROW()-ROW(Data!$AB$2:$AB$84)&lt;14,NA(),IF(OR(CONCATENATE(OFFSET(Data!$Y42,-13,0,14))="01010101010101",CONCATENATE(OFFSET(Data!$Y42,-13,0,14))="10101010101010"),Data!$D42,NA()))</f>
        <v>#N/A</v>
      </c>
      <c r="AC42" s="1" t="str">
        <f>IF(ROW()-ROW(Data!$AC$2:$AC$84)&lt;3,NA(),IF(OR(SUM(OFFSET(Data!$T42,-2,0,3))&gt;=2,SUM(OFFSET(Data!$W42,-2,0,3))&gt;=2),Data!$D42,NA()))</f>
        <v>#N/A</v>
      </c>
      <c r="AD42" s="1" t="str">
        <f>IF(ROW()-ROW(Data!$AA$2:$AA$84)&lt;5,NA(),IF(OR(SUM(OFFSET(Data!$S42,-4,0,5))&gt;=4,SUM(OFFSET(Data!$V42,-4,0,5))&gt;=4),Data!$D42,NA()))</f>
        <v>#N/A</v>
      </c>
      <c r="AE42" s="1" t="str">
        <f>IF(ROW()-ROW(Data!$AE$2:$AE$84)&lt;15,NA(),IF(AND(SUM(OFFSET(Data!$S42,-14,0,15))=0,SUM(OFFSET(Data!$V42,-14,0,15))=0),Data!$D42,NA()))</f>
        <v>#N/A</v>
      </c>
      <c r="AF42" s="1" t="str">
        <f>IF(ROW()-ROW(Data!$AE$2:$AE$84)&lt;8,NA(),IF(SUM(OFFSET(Data!$S42,-7,0,8),OFFSET(Data!$V42,-7,0,8))=8,Data!$D42,NA()))</f>
        <v>#N/A</v>
      </c>
      <c r="AG42" s="1">
        <f>IF(Data!$AI42="",Data!$D42,NA())</f>
        <v>98.9</v>
      </c>
      <c r="AH42" s="1" t="str">
        <f>IF(OR(Data!$U42=1,Data!$X42=1),Data!$D42,NA())</f>
        <v>#N/A</v>
      </c>
      <c r="AI42" s="1" t="str">
        <f>CONCATENATE(IF(ISNA(Data!$AH42),"","1,"),IF(ISNA(Data!$Z42),"","2,"),IF(ISNA(Data!$AA42),"","3,"),IF(ISNA(Data!$AB42),"","4,"),IF(ISNA(Data!$AC42),"","5,"),IF(ISNA(Data!$AD42),"","6,"),IF(ISNA(Data!$AE42),"","7,"),IF(ISNA(Data!$AF42),"","8"))</f>
        <v/>
      </c>
    </row>
    <row r="43" ht="15.75" customHeight="1">
      <c r="A43" s="1">
        <v>21042.0</v>
      </c>
      <c r="B43" s="1">
        <v>97.0</v>
      </c>
      <c r="C43" s="1">
        <v>103.0</v>
      </c>
      <c r="D43" s="1">
        <v>99.7</v>
      </c>
      <c r="E43" s="1">
        <f>AVERAGE(Data!$D$2:$D$84)</f>
        <v>100.2012048</v>
      </c>
      <c r="F43" s="1">
        <f>IF(ISNUMBER(OFFSET(Data!$D43,-1,0,1,1))=TRUE,ABS(Data!$D43-OFFSET(Data!$D43,-1,0)),"")</f>
        <v>0.8</v>
      </c>
      <c r="G43" s="1">
        <f>AVERAGE(Data!$F$2:$F$84)</f>
        <v>0.9109756098</v>
      </c>
      <c r="H43" s="1">
        <f>Data!$G43/1.128</f>
        <v>0.8076024909</v>
      </c>
      <c r="I43" s="1">
        <f>Data!$E43+Data!$H43</f>
        <v>101.0088073</v>
      </c>
      <c r="J43" s="1">
        <f>Data!$E43+2*Data!$H43</f>
        <v>101.8164098</v>
      </c>
      <c r="K43" s="1">
        <f>Data!$E43+3*Data!$H43</f>
        <v>102.6240123</v>
      </c>
      <c r="L43" s="1">
        <f>Data!$E43-Data!$H43</f>
        <v>99.39360233</v>
      </c>
      <c r="M43" s="1">
        <f>Data!$E43-2*Data!$H43</f>
        <v>98.58599984</v>
      </c>
      <c r="N43" s="1">
        <f>Data!$E43-3*Data!$H43</f>
        <v>97.77839735</v>
      </c>
      <c r="O43" s="1">
        <f>Data!$G43*3.267</f>
        <v>2.976157317</v>
      </c>
      <c r="P43" s="1">
        <f>IF(Data!$F43&lt;Data!$O43,Data!$F43,NA())</f>
        <v>0.8</v>
      </c>
      <c r="Q43" s="1" t="str">
        <f>IF(Data!$F43="",NA(),IF(Data!$F43&gt;Data!$O43,Data!$F43,NA()))</f>
        <v>#N/A</v>
      </c>
      <c r="R43" s="1">
        <f>IF(Data!$D43&gt;Data!$E43,1,0)</f>
        <v>0</v>
      </c>
      <c r="S43" s="1">
        <f>IF(Data!$D43&gt;Data!$I43,1,0)</f>
        <v>0</v>
      </c>
      <c r="T43" s="1">
        <f>IF(Data!$D43&gt;Data!$J43,1,0)</f>
        <v>0</v>
      </c>
      <c r="U43" s="1">
        <f>IF(Data!$D43&gt;Data!$K43,1,0)</f>
        <v>0</v>
      </c>
      <c r="V43" s="1">
        <f>IF(Data!$D43&lt;Data!$L43,1,0)</f>
        <v>0</v>
      </c>
      <c r="W43" s="1">
        <f>IF(Data!$D43&lt;Data!$M43,1,0)</f>
        <v>0</v>
      </c>
      <c r="X43" s="1">
        <f>IF(Data!$D43&lt;Data!$N43,1,0)</f>
        <v>0</v>
      </c>
      <c r="Y43" s="1">
        <f t="shared" si="1"/>
        <v>1</v>
      </c>
      <c r="Z43" s="1" t="str">
        <f>IF(ROW()-ROW(Data!$Z$2:$Z$84)&lt;9,NA(),IF(OR(SUM(OFFSET(Data!$R43,-8,0,9))=9,SUM(OFFSET(Data!$R43,-8,0,9))=0),Data!$D43,NA()))</f>
        <v>#N/A</v>
      </c>
      <c r="AA43" s="1" t="str">
        <f>IF(ROW()-ROW(Data!$AA$2:$AA$84)&lt;6,NA(),IF(OR(SUM(OFFSET(Data!$Y43,-5,0,6))=6,SUM(OFFSET(Data!$Y43,-5,0,6))=0),Data!$D43,NA()))</f>
        <v>#N/A</v>
      </c>
      <c r="AB43" s="1" t="str">
        <f>IF(ROW()-ROW(Data!$AB$2:$AB$84)&lt;14,NA(),IF(OR(CONCATENATE(OFFSET(Data!$Y43,-13,0,14))="01010101010101",CONCATENATE(OFFSET(Data!$Y43,-13,0,14))="10101010101010"),Data!$D43,NA()))</f>
        <v>#N/A</v>
      </c>
      <c r="AC43" s="1" t="str">
        <f>IF(ROW()-ROW(Data!$AC$2:$AC$84)&lt;3,NA(),IF(OR(SUM(OFFSET(Data!$T43,-2,0,3))&gt;=2,SUM(OFFSET(Data!$W43,-2,0,3))&gt;=2),Data!$D43,NA()))</f>
        <v>#N/A</v>
      </c>
      <c r="AD43" s="1" t="str">
        <f>IF(ROW()-ROW(Data!$AA$2:$AA$84)&lt;5,NA(),IF(OR(SUM(OFFSET(Data!$S43,-4,0,5))&gt;=4,SUM(OFFSET(Data!$V43,-4,0,5))&gt;=4),Data!$D43,NA()))</f>
        <v>#N/A</v>
      </c>
      <c r="AE43" s="1" t="str">
        <f>IF(ROW()-ROW(Data!$AE$2:$AE$84)&lt;15,NA(),IF(AND(SUM(OFFSET(Data!$S43,-14,0,15))=0,SUM(OFFSET(Data!$V43,-14,0,15))=0),Data!$D43,NA()))</f>
        <v>#N/A</v>
      </c>
      <c r="AF43" s="1" t="str">
        <f>IF(ROW()-ROW(Data!$AE$2:$AE$84)&lt;8,NA(),IF(SUM(OFFSET(Data!$S43,-7,0,8),OFFSET(Data!$V43,-7,0,8))=8,Data!$D43,NA()))</f>
        <v>#N/A</v>
      </c>
      <c r="AG43" s="1">
        <f>IF(Data!$AI43="",Data!$D43,NA())</f>
        <v>99.7</v>
      </c>
      <c r="AH43" s="1" t="str">
        <f>IF(OR(Data!$U43=1,Data!$X43=1),Data!$D43,NA())</f>
        <v>#N/A</v>
      </c>
      <c r="AI43" s="1" t="str">
        <f>CONCATENATE(IF(ISNA(Data!$AH43),"","1,"),IF(ISNA(Data!$Z43),"","2,"),IF(ISNA(Data!$AA43),"","3,"),IF(ISNA(Data!$AB43),"","4,"),IF(ISNA(Data!$AC43),"","5,"),IF(ISNA(Data!$AD43),"","6,"),IF(ISNA(Data!$AE43),"","7,"),IF(ISNA(Data!$AF43),"","8"))</f>
        <v/>
      </c>
    </row>
    <row r="44" ht="15.75" customHeight="1">
      <c r="A44" s="1">
        <v>21043.0</v>
      </c>
      <c r="B44" s="1">
        <v>97.0</v>
      </c>
      <c r="C44" s="1">
        <v>103.0</v>
      </c>
      <c r="D44" s="1">
        <v>100.9</v>
      </c>
      <c r="E44" s="1">
        <f>AVERAGE(Data!$D$2:$D$84)</f>
        <v>100.2012048</v>
      </c>
      <c r="F44" s="1">
        <f>IF(ISNUMBER(OFFSET(Data!$D44,-1,0,1,1))=TRUE,ABS(Data!$D44-OFFSET(Data!$D44,-1,0)),"")</f>
        <v>1.2</v>
      </c>
      <c r="G44" s="1">
        <f>AVERAGE(Data!$F$2:$F$84)</f>
        <v>0.9109756098</v>
      </c>
      <c r="H44" s="1">
        <f>Data!$G44/1.128</f>
        <v>0.8076024909</v>
      </c>
      <c r="I44" s="1">
        <f>Data!$E44+Data!$H44</f>
        <v>101.0088073</v>
      </c>
      <c r="J44" s="1">
        <f>Data!$E44+2*Data!$H44</f>
        <v>101.8164098</v>
      </c>
      <c r="K44" s="1">
        <f>Data!$E44+3*Data!$H44</f>
        <v>102.6240123</v>
      </c>
      <c r="L44" s="1">
        <f>Data!$E44-Data!$H44</f>
        <v>99.39360233</v>
      </c>
      <c r="M44" s="1">
        <f>Data!$E44-2*Data!$H44</f>
        <v>98.58599984</v>
      </c>
      <c r="N44" s="1">
        <f>Data!$E44-3*Data!$H44</f>
        <v>97.77839735</v>
      </c>
      <c r="O44" s="1">
        <f>Data!$G44*3.267</f>
        <v>2.976157317</v>
      </c>
      <c r="P44" s="1">
        <f>IF(Data!$F44&lt;Data!$O44,Data!$F44,NA())</f>
        <v>1.2</v>
      </c>
      <c r="Q44" s="1" t="str">
        <f>IF(Data!$F44="",NA(),IF(Data!$F44&gt;Data!$O44,Data!$F44,NA()))</f>
        <v>#N/A</v>
      </c>
      <c r="R44" s="1">
        <f>IF(Data!$D44&gt;Data!$E44,1,0)</f>
        <v>1</v>
      </c>
      <c r="S44" s="1">
        <f>IF(Data!$D44&gt;Data!$I44,1,0)</f>
        <v>0</v>
      </c>
      <c r="T44" s="1">
        <f>IF(Data!$D44&gt;Data!$J44,1,0)</f>
        <v>0</v>
      </c>
      <c r="U44" s="1">
        <f>IF(Data!$D44&gt;Data!$K44,1,0)</f>
        <v>0</v>
      </c>
      <c r="V44" s="1">
        <f>IF(Data!$D44&lt;Data!$L44,1,0)</f>
        <v>0</v>
      </c>
      <c r="W44" s="1">
        <f>IF(Data!$D44&lt;Data!$M44,1,0)</f>
        <v>0</v>
      </c>
      <c r="X44" s="1">
        <f>IF(Data!$D44&lt;Data!$N44,1,0)</f>
        <v>0</v>
      </c>
      <c r="Y44" s="1">
        <f t="shared" si="1"/>
        <v>1</v>
      </c>
      <c r="Z44" s="1" t="str">
        <f>IF(ROW()-ROW(Data!$Z$2:$Z$84)&lt;9,NA(),IF(OR(SUM(OFFSET(Data!$R44,-8,0,9))=9,SUM(OFFSET(Data!$R44,-8,0,9))=0),Data!$D44,NA()))</f>
        <v>#N/A</v>
      </c>
      <c r="AA44" s="1" t="str">
        <f>IF(ROW()-ROW(Data!$AA$2:$AA$84)&lt;6,NA(),IF(OR(SUM(OFFSET(Data!$Y44,-5,0,6))=6,SUM(OFFSET(Data!$Y44,-5,0,6))=0),Data!$D44,NA()))</f>
        <v>#N/A</v>
      </c>
      <c r="AB44" s="1" t="str">
        <f>IF(ROW()-ROW(Data!$AB$2:$AB$84)&lt;14,NA(),IF(OR(CONCATENATE(OFFSET(Data!$Y44,-13,0,14))="01010101010101",CONCATENATE(OFFSET(Data!$Y44,-13,0,14))="10101010101010"),Data!$D44,NA()))</f>
        <v>#N/A</v>
      </c>
      <c r="AC44" s="1" t="str">
        <f>IF(ROW()-ROW(Data!$AC$2:$AC$84)&lt;3,NA(),IF(OR(SUM(OFFSET(Data!$T44,-2,0,3))&gt;=2,SUM(OFFSET(Data!$W44,-2,0,3))&gt;=2),Data!$D44,NA()))</f>
        <v>#N/A</v>
      </c>
      <c r="AD44" s="1" t="str">
        <f>IF(ROW()-ROW(Data!$AA$2:$AA$84)&lt;5,NA(),IF(OR(SUM(OFFSET(Data!$S44,-4,0,5))&gt;=4,SUM(OFFSET(Data!$V44,-4,0,5))&gt;=4),Data!$D44,NA()))</f>
        <v>#N/A</v>
      </c>
      <c r="AE44" s="1" t="str">
        <f>IF(ROW()-ROW(Data!$AE$2:$AE$84)&lt;15,NA(),IF(AND(SUM(OFFSET(Data!$S44,-14,0,15))=0,SUM(OFFSET(Data!$V44,-14,0,15))=0),Data!$D44,NA()))</f>
        <v>#N/A</v>
      </c>
      <c r="AF44" s="1" t="str">
        <f>IF(ROW()-ROW(Data!$AE$2:$AE$84)&lt;8,NA(),IF(SUM(OFFSET(Data!$S44,-7,0,8),OFFSET(Data!$V44,-7,0,8))=8,Data!$D44,NA()))</f>
        <v>#N/A</v>
      </c>
      <c r="AG44" s="1">
        <f>IF(Data!$AI44="",Data!$D44,NA())</f>
        <v>100.9</v>
      </c>
      <c r="AH44" s="1" t="str">
        <f>IF(OR(Data!$U44=1,Data!$X44=1),Data!$D44,NA())</f>
        <v>#N/A</v>
      </c>
      <c r="AI44" s="1" t="str">
        <f>CONCATENATE(IF(ISNA(Data!$AH44),"","1,"),IF(ISNA(Data!$Z44),"","2,"),IF(ISNA(Data!$AA44),"","3,"),IF(ISNA(Data!$AB44),"","4,"),IF(ISNA(Data!$AC44),"","5,"),IF(ISNA(Data!$AD44),"","6,"),IF(ISNA(Data!$AE44),"","7,"),IF(ISNA(Data!$AF44),"","8"))</f>
        <v/>
      </c>
    </row>
    <row r="45" ht="15.75" customHeight="1">
      <c r="A45" s="1">
        <v>21044.0</v>
      </c>
      <c r="B45" s="1">
        <v>97.0</v>
      </c>
      <c r="C45" s="1">
        <v>103.0</v>
      </c>
      <c r="D45" s="1">
        <v>100.4</v>
      </c>
      <c r="E45" s="1">
        <f>AVERAGE(Data!$D$2:$D$84)</f>
        <v>100.2012048</v>
      </c>
      <c r="F45" s="1">
        <f>IF(ISNUMBER(OFFSET(Data!$D45,-1,0,1,1))=TRUE,ABS(Data!$D45-OFFSET(Data!$D45,-1,0)),"")</f>
        <v>0.5</v>
      </c>
      <c r="G45" s="1">
        <f>AVERAGE(Data!$F$2:$F$84)</f>
        <v>0.9109756098</v>
      </c>
      <c r="H45" s="1">
        <f>Data!$G45/1.128</f>
        <v>0.8076024909</v>
      </c>
      <c r="I45" s="1">
        <f>Data!$E45+Data!$H45</f>
        <v>101.0088073</v>
      </c>
      <c r="J45" s="1">
        <f>Data!$E45+2*Data!$H45</f>
        <v>101.8164098</v>
      </c>
      <c r="K45" s="1">
        <f>Data!$E45+3*Data!$H45</f>
        <v>102.6240123</v>
      </c>
      <c r="L45" s="1">
        <f>Data!$E45-Data!$H45</f>
        <v>99.39360233</v>
      </c>
      <c r="M45" s="1">
        <f>Data!$E45-2*Data!$H45</f>
        <v>98.58599984</v>
      </c>
      <c r="N45" s="1">
        <f>Data!$E45-3*Data!$H45</f>
        <v>97.77839735</v>
      </c>
      <c r="O45" s="1">
        <f>Data!$G45*3.267</f>
        <v>2.976157317</v>
      </c>
      <c r="P45" s="1">
        <f>IF(Data!$F45&lt;Data!$O45,Data!$F45,NA())</f>
        <v>0.5</v>
      </c>
      <c r="Q45" s="1" t="str">
        <f>IF(Data!$F45="",NA(),IF(Data!$F45&gt;Data!$O45,Data!$F45,NA()))</f>
        <v>#N/A</v>
      </c>
      <c r="R45" s="1">
        <f>IF(Data!$D45&gt;Data!$E45,1,0)</f>
        <v>1</v>
      </c>
      <c r="S45" s="1">
        <f>IF(Data!$D45&gt;Data!$I45,1,0)</f>
        <v>0</v>
      </c>
      <c r="T45" s="1">
        <f>IF(Data!$D45&gt;Data!$J45,1,0)</f>
        <v>0</v>
      </c>
      <c r="U45" s="1">
        <f>IF(Data!$D45&gt;Data!$K45,1,0)</f>
        <v>0</v>
      </c>
      <c r="V45" s="1">
        <f>IF(Data!$D45&lt;Data!$L45,1,0)</f>
        <v>0</v>
      </c>
      <c r="W45" s="1">
        <f>IF(Data!$D45&lt;Data!$M45,1,0)</f>
        <v>0</v>
      </c>
      <c r="X45" s="1">
        <f>IF(Data!$D45&lt;Data!$N45,1,0)</f>
        <v>0</v>
      </c>
      <c r="Y45" s="1">
        <f t="shared" si="1"/>
        <v>0</v>
      </c>
      <c r="Z45" s="1" t="str">
        <f>IF(ROW()-ROW(Data!$Z$2:$Z$84)&lt;9,NA(),IF(OR(SUM(OFFSET(Data!$R45,-8,0,9))=9,SUM(OFFSET(Data!$R45,-8,0,9))=0),Data!$D45,NA()))</f>
        <v>#N/A</v>
      </c>
      <c r="AA45" s="1" t="str">
        <f>IF(ROW()-ROW(Data!$AA$2:$AA$84)&lt;6,NA(),IF(OR(SUM(OFFSET(Data!$Y45,-5,0,6))=6,SUM(OFFSET(Data!$Y45,-5,0,6))=0),Data!$D45,NA()))</f>
        <v>#N/A</v>
      </c>
      <c r="AB45" s="1" t="str">
        <f>IF(ROW()-ROW(Data!$AB$2:$AB$84)&lt;14,NA(),IF(OR(CONCATENATE(OFFSET(Data!$Y45,-13,0,14))="01010101010101",CONCATENATE(OFFSET(Data!$Y45,-13,0,14))="10101010101010"),Data!$D45,NA()))</f>
        <v>#N/A</v>
      </c>
      <c r="AC45" s="1" t="str">
        <f>IF(ROW()-ROW(Data!$AC$2:$AC$84)&lt;3,NA(),IF(OR(SUM(OFFSET(Data!$T45,-2,0,3))&gt;=2,SUM(OFFSET(Data!$W45,-2,0,3))&gt;=2),Data!$D45,NA()))</f>
        <v>#N/A</v>
      </c>
      <c r="AD45" s="1" t="str">
        <f>IF(ROW()-ROW(Data!$AA$2:$AA$84)&lt;5,NA(),IF(OR(SUM(OFFSET(Data!$S45,-4,0,5))&gt;=4,SUM(OFFSET(Data!$V45,-4,0,5))&gt;=4),Data!$D45,NA()))</f>
        <v>#N/A</v>
      </c>
      <c r="AE45" s="1" t="str">
        <f>IF(ROW()-ROW(Data!$AE$2:$AE$84)&lt;15,NA(),IF(AND(SUM(OFFSET(Data!$S45,-14,0,15))=0,SUM(OFFSET(Data!$V45,-14,0,15))=0),Data!$D45,NA()))</f>
        <v>#N/A</v>
      </c>
      <c r="AF45" s="1" t="str">
        <f>IF(ROW()-ROW(Data!$AE$2:$AE$84)&lt;8,NA(),IF(SUM(OFFSET(Data!$S45,-7,0,8),OFFSET(Data!$V45,-7,0,8))=8,Data!$D45,NA()))</f>
        <v>#N/A</v>
      </c>
      <c r="AG45" s="1">
        <f>IF(Data!$AI45="",Data!$D45,NA())</f>
        <v>100.4</v>
      </c>
      <c r="AH45" s="1" t="str">
        <f>IF(OR(Data!$U45=1,Data!$X45=1),Data!$D45,NA())</f>
        <v>#N/A</v>
      </c>
      <c r="AI45" s="1" t="str">
        <f>CONCATENATE(IF(ISNA(Data!$AH45),"","1,"),IF(ISNA(Data!$Z45),"","2,"),IF(ISNA(Data!$AA45),"","3,"),IF(ISNA(Data!$AB45),"","4,"),IF(ISNA(Data!$AC45),"","5,"),IF(ISNA(Data!$AD45),"","6,"),IF(ISNA(Data!$AE45),"","7,"),IF(ISNA(Data!$AF45),"","8"))</f>
        <v/>
      </c>
    </row>
    <row r="46" ht="15.75" customHeight="1">
      <c r="A46" s="1">
        <v>21045.0</v>
      </c>
      <c r="B46" s="1">
        <v>97.0</v>
      </c>
      <c r="C46" s="1">
        <v>103.0</v>
      </c>
      <c r="D46" s="1">
        <v>101.1</v>
      </c>
      <c r="E46" s="1">
        <f>AVERAGE(Data!$D$2:$D$84)</f>
        <v>100.2012048</v>
      </c>
      <c r="F46" s="1">
        <f>IF(ISNUMBER(OFFSET(Data!$D46,-1,0,1,1))=TRUE,ABS(Data!$D46-OFFSET(Data!$D46,-1,0)),"")</f>
        <v>0.7</v>
      </c>
      <c r="G46" s="1">
        <f>AVERAGE(Data!$F$2:$F$84)</f>
        <v>0.9109756098</v>
      </c>
      <c r="H46" s="1">
        <f>Data!$G46/1.128</f>
        <v>0.8076024909</v>
      </c>
      <c r="I46" s="1">
        <f>Data!$E46+Data!$H46</f>
        <v>101.0088073</v>
      </c>
      <c r="J46" s="1">
        <f>Data!$E46+2*Data!$H46</f>
        <v>101.8164098</v>
      </c>
      <c r="K46" s="1">
        <f>Data!$E46+3*Data!$H46</f>
        <v>102.6240123</v>
      </c>
      <c r="L46" s="1">
        <f>Data!$E46-Data!$H46</f>
        <v>99.39360233</v>
      </c>
      <c r="M46" s="1">
        <f>Data!$E46-2*Data!$H46</f>
        <v>98.58599984</v>
      </c>
      <c r="N46" s="1">
        <f>Data!$E46-3*Data!$H46</f>
        <v>97.77839735</v>
      </c>
      <c r="O46" s="1">
        <f>Data!$G46*3.267</f>
        <v>2.976157317</v>
      </c>
      <c r="P46" s="1">
        <f>IF(Data!$F46&lt;Data!$O46,Data!$F46,NA())</f>
        <v>0.7</v>
      </c>
      <c r="Q46" s="1" t="str">
        <f>IF(Data!$F46="",NA(),IF(Data!$F46&gt;Data!$O46,Data!$F46,NA()))</f>
        <v>#N/A</v>
      </c>
      <c r="R46" s="1">
        <f>IF(Data!$D46&gt;Data!$E46,1,0)</f>
        <v>1</v>
      </c>
      <c r="S46" s="1">
        <f>IF(Data!$D46&gt;Data!$I46,1,0)</f>
        <v>1</v>
      </c>
      <c r="T46" s="1">
        <f>IF(Data!$D46&gt;Data!$J46,1,0)</f>
        <v>0</v>
      </c>
      <c r="U46" s="1">
        <f>IF(Data!$D46&gt;Data!$K46,1,0)</f>
        <v>0</v>
      </c>
      <c r="V46" s="1">
        <f>IF(Data!$D46&lt;Data!$L46,1,0)</f>
        <v>0</v>
      </c>
      <c r="W46" s="1">
        <f>IF(Data!$D46&lt;Data!$M46,1,0)</f>
        <v>0</v>
      </c>
      <c r="X46" s="1">
        <f>IF(Data!$D46&lt;Data!$N46,1,0)</f>
        <v>0</v>
      </c>
      <c r="Y46" s="1">
        <f t="shared" si="1"/>
        <v>1</v>
      </c>
      <c r="Z46" s="1" t="str">
        <f>IF(ROW()-ROW(Data!$Z$2:$Z$84)&lt;9,NA(),IF(OR(SUM(OFFSET(Data!$R46,-8,0,9))=9,SUM(OFFSET(Data!$R46,-8,0,9))=0),Data!$D46,NA()))</f>
        <v>#N/A</v>
      </c>
      <c r="AA46" s="1" t="str">
        <f>IF(ROW()-ROW(Data!$AA$2:$AA$84)&lt;6,NA(),IF(OR(SUM(OFFSET(Data!$Y46,-5,0,6))=6,SUM(OFFSET(Data!$Y46,-5,0,6))=0),Data!$D46,NA()))</f>
        <v>#N/A</v>
      </c>
      <c r="AB46" s="1" t="str">
        <f>IF(ROW()-ROW(Data!$AB$2:$AB$84)&lt;14,NA(),IF(OR(CONCATENATE(OFFSET(Data!$Y46,-13,0,14))="01010101010101",CONCATENATE(OFFSET(Data!$Y46,-13,0,14))="10101010101010"),Data!$D46,NA()))</f>
        <v>#N/A</v>
      </c>
      <c r="AC46" s="1" t="str">
        <f>IF(ROW()-ROW(Data!$AC$2:$AC$84)&lt;3,NA(),IF(OR(SUM(OFFSET(Data!$T46,-2,0,3))&gt;=2,SUM(OFFSET(Data!$W46,-2,0,3))&gt;=2),Data!$D46,NA()))</f>
        <v>#N/A</v>
      </c>
      <c r="AD46" s="1" t="str">
        <f>IF(ROW()-ROW(Data!$AA$2:$AA$84)&lt;5,NA(),IF(OR(SUM(OFFSET(Data!$S46,-4,0,5))&gt;=4,SUM(OFFSET(Data!$V46,-4,0,5))&gt;=4),Data!$D46,NA()))</f>
        <v>#N/A</v>
      </c>
      <c r="AE46" s="1" t="str">
        <f>IF(ROW()-ROW(Data!$AE$2:$AE$84)&lt;15,NA(),IF(AND(SUM(OFFSET(Data!$S46,-14,0,15))=0,SUM(OFFSET(Data!$V46,-14,0,15))=0),Data!$D46,NA()))</f>
        <v>#N/A</v>
      </c>
      <c r="AF46" s="1" t="str">
        <f>IF(ROW()-ROW(Data!$AE$2:$AE$84)&lt;8,NA(),IF(SUM(OFFSET(Data!$S46,-7,0,8),OFFSET(Data!$V46,-7,0,8))=8,Data!$D46,NA()))</f>
        <v>#N/A</v>
      </c>
      <c r="AG46" s="1">
        <f>IF(Data!$AI46="",Data!$D46,NA())</f>
        <v>101.1</v>
      </c>
      <c r="AH46" s="1" t="str">
        <f>IF(OR(Data!$U46=1,Data!$X46=1),Data!$D46,NA())</f>
        <v>#N/A</v>
      </c>
      <c r="AI46" s="1" t="str">
        <f>CONCATENATE(IF(ISNA(Data!$AH46),"","1,"),IF(ISNA(Data!$Z46),"","2,"),IF(ISNA(Data!$AA46),"","3,"),IF(ISNA(Data!$AB46),"","4,"),IF(ISNA(Data!$AC46),"","5,"),IF(ISNA(Data!$AD46),"","6,"),IF(ISNA(Data!$AE46),"","7,"),IF(ISNA(Data!$AF46),"","8"))</f>
        <v/>
      </c>
    </row>
    <row r="47" ht="15.75" customHeight="1">
      <c r="A47" s="1">
        <v>21046.0</v>
      </c>
      <c r="B47" s="1">
        <v>97.0</v>
      </c>
      <c r="C47" s="1">
        <v>103.0</v>
      </c>
      <c r="D47" s="1">
        <v>100.6</v>
      </c>
      <c r="E47" s="1">
        <f>AVERAGE(Data!$D$2:$D$84)</f>
        <v>100.2012048</v>
      </c>
      <c r="F47" s="1">
        <f>IF(ISNUMBER(OFFSET(Data!$D47,-1,0,1,1))=TRUE,ABS(Data!$D47-OFFSET(Data!$D47,-1,0)),"")</f>
        <v>0.5</v>
      </c>
      <c r="G47" s="1">
        <f>AVERAGE(Data!$F$2:$F$84)</f>
        <v>0.9109756098</v>
      </c>
      <c r="H47" s="1">
        <f>Data!$G47/1.128</f>
        <v>0.8076024909</v>
      </c>
      <c r="I47" s="1">
        <f>Data!$E47+Data!$H47</f>
        <v>101.0088073</v>
      </c>
      <c r="J47" s="1">
        <f>Data!$E47+2*Data!$H47</f>
        <v>101.8164098</v>
      </c>
      <c r="K47" s="1">
        <f>Data!$E47+3*Data!$H47</f>
        <v>102.6240123</v>
      </c>
      <c r="L47" s="1">
        <f>Data!$E47-Data!$H47</f>
        <v>99.39360233</v>
      </c>
      <c r="M47" s="1">
        <f>Data!$E47-2*Data!$H47</f>
        <v>98.58599984</v>
      </c>
      <c r="N47" s="1">
        <f>Data!$E47-3*Data!$H47</f>
        <v>97.77839735</v>
      </c>
      <c r="O47" s="1">
        <f>Data!$G47*3.267</f>
        <v>2.976157317</v>
      </c>
      <c r="P47" s="1">
        <f>IF(Data!$F47&lt;Data!$O47,Data!$F47,NA())</f>
        <v>0.5</v>
      </c>
      <c r="Q47" s="1" t="str">
        <f>IF(Data!$F47="",NA(),IF(Data!$F47&gt;Data!$O47,Data!$F47,NA()))</f>
        <v>#N/A</v>
      </c>
      <c r="R47" s="1">
        <f>IF(Data!$D47&gt;Data!$E47,1,0)</f>
        <v>1</v>
      </c>
      <c r="S47" s="1">
        <f>IF(Data!$D47&gt;Data!$I47,1,0)</f>
        <v>0</v>
      </c>
      <c r="T47" s="1">
        <f>IF(Data!$D47&gt;Data!$J47,1,0)</f>
        <v>0</v>
      </c>
      <c r="U47" s="1">
        <f>IF(Data!$D47&gt;Data!$K47,1,0)</f>
        <v>0</v>
      </c>
      <c r="V47" s="1">
        <f>IF(Data!$D47&lt;Data!$L47,1,0)</f>
        <v>0</v>
      </c>
      <c r="W47" s="1">
        <f>IF(Data!$D47&lt;Data!$M47,1,0)</f>
        <v>0</v>
      </c>
      <c r="X47" s="1">
        <f>IF(Data!$D47&lt;Data!$N47,1,0)</f>
        <v>0</v>
      </c>
      <c r="Y47" s="1">
        <f t="shared" si="1"/>
        <v>0</v>
      </c>
      <c r="Z47" s="1" t="str">
        <f>IF(ROW()-ROW(Data!$Z$2:$Z$84)&lt;9,NA(),IF(OR(SUM(OFFSET(Data!$R47,-8,0,9))=9,SUM(OFFSET(Data!$R47,-8,0,9))=0),Data!$D47,NA()))</f>
        <v>#N/A</v>
      </c>
      <c r="AA47" s="1" t="str">
        <f>IF(ROW()-ROW(Data!$AA$2:$AA$84)&lt;6,NA(),IF(OR(SUM(OFFSET(Data!$Y47,-5,0,6))=6,SUM(OFFSET(Data!$Y47,-5,0,6))=0),Data!$D47,NA()))</f>
        <v>#N/A</v>
      </c>
      <c r="AB47" s="1" t="str">
        <f>IF(ROW()-ROW(Data!$AB$2:$AB$84)&lt;14,NA(),IF(OR(CONCATENATE(OFFSET(Data!$Y47,-13,0,14))="01010101010101",CONCATENATE(OFFSET(Data!$Y47,-13,0,14))="10101010101010"),Data!$D47,NA()))</f>
        <v>#N/A</v>
      </c>
      <c r="AC47" s="1" t="str">
        <f>IF(ROW()-ROW(Data!$AC$2:$AC$84)&lt;3,NA(),IF(OR(SUM(OFFSET(Data!$T47,-2,0,3))&gt;=2,SUM(OFFSET(Data!$W47,-2,0,3))&gt;=2),Data!$D47,NA()))</f>
        <v>#N/A</v>
      </c>
      <c r="AD47" s="1" t="str">
        <f>IF(ROW()-ROW(Data!$AA$2:$AA$84)&lt;5,NA(),IF(OR(SUM(OFFSET(Data!$S47,-4,0,5))&gt;=4,SUM(OFFSET(Data!$V47,-4,0,5))&gt;=4),Data!$D47,NA()))</f>
        <v>#N/A</v>
      </c>
      <c r="AE47" s="1" t="str">
        <f>IF(ROW()-ROW(Data!$AE$2:$AE$84)&lt;15,NA(),IF(AND(SUM(OFFSET(Data!$S47,-14,0,15))=0,SUM(OFFSET(Data!$V47,-14,0,15))=0),Data!$D47,NA()))</f>
        <v>#N/A</v>
      </c>
      <c r="AF47" s="1" t="str">
        <f>IF(ROW()-ROW(Data!$AE$2:$AE$84)&lt;8,NA(),IF(SUM(OFFSET(Data!$S47,-7,0,8),OFFSET(Data!$V47,-7,0,8))=8,Data!$D47,NA()))</f>
        <v>#N/A</v>
      </c>
      <c r="AG47" s="1">
        <f>IF(Data!$AI47="",Data!$D47,NA())</f>
        <v>100.6</v>
      </c>
      <c r="AH47" s="1" t="str">
        <f>IF(OR(Data!$U47=1,Data!$X47=1),Data!$D47,NA())</f>
        <v>#N/A</v>
      </c>
      <c r="AI47" s="1" t="str">
        <f>CONCATENATE(IF(ISNA(Data!$AH47),"","1,"),IF(ISNA(Data!$Z47),"","2,"),IF(ISNA(Data!$AA47),"","3,"),IF(ISNA(Data!$AB47),"","4,"),IF(ISNA(Data!$AC47),"","5,"),IF(ISNA(Data!$AD47),"","6,"),IF(ISNA(Data!$AE47),"","7,"),IF(ISNA(Data!$AF47),"","8"))</f>
        <v/>
      </c>
    </row>
    <row r="48" ht="15.75" customHeight="1">
      <c r="A48" s="1">
        <v>21047.0</v>
      </c>
      <c r="B48" s="1">
        <v>97.0</v>
      </c>
      <c r="C48" s="1">
        <v>103.0</v>
      </c>
      <c r="D48" s="1">
        <v>99.0</v>
      </c>
      <c r="E48" s="1">
        <f>AVERAGE(Data!$D$2:$D$84)</f>
        <v>100.2012048</v>
      </c>
      <c r="F48" s="1">
        <f>IF(ISNUMBER(OFFSET(Data!$D48,-1,0,1,1))=TRUE,ABS(Data!$D48-OFFSET(Data!$D48,-1,0)),"")</f>
        <v>1.6</v>
      </c>
      <c r="G48" s="1">
        <f>AVERAGE(Data!$F$2:$F$84)</f>
        <v>0.9109756098</v>
      </c>
      <c r="H48" s="1">
        <f>Data!$G48/1.128</f>
        <v>0.8076024909</v>
      </c>
      <c r="I48" s="1">
        <f>Data!$E48+Data!$H48</f>
        <v>101.0088073</v>
      </c>
      <c r="J48" s="1">
        <f>Data!$E48+2*Data!$H48</f>
        <v>101.8164098</v>
      </c>
      <c r="K48" s="1">
        <f>Data!$E48+3*Data!$H48</f>
        <v>102.6240123</v>
      </c>
      <c r="L48" s="1">
        <f>Data!$E48-Data!$H48</f>
        <v>99.39360233</v>
      </c>
      <c r="M48" s="1">
        <f>Data!$E48-2*Data!$H48</f>
        <v>98.58599984</v>
      </c>
      <c r="N48" s="1">
        <f>Data!$E48-3*Data!$H48</f>
        <v>97.77839735</v>
      </c>
      <c r="O48" s="1">
        <f>Data!$G48*3.267</f>
        <v>2.976157317</v>
      </c>
      <c r="P48" s="1">
        <f>IF(Data!$F48&lt;Data!$O48,Data!$F48,NA())</f>
        <v>1.6</v>
      </c>
      <c r="Q48" s="1" t="str">
        <f>IF(Data!$F48="",NA(),IF(Data!$F48&gt;Data!$O48,Data!$F48,NA()))</f>
        <v>#N/A</v>
      </c>
      <c r="R48" s="1">
        <f>IF(Data!$D48&gt;Data!$E48,1,0)</f>
        <v>0</v>
      </c>
      <c r="S48" s="1">
        <f>IF(Data!$D48&gt;Data!$I48,1,0)</f>
        <v>0</v>
      </c>
      <c r="T48" s="1">
        <f>IF(Data!$D48&gt;Data!$J48,1,0)</f>
        <v>0</v>
      </c>
      <c r="U48" s="1">
        <f>IF(Data!$D48&gt;Data!$K48,1,0)</f>
        <v>0</v>
      </c>
      <c r="V48" s="1">
        <f>IF(Data!$D48&lt;Data!$L48,1,0)</f>
        <v>1</v>
      </c>
      <c r="W48" s="1">
        <f>IF(Data!$D48&lt;Data!$M48,1,0)</f>
        <v>0</v>
      </c>
      <c r="X48" s="1">
        <f>IF(Data!$D48&lt;Data!$N48,1,0)</f>
        <v>0</v>
      </c>
      <c r="Y48" s="1">
        <f t="shared" si="1"/>
        <v>0</v>
      </c>
      <c r="Z48" s="1" t="str">
        <f>IF(ROW()-ROW(Data!$Z$2:$Z$84)&lt;9,NA(),IF(OR(SUM(OFFSET(Data!$R48,-8,0,9))=9,SUM(OFFSET(Data!$R48,-8,0,9))=0),Data!$D48,NA()))</f>
        <v>#N/A</v>
      </c>
      <c r="AA48" s="1" t="str">
        <f>IF(ROW()-ROW(Data!$AA$2:$AA$84)&lt;6,NA(),IF(OR(SUM(OFFSET(Data!$Y48,-5,0,6))=6,SUM(OFFSET(Data!$Y48,-5,0,6))=0),Data!$D48,NA()))</f>
        <v>#N/A</v>
      </c>
      <c r="AB48" s="1" t="str">
        <f>IF(ROW()-ROW(Data!$AB$2:$AB$84)&lt;14,NA(),IF(OR(CONCATENATE(OFFSET(Data!$Y48,-13,0,14))="01010101010101",CONCATENATE(OFFSET(Data!$Y48,-13,0,14))="10101010101010"),Data!$D48,NA()))</f>
        <v>#N/A</v>
      </c>
      <c r="AC48" s="1" t="str">
        <f>IF(ROW()-ROW(Data!$AC$2:$AC$84)&lt;3,NA(),IF(OR(SUM(OFFSET(Data!$T48,-2,0,3))&gt;=2,SUM(OFFSET(Data!$W48,-2,0,3))&gt;=2),Data!$D48,NA()))</f>
        <v>#N/A</v>
      </c>
      <c r="AD48" s="1" t="str">
        <f>IF(ROW()-ROW(Data!$AA$2:$AA$84)&lt;5,NA(),IF(OR(SUM(OFFSET(Data!$S48,-4,0,5))&gt;=4,SUM(OFFSET(Data!$V48,-4,0,5))&gt;=4),Data!$D48,NA()))</f>
        <v>#N/A</v>
      </c>
      <c r="AE48" s="1" t="str">
        <f>IF(ROW()-ROW(Data!$AE$2:$AE$84)&lt;15,NA(),IF(AND(SUM(OFFSET(Data!$S48,-14,0,15))=0,SUM(OFFSET(Data!$V48,-14,0,15))=0),Data!$D48,NA()))</f>
        <v>#N/A</v>
      </c>
      <c r="AF48" s="1" t="str">
        <f>IF(ROW()-ROW(Data!$AE$2:$AE$84)&lt;8,NA(),IF(SUM(OFFSET(Data!$S48,-7,0,8),OFFSET(Data!$V48,-7,0,8))=8,Data!$D48,NA()))</f>
        <v>#N/A</v>
      </c>
      <c r="AG48" s="1">
        <f>IF(Data!$AI48="",Data!$D48,NA())</f>
        <v>99</v>
      </c>
      <c r="AH48" s="1" t="str">
        <f>IF(OR(Data!$U48=1,Data!$X48=1),Data!$D48,NA())</f>
        <v>#N/A</v>
      </c>
      <c r="AI48" s="1" t="str">
        <f>CONCATENATE(IF(ISNA(Data!$AH48),"","1,"),IF(ISNA(Data!$Z48),"","2,"),IF(ISNA(Data!$AA48),"","3,"),IF(ISNA(Data!$AB48),"","4,"),IF(ISNA(Data!$AC48),"","5,"),IF(ISNA(Data!$AD48),"","6,"),IF(ISNA(Data!$AE48),"","7,"),IF(ISNA(Data!$AF48),"","8"))</f>
        <v/>
      </c>
    </row>
    <row r="49" ht="15.75" customHeight="1">
      <c r="A49" s="1">
        <v>21048.0</v>
      </c>
      <c r="B49" s="1">
        <v>97.0</v>
      </c>
      <c r="C49" s="1">
        <v>103.0</v>
      </c>
      <c r="D49" s="1">
        <v>101.7</v>
      </c>
      <c r="E49" s="1">
        <f>AVERAGE(Data!$D$2:$D$84)</f>
        <v>100.2012048</v>
      </c>
      <c r="F49" s="1">
        <f>IF(ISNUMBER(OFFSET(Data!$D49,-1,0,1,1))=TRUE,ABS(Data!$D49-OFFSET(Data!$D49,-1,0)),"")</f>
        <v>2.7</v>
      </c>
      <c r="G49" s="1">
        <f>AVERAGE(Data!$F$2:$F$84)</f>
        <v>0.9109756098</v>
      </c>
      <c r="H49" s="1">
        <f>Data!$G49/1.128</f>
        <v>0.8076024909</v>
      </c>
      <c r="I49" s="1">
        <f>Data!$E49+Data!$H49</f>
        <v>101.0088073</v>
      </c>
      <c r="J49" s="1">
        <f>Data!$E49+2*Data!$H49</f>
        <v>101.8164098</v>
      </c>
      <c r="K49" s="1">
        <f>Data!$E49+3*Data!$H49</f>
        <v>102.6240123</v>
      </c>
      <c r="L49" s="1">
        <f>Data!$E49-Data!$H49</f>
        <v>99.39360233</v>
      </c>
      <c r="M49" s="1">
        <f>Data!$E49-2*Data!$H49</f>
        <v>98.58599984</v>
      </c>
      <c r="N49" s="1">
        <f>Data!$E49-3*Data!$H49</f>
        <v>97.77839735</v>
      </c>
      <c r="O49" s="1">
        <f>Data!$G49*3.267</f>
        <v>2.976157317</v>
      </c>
      <c r="P49" s="1">
        <f>IF(Data!$F49&lt;Data!$O49,Data!$F49,NA())</f>
        <v>2.7</v>
      </c>
      <c r="Q49" s="1" t="str">
        <f>IF(Data!$F49="",NA(),IF(Data!$F49&gt;Data!$O49,Data!$F49,NA()))</f>
        <v>#N/A</v>
      </c>
      <c r="R49" s="1">
        <f>IF(Data!$D49&gt;Data!$E49,1,0)</f>
        <v>1</v>
      </c>
      <c r="S49" s="1">
        <f>IF(Data!$D49&gt;Data!$I49,1,0)</f>
        <v>1</v>
      </c>
      <c r="T49" s="1">
        <f>IF(Data!$D49&gt;Data!$J49,1,0)</f>
        <v>0</v>
      </c>
      <c r="U49" s="1">
        <f>IF(Data!$D49&gt;Data!$K49,1,0)</f>
        <v>0</v>
      </c>
      <c r="V49" s="1">
        <f>IF(Data!$D49&lt;Data!$L49,1,0)</f>
        <v>0</v>
      </c>
      <c r="W49" s="1">
        <f>IF(Data!$D49&lt;Data!$M49,1,0)</f>
        <v>0</v>
      </c>
      <c r="X49" s="1">
        <f>IF(Data!$D49&lt;Data!$N49,1,0)</f>
        <v>0</v>
      </c>
      <c r="Y49" s="1">
        <f t="shared" si="1"/>
        <v>1</v>
      </c>
      <c r="Z49" s="1" t="str">
        <f>IF(ROW()-ROW(Data!$Z$2:$Z$84)&lt;9,NA(),IF(OR(SUM(OFFSET(Data!$R49,-8,0,9))=9,SUM(OFFSET(Data!$R49,-8,0,9))=0),Data!$D49,NA()))</f>
        <v>#N/A</v>
      </c>
      <c r="AA49" s="1" t="str">
        <f>IF(ROW()-ROW(Data!$AA$2:$AA$84)&lt;6,NA(),IF(OR(SUM(OFFSET(Data!$Y49,-5,0,6))=6,SUM(OFFSET(Data!$Y49,-5,0,6))=0),Data!$D49,NA()))</f>
        <v>#N/A</v>
      </c>
      <c r="AB49" s="1" t="str">
        <f>IF(ROW()-ROW(Data!$AB$2:$AB$84)&lt;14,NA(),IF(OR(CONCATENATE(OFFSET(Data!$Y49,-13,0,14))="01010101010101",CONCATENATE(OFFSET(Data!$Y49,-13,0,14))="10101010101010"),Data!$D49,NA()))</f>
        <v>#N/A</v>
      </c>
      <c r="AC49" s="1" t="str">
        <f>IF(ROW()-ROW(Data!$AC$2:$AC$84)&lt;3,NA(),IF(OR(SUM(OFFSET(Data!$T49,-2,0,3))&gt;=2,SUM(OFFSET(Data!$W49,-2,0,3))&gt;=2),Data!$D49,NA()))</f>
        <v>#N/A</v>
      </c>
      <c r="AD49" s="1" t="str">
        <f>IF(ROW()-ROW(Data!$AA$2:$AA$84)&lt;5,NA(),IF(OR(SUM(OFFSET(Data!$S49,-4,0,5))&gt;=4,SUM(OFFSET(Data!$V49,-4,0,5))&gt;=4),Data!$D49,NA()))</f>
        <v>#N/A</v>
      </c>
      <c r="AE49" s="1" t="str">
        <f>IF(ROW()-ROW(Data!$AE$2:$AE$84)&lt;15,NA(),IF(AND(SUM(OFFSET(Data!$S49,-14,0,15))=0,SUM(OFFSET(Data!$V49,-14,0,15))=0),Data!$D49,NA()))</f>
        <v>#N/A</v>
      </c>
      <c r="AF49" s="1" t="str">
        <f>IF(ROW()-ROW(Data!$AE$2:$AE$84)&lt;8,NA(),IF(SUM(OFFSET(Data!$S49,-7,0,8),OFFSET(Data!$V49,-7,0,8))=8,Data!$D49,NA()))</f>
        <v>#N/A</v>
      </c>
      <c r="AG49" s="1">
        <f>IF(Data!$AI49="",Data!$D49,NA())</f>
        <v>101.7</v>
      </c>
      <c r="AH49" s="1" t="str">
        <f>IF(OR(Data!$U49=1,Data!$X49=1),Data!$D49,NA())</f>
        <v>#N/A</v>
      </c>
      <c r="AI49" s="1" t="str">
        <f>CONCATENATE(IF(ISNA(Data!$AH49),"","1,"),IF(ISNA(Data!$Z49),"","2,"),IF(ISNA(Data!$AA49),"","3,"),IF(ISNA(Data!$AB49),"","4,"),IF(ISNA(Data!$AC49),"","5,"),IF(ISNA(Data!$AD49),"","6,"),IF(ISNA(Data!$AE49),"","7,"),IF(ISNA(Data!$AF49),"","8"))</f>
        <v/>
      </c>
    </row>
    <row r="50" ht="15.75" customHeight="1">
      <c r="A50" s="1">
        <v>21049.0</v>
      </c>
      <c r="B50" s="1">
        <v>97.0</v>
      </c>
      <c r="C50" s="1">
        <v>103.0</v>
      </c>
      <c r="D50" s="1">
        <v>101.3</v>
      </c>
      <c r="E50" s="1">
        <f>AVERAGE(Data!$D$2:$D$84)</f>
        <v>100.2012048</v>
      </c>
      <c r="F50" s="1">
        <f>IF(ISNUMBER(OFFSET(Data!$D50,-1,0,1,1))=TRUE,ABS(Data!$D50-OFFSET(Data!$D50,-1,0)),"")</f>
        <v>0.4</v>
      </c>
      <c r="G50" s="1">
        <f>AVERAGE(Data!$F$2:$F$84)</f>
        <v>0.9109756098</v>
      </c>
      <c r="H50" s="1">
        <f>Data!$G50/1.128</f>
        <v>0.8076024909</v>
      </c>
      <c r="I50" s="1">
        <f>Data!$E50+Data!$H50</f>
        <v>101.0088073</v>
      </c>
      <c r="J50" s="1">
        <f>Data!$E50+2*Data!$H50</f>
        <v>101.8164098</v>
      </c>
      <c r="K50" s="1">
        <f>Data!$E50+3*Data!$H50</f>
        <v>102.6240123</v>
      </c>
      <c r="L50" s="1">
        <f>Data!$E50-Data!$H50</f>
        <v>99.39360233</v>
      </c>
      <c r="M50" s="1">
        <f>Data!$E50-2*Data!$H50</f>
        <v>98.58599984</v>
      </c>
      <c r="N50" s="1">
        <f>Data!$E50-3*Data!$H50</f>
        <v>97.77839735</v>
      </c>
      <c r="O50" s="1">
        <f>Data!$G50*3.267</f>
        <v>2.976157317</v>
      </c>
      <c r="P50" s="1">
        <f>IF(Data!$F50&lt;Data!$O50,Data!$F50,NA())</f>
        <v>0.4</v>
      </c>
      <c r="Q50" s="1" t="str">
        <f>IF(Data!$F50="",NA(),IF(Data!$F50&gt;Data!$O50,Data!$F50,NA()))</f>
        <v>#N/A</v>
      </c>
      <c r="R50" s="1">
        <f>IF(Data!$D50&gt;Data!$E50,1,0)</f>
        <v>1</v>
      </c>
      <c r="S50" s="1">
        <f>IF(Data!$D50&gt;Data!$I50,1,0)</f>
        <v>1</v>
      </c>
      <c r="T50" s="1">
        <f>IF(Data!$D50&gt;Data!$J50,1,0)</f>
        <v>0</v>
      </c>
      <c r="U50" s="1">
        <f>IF(Data!$D50&gt;Data!$K50,1,0)</f>
        <v>0</v>
      </c>
      <c r="V50" s="1">
        <f>IF(Data!$D50&lt;Data!$L50,1,0)</f>
        <v>0</v>
      </c>
      <c r="W50" s="1">
        <f>IF(Data!$D50&lt;Data!$M50,1,0)</f>
        <v>0</v>
      </c>
      <c r="X50" s="1">
        <f>IF(Data!$D50&lt;Data!$N50,1,0)</f>
        <v>0</v>
      </c>
      <c r="Y50" s="1">
        <f t="shared" si="1"/>
        <v>0</v>
      </c>
      <c r="Z50" s="1" t="str">
        <f>IF(ROW()-ROW(Data!$Z$2:$Z$84)&lt;9,NA(),IF(OR(SUM(OFFSET(Data!$R50,-8,0,9))=9,SUM(OFFSET(Data!$R50,-8,0,9))=0),Data!$D50,NA()))</f>
        <v>#N/A</v>
      </c>
      <c r="AA50" s="1" t="str">
        <f>IF(ROW()-ROW(Data!$AA$2:$AA$84)&lt;6,NA(),IF(OR(SUM(OFFSET(Data!$Y50,-5,0,6))=6,SUM(OFFSET(Data!$Y50,-5,0,6))=0),Data!$D50,NA()))</f>
        <v>#N/A</v>
      </c>
      <c r="AB50" s="1" t="str">
        <f>IF(ROW()-ROW(Data!$AB$2:$AB$84)&lt;14,NA(),IF(OR(CONCATENATE(OFFSET(Data!$Y50,-13,0,14))="01010101010101",CONCATENATE(OFFSET(Data!$Y50,-13,0,14))="10101010101010"),Data!$D50,NA()))</f>
        <v>#N/A</v>
      </c>
      <c r="AC50" s="1" t="str">
        <f>IF(ROW()-ROW(Data!$AC$2:$AC$84)&lt;3,NA(),IF(OR(SUM(OFFSET(Data!$T50,-2,0,3))&gt;=2,SUM(OFFSET(Data!$W50,-2,0,3))&gt;=2),Data!$D50,NA()))</f>
        <v>#N/A</v>
      </c>
      <c r="AD50" s="1" t="str">
        <f>IF(ROW()-ROW(Data!$AA$2:$AA$84)&lt;5,NA(),IF(OR(SUM(OFFSET(Data!$S50,-4,0,5))&gt;=4,SUM(OFFSET(Data!$V50,-4,0,5))&gt;=4),Data!$D50,NA()))</f>
        <v>#N/A</v>
      </c>
      <c r="AE50" s="1" t="str">
        <f>IF(ROW()-ROW(Data!$AE$2:$AE$84)&lt;15,NA(),IF(AND(SUM(OFFSET(Data!$S50,-14,0,15))=0,SUM(OFFSET(Data!$V50,-14,0,15))=0),Data!$D50,NA()))</f>
        <v>#N/A</v>
      </c>
      <c r="AF50" s="1" t="str">
        <f>IF(ROW()-ROW(Data!$AE$2:$AE$84)&lt;8,NA(),IF(SUM(OFFSET(Data!$S50,-7,0,8),OFFSET(Data!$V50,-7,0,8))=8,Data!$D50,NA()))</f>
        <v>#N/A</v>
      </c>
      <c r="AG50" s="1">
        <f>IF(Data!$AI50="",Data!$D50,NA())</f>
        <v>101.3</v>
      </c>
      <c r="AH50" s="1" t="str">
        <f>IF(OR(Data!$U50=1,Data!$X50=1),Data!$D50,NA())</f>
        <v>#N/A</v>
      </c>
      <c r="AI50" s="1" t="str">
        <f>CONCATENATE(IF(ISNA(Data!$AH50),"","1,"),IF(ISNA(Data!$Z50),"","2,"),IF(ISNA(Data!$AA50),"","3,"),IF(ISNA(Data!$AB50),"","4,"),IF(ISNA(Data!$AC50),"","5,"),IF(ISNA(Data!$AD50),"","6,"),IF(ISNA(Data!$AE50),"","7,"),IF(ISNA(Data!$AF50),"","8"))</f>
        <v/>
      </c>
    </row>
    <row r="51" ht="15.75" customHeight="1">
      <c r="A51" s="1">
        <v>21050.0</v>
      </c>
      <c r="B51" s="1">
        <v>97.0</v>
      </c>
      <c r="C51" s="1">
        <v>103.0</v>
      </c>
      <c r="D51" s="1">
        <v>99.4</v>
      </c>
      <c r="E51" s="1">
        <f>AVERAGE(Data!$D$2:$D$84)</f>
        <v>100.2012048</v>
      </c>
      <c r="F51" s="1">
        <f>IF(ISNUMBER(OFFSET(Data!$D51,-1,0,1,1))=TRUE,ABS(Data!$D51-OFFSET(Data!$D51,-1,0)),"")</f>
        <v>1.9</v>
      </c>
      <c r="G51" s="1">
        <f>AVERAGE(Data!$F$2:$F$84)</f>
        <v>0.9109756098</v>
      </c>
      <c r="H51" s="1">
        <f>Data!$G51/1.128</f>
        <v>0.8076024909</v>
      </c>
      <c r="I51" s="1">
        <f>Data!$E51+Data!$H51</f>
        <v>101.0088073</v>
      </c>
      <c r="J51" s="1">
        <f>Data!$E51+2*Data!$H51</f>
        <v>101.8164098</v>
      </c>
      <c r="K51" s="1">
        <f>Data!$E51+3*Data!$H51</f>
        <v>102.6240123</v>
      </c>
      <c r="L51" s="1">
        <f>Data!$E51-Data!$H51</f>
        <v>99.39360233</v>
      </c>
      <c r="M51" s="1">
        <f>Data!$E51-2*Data!$H51</f>
        <v>98.58599984</v>
      </c>
      <c r="N51" s="1">
        <f>Data!$E51-3*Data!$H51</f>
        <v>97.77839735</v>
      </c>
      <c r="O51" s="1">
        <f>Data!$G51*3.267</f>
        <v>2.976157317</v>
      </c>
      <c r="P51" s="1">
        <f>IF(Data!$F51&lt;Data!$O51,Data!$F51,NA())</f>
        <v>1.9</v>
      </c>
      <c r="Q51" s="1" t="str">
        <f>IF(Data!$F51="",NA(),IF(Data!$F51&gt;Data!$O51,Data!$F51,NA()))</f>
        <v>#N/A</v>
      </c>
      <c r="R51" s="1">
        <f>IF(Data!$D51&gt;Data!$E51,1,0)</f>
        <v>0</v>
      </c>
      <c r="S51" s="1">
        <f>IF(Data!$D51&gt;Data!$I51,1,0)</f>
        <v>0</v>
      </c>
      <c r="T51" s="1">
        <f>IF(Data!$D51&gt;Data!$J51,1,0)</f>
        <v>0</v>
      </c>
      <c r="U51" s="1">
        <f>IF(Data!$D51&gt;Data!$K51,1,0)</f>
        <v>0</v>
      </c>
      <c r="V51" s="1">
        <f>IF(Data!$D51&lt;Data!$L51,1,0)</f>
        <v>0</v>
      </c>
      <c r="W51" s="1">
        <f>IF(Data!$D51&lt;Data!$M51,1,0)</f>
        <v>0</v>
      </c>
      <c r="X51" s="1">
        <f>IF(Data!$D51&lt;Data!$N51,1,0)</f>
        <v>0</v>
      </c>
      <c r="Y51" s="1">
        <f t="shared" si="1"/>
        <v>0</v>
      </c>
      <c r="Z51" s="1" t="str">
        <f>IF(ROW()-ROW(Data!$Z$2:$Z$84)&lt;9,NA(),IF(OR(SUM(OFFSET(Data!$R51,-8,0,9))=9,SUM(OFFSET(Data!$R51,-8,0,9))=0),Data!$D51,NA()))</f>
        <v>#N/A</v>
      </c>
      <c r="AA51" s="1" t="str">
        <f>IF(ROW()-ROW(Data!$AA$2:$AA$84)&lt;6,NA(),IF(OR(SUM(OFFSET(Data!$Y51,-5,0,6))=6,SUM(OFFSET(Data!$Y51,-5,0,6))=0),Data!$D51,NA()))</f>
        <v>#N/A</v>
      </c>
      <c r="AB51" s="1" t="str">
        <f>IF(ROW()-ROW(Data!$AB$2:$AB$84)&lt;14,NA(),IF(OR(CONCATENATE(OFFSET(Data!$Y51,-13,0,14))="01010101010101",CONCATENATE(OFFSET(Data!$Y51,-13,0,14))="10101010101010"),Data!$D51,NA()))</f>
        <v>#N/A</v>
      </c>
      <c r="AC51" s="1" t="str">
        <f>IF(ROW()-ROW(Data!$AC$2:$AC$84)&lt;3,NA(),IF(OR(SUM(OFFSET(Data!$T51,-2,0,3))&gt;=2,SUM(OFFSET(Data!$W51,-2,0,3))&gt;=2),Data!$D51,NA()))</f>
        <v>#N/A</v>
      </c>
      <c r="AD51" s="1" t="str">
        <f>IF(ROW()-ROW(Data!$AA$2:$AA$84)&lt;5,NA(),IF(OR(SUM(OFFSET(Data!$S51,-4,0,5))&gt;=4,SUM(OFFSET(Data!$V51,-4,0,5))&gt;=4),Data!$D51,NA()))</f>
        <v>#N/A</v>
      </c>
      <c r="AE51" s="1" t="str">
        <f>IF(ROW()-ROW(Data!$AE$2:$AE$84)&lt;15,NA(),IF(AND(SUM(OFFSET(Data!$S51,-14,0,15))=0,SUM(OFFSET(Data!$V51,-14,0,15))=0),Data!$D51,NA()))</f>
        <v>#N/A</v>
      </c>
      <c r="AF51" s="1" t="str">
        <f>IF(ROW()-ROW(Data!$AE$2:$AE$84)&lt;8,NA(),IF(SUM(OFFSET(Data!$S51,-7,0,8),OFFSET(Data!$V51,-7,0,8))=8,Data!$D51,NA()))</f>
        <v>#N/A</v>
      </c>
      <c r="AG51" s="1">
        <f>IF(Data!$AI51="",Data!$D51,NA())</f>
        <v>99.4</v>
      </c>
      <c r="AH51" s="1" t="str">
        <f>IF(OR(Data!$U51=1,Data!$X51=1),Data!$D51,NA())</f>
        <v>#N/A</v>
      </c>
      <c r="AI51" s="1" t="str">
        <f>CONCATENATE(IF(ISNA(Data!$AH51),"","1,"),IF(ISNA(Data!$Z51),"","2,"),IF(ISNA(Data!$AA51),"","3,"),IF(ISNA(Data!$AB51),"","4,"),IF(ISNA(Data!$AC51),"","5,"),IF(ISNA(Data!$AD51),"","6,"),IF(ISNA(Data!$AE51),"","7,"),IF(ISNA(Data!$AF51),"","8"))</f>
        <v/>
      </c>
    </row>
    <row r="52" ht="15.75" customHeight="1">
      <c r="A52" s="1">
        <v>21051.0</v>
      </c>
      <c r="B52" s="1">
        <v>97.0</v>
      </c>
      <c r="C52" s="1">
        <v>103.0</v>
      </c>
      <c r="D52" s="1">
        <v>98.2</v>
      </c>
      <c r="E52" s="1">
        <f>AVERAGE(Data!$D$2:$D$84)</f>
        <v>100.2012048</v>
      </c>
      <c r="F52" s="1">
        <f>IF(ISNUMBER(OFFSET(Data!$D52,-1,0,1,1))=TRUE,ABS(Data!$D52-OFFSET(Data!$D52,-1,0)),"")</f>
        <v>1.2</v>
      </c>
      <c r="G52" s="1">
        <f>AVERAGE(Data!$F$2:$F$84)</f>
        <v>0.9109756098</v>
      </c>
      <c r="H52" s="1">
        <f>Data!$G52/1.128</f>
        <v>0.8076024909</v>
      </c>
      <c r="I52" s="1">
        <f>Data!$E52+Data!$H52</f>
        <v>101.0088073</v>
      </c>
      <c r="J52" s="1">
        <f>Data!$E52+2*Data!$H52</f>
        <v>101.8164098</v>
      </c>
      <c r="K52" s="1">
        <f>Data!$E52+3*Data!$H52</f>
        <v>102.6240123</v>
      </c>
      <c r="L52" s="1">
        <f>Data!$E52-Data!$H52</f>
        <v>99.39360233</v>
      </c>
      <c r="M52" s="1">
        <f>Data!$E52-2*Data!$H52</f>
        <v>98.58599984</v>
      </c>
      <c r="N52" s="1">
        <f>Data!$E52-3*Data!$H52</f>
        <v>97.77839735</v>
      </c>
      <c r="O52" s="1">
        <f>Data!$G52*3.267</f>
        <v>2.976157317</v>
      </c>
      <c r="P52" s="1">
        <f>IF(Data!$F52&lt;Data!$O52,Data!$F52,NA())</f>
        <v>1.2</v>
      </c>
      <c r="Q52" s="1" t="str">
        <f>IF(Data!$F52="",NA(),IF(Data!$F52&gt;Data!$O52,Data!$F52,NA()))</f>
        <v>#N/A</v>
      </c>
      <c r="R52" s="1">
        <f>IF(Data!$D52&gt;Data!$E52,1,0)</f>
        <v>0</v>
      </c>
      <c r="S52" s="1">
        <f>IF(Data!$D52&gt;Data!$I52,1,0)</f>
        <v>0</v>
      </c>
      <c r="T52" s="1">
        <f>IF(Data!$D52&gt;Data!$J52,1,0)</f>
        <v>0</v>
      </c>
      <c r="U52" s="1">
        <f>IF(Data!$D52&gt;Data!$K52,1,0)</f>
        <v>0</v>
      </c>
      <c r="V52" s="1">
        <f>IF(Data!$D52&lt;Data!$L52,1,0)</f>
        <v>1</v>
      </c>
      <c r="W52" s="1">
        <f>IF(Data!$D52&lt;Data!$M52,1,0)</f>
        <v>1</v>
      </c>
      <c r="X52" s="1">
        <f>IF(Data!$D52&lt;Data!$N52,1,0)</f>
        <v>0</v>
      </c>
      <c r="Y52" s="1">
        <f t="shared" si="1"/>
        <v>0</v>
      </c>
      <c r="Z52" s="1" t="str">
        <f>IF(ROW()-ROW(Data!$Z$2:$Z$84)&lt;9,NA(),IF(OR(SUM(OFFSET(Data!$R52,-8,0,9))=9,SUM(OFFSET(Data!$R52,-8,0,9))=0),Data!$D52,NA()))</f>
        <v>#N/A</v>
      </c>
      <c r="AA52" s="1" t="str">
        <f>IF(ROW()-ROW(Data!$AA$2:$AA$84)&lt;6,NA(),IF(OR(SUM(OFFSET(Data!$Y52,-5,0,6))=6,SUM(OFFSET(Data!$Y52,-5,0,6))=0),Data!$D52,NA()))</f>
        <v>#N/A</v>
      </c>
      <c r="AB52" s="1" t="str">
        <f>IF(ROW()-ROW(Data!$AB$2:$AB$84)&lt;14,NA(),IF(OR(CONCATENATE(OFFSET(Data!$Y52,-13,0,14))="01010101010101",CONCATENATE(OFFSET(Data!$Y52,-13,0,14))="10101010101010"),Data!$D52,NA()))</f>
        <v>#N/A</v>
      </c>
      <c r="AC52" s="1" t="str">
        <f>IF(ROW()-ROW(Data!$AC$2:$AC$84)&lt;3,NA(),IF(OR(SUM(OFFSET(Data!$T52,-2,0,3))&gt;=2,SUM(OFFSET(Data!$W52,-2,0,3))&gt;=2),Data!$D52,NA()))</f>
        <v>#N/A</v>
      </c>
      <c r="AD52" s="1" t="str">
        <f>IF(ROW()-ROW(Data!$AA$2:$AA$84)&lt;5,NA(),IF(OR(SUM(OFFSET(Data!$S52,-4,0,5))&gt;=4,SUM(OFFSET(Data!$V52,-4,0,5))&gt;=4),Data!$D52,NA()))</f>
        <v>#N/A</v>
      </c>
      <c r="AE52" s="1" t="str">
        <f>IF(ROW()-ROW(Data!$AE$2:$AE$84)&lt;15,NA(),IF(AND(SUM(OFFSET(Data!$S52,-14,0,15))=0,SUM(OFFSET(Data!$V52,-14,0,15))=0),Data!$D52,NA()))</f>
        <v>#N/A</v>
      </c>
      <c r="AF52" s="1" t="str">
        <f>IF(ROW()-ROW(Data!$AE$2:$AE$84)&lt;8,NA(),IF(SUM(OFFSET(Data!$S52,-7,0,8),OFFSET(Data!$V52,-7,0,8))=8,Data!$D52,NA()))</f>
        <v>#N/A</v>
      </c>
      <c r="AG52" s="1">
        <f>IF(Data!$AI52="",Data!$D52,NA())</f>
        <v>98.2</v>
      </c>
      <c r="AH52" s="1" t="str">
        <f>IF(OR(Data!$U52=1,Data!$X52=1),Data!$D52,NA())</f>
        <v>#N/A</v>
      </c>
      <c r="AI52" s="1" t="str">
        <f>CONCATENATE(IF(ISNA(Data!$AH52),"","1,"),IF(ISNA(Data!$Z52),"","2,"),IF(ISNA(Data!$AA52),"","3,"),IF(ISNA(Data!$AB52),"","4,"),IF(ISNA(Data!$AC52),"","5,"),IF(ISNA(Data!$AD52),"","6,"),IF(ISNA(Data!$AE52),"","7,"),IF(ISNA(Data!$AF52),"","8"))</f>
        <v/>
      </c>
    </row>
    <row r="53" ht="15.75" customHeight="1">
      <c r="A53" s="1">
        <v>21052.0</v>
      </c>
      <c r="B53" s="1">
        <v>97.0</v>
      </c>
      <c r="C53" s="1">
        <v>103.0</v>
      </c>
      <c r="D53" s="1">
        <v>100.0</v>
      </c>
      <c r="E53" s="1">
        <f>AVERAGE(Data!$D$2:$D$84)</f>
        <v>100.2012048</v>
      </c>
      <c r="F53" s="1">
        <f>IF(ISNUMBER(OFFSET(Data!$D53,-1,0,1,1))=TRUE,ABS(Data!$D53-OFFSET(Data!$D53,-1,0)),"")</f>
        <v>1.8</v>
      </c>
      <c r="G53" s="1">
        <f>AVERAGE(Data!$F$2:$F$84)</f>
        <v>0.9109756098</v>
      </c>
      <c r="H53" s="1">
        <f>Data!$G53/1.128</f>
        <v>0.8076024909</v>
      </c>
      <c r="I53" s="1">
        <f>Data!$E53+Data!$H53</f>
        <v>101.0088073</v>
      </c>
      <c r="J53" s="1">
        <f>Data!$E53+2*Data!$H53</f>
        <v>101.8164098</v>
      </c>
      <c r="K53" s="1">
        <f>Data!$E53+3*Data!$H53</f>
        <v>102.6240123</v>
      </c>
      <c r="L53" s="1">
        <f>Data!$E53-Data!$H53</f>
        <v>99.39360233</v>
      </c>
      <c r="M53" s="1">
        <f>Data!$E53-2*Data!$H53</f>
        <v>98.58599984</v>
      </c>
      <c r="N53" s="1">
        <f>Data!$E53-3*Data!$H53</f>
        <v>97.77839735</v>
      </c>
      <c r="O53" s="1">
        <f>Data!$G53*3.267</f>
        <v>2.976157317</v>
      </c>
      <c r="P53" s="1">
        <f>IF(Data!$F53&lt;Data!$O53,Data!$F53,NA())</f>
        <v>1.8</v>
      </c>
      <c r="Q53" s="1" t="str">
        <f>IF(Data!$F53="",NA(),IF(Data!$F53&gt;Data!$O53,Data!$F53,NA()))</f>
        <v>#N/A</v>
      </c>
      <c r="R53" s="1">
        <f>IF(Data!$D53&gt;Data!$E53,1,0)</f>
        <v>0</v>
      </c>
      <c r="S53" s="1">
        <f>IF(Data!$D53&gt;Data!$I53,1,0)</f>
        <v>0</v>
      </c>
      <c r="T53" s="1">
        <f>IF(Data!$D53&gt;Data!$J53,1,0)</f>
        <v>0</v>
      </c>
      <c r="U53" s="1">
        <f>IF(Data!$D53&gt;Data!$K53,1,0)</f>
        <v>0</v>
      </c>
      <c r="V53" s="1">
        <f>IF(Data!$D53&lt;Data!$L53,1,0)</f>
        <v>0</v>
      </c>
      <c r="W53" s="1">
        <f>IF(Data!$D53&lt;Data!$M53,1,0)</f>
        <v>0</v>
      </c>
      <c r="X53" s="1">
        <f>IF(Data!$D53&lt;Data!$N53,1,0)</f>
        <v>0</v>
      </c>
      <c r="Y53" s="1">
        <f t="shared" si="1"/>
        <v>1</v>
      </c>
      <c r="Z53" s="1" t="str">
        <f>IF(ROW()-ROW(Data!$Z$2:$Z$84)&lt;9,NA(),IF(OR(SUM(OFFSET(Data!$R53,-8,0,9))=9,SUM(OFFSET(Data!$R53,-8,0,9))=0),Data!$D53,NA()))</f>
        <v>#N/A</v>
      </c>
      <c r="AA53" s="1" t="str">
        <f>IF(ROW()-ROW(Data!$AA$2:$AA$84)&lt;6,NA(),IF(OR(SUM(OFFSET(Data!$Y53,-5,0,6))=6,SUM(OFFSET(Data!$Y53,-5,0,6))=0),Data!$D53,NA()))</f>
        <v>#N/A</v>
      </c>
      <c r="AB53" s="1" t="str">
        <f>IF(ROW()-ROW(Data!$AB$2:$AB$84)&lt;14,NA(),IF(OR(CONCATENATE(OFFSET(Data!$Y53,-13,0,14))="01010101010101",CONCATENATE(OFFSET(Data!$Y53,-13,0,14))="10101010101010"),Data!$D53,NA()))</f>
        <v>#N/A</v>
      </c>
      <c r="AC53" s="1" t="str">
        <f>IF(ROW()-ROW(Data!$AC$2:$AC$84)&lt;3,NA(),IF(OR(SUM(OFFSET(Data!$T53,-2,0,3))&gt;=2,SUM(OFFSET(Data!$W53,-2,0,3))&gt;=2),Data!$D53,NA()))</f>
        <v>#N/A</v>
      </c>
      <c r="AD53" s="1" t="str">
        <f>IF(ROW()-ROW(Data!$AA$2:$AA$84)&lt;5,NA(),IF(OR(SUM(OFFSET(Data!$S53,-4,0,5))&gt;=4,SUM(OFFSET(Data!$V53,-4,0,5))&gt;=4),Data!$D53,NA()))</f>
        <v>#N/A</v>
      </c>
      <c r="AE53" s="1" t="str">
        <f>IF(ROW()-ROW(Data!$AE$2:$AE$84)&lt;15,NA(),IF(AND(SUM(OFFSET(Data!$S53,-14,0,15))=0,SUM(OFFSET(Data!$V53,-14,0,15))=0),Data!$D53,NA()))</f>
        <v>#N/A</v>
      </c>
      <c r="AF53" s="1" t="str">
        <f>IF(ROW()-ROW(Data!$AE$2:$AE$84)&lt;8,NA(),IF(SUM(OFFSET(Data!$S53,-7,0,8),OFFSET(Data!$V53,-7,0,8))=8,Data!$D53,NA()))</f>
        <v>#N/A</v>
      </c>
      <c r="AG53" s="1">
        <f>IF(Data!$AI53="",Data!$D53,NA())</f>
        <v>100</v>
      </c>
      <c r="AH53" s="1" t="str">
        <f>IF(OR(Data!$U53=1,Data!$X53=1),Data!$D53,NA())</f>
        <v>#N/A</v>
      </c>
      <c r="AI53" s="1" t="str">
        <f>CONCATENATE(IF(ISNA(Data!$AH53),"","1,"),IF(ISNA(Data!$Z53),"","2,"),IF(ISNA(Data!$AA53),"","3,"),IF(ISNA(Data!$AB53),"","4,"),IF(ISNA(Data!$AC53),"","5,"),IF(ISNA(Data!$AD53),"","6,"),IF(ISNA(Data!$AE53),"","7,"),IF(ISNA(Data!$AF53),"","8"))</f>
        <v/>
      </c>
    </row>
    <row r="54" ht="15.75" customHeight="1">
      <c r="A54" s="1">
        <v>21053.0</v>
      </c>
      <c r="B54" s="1">
        <v>97.0</v>
      </c>
      <c r="C54" s="1">
        <v>103.0</v>
      </c>
      <c r="D54" s="1">
        <v>101.8</v>
      </c>
      <c r="E54" s="1">
        <f>AVERAGE(Data!$D$2:$D$84)</f>
        <v>100.2012048</v>
      </c>
      <c r="F54" s="1">
        <f>IF(ISNUMBER(OFFSET(Data!$D54,-1,0,1,1))=TRUE,ABS(Data!$D54-OFFSET(Data!$D54,-1,0)),"")</f>
        <v>1.8</v>
      </c>
      <c r="G54" s="1">
        <f>AVERAGE(Data!$F$2:$F$84)</f>
        <v>0.9109756098</v>
      </c>
      <c r="H54" s="1">
        <f>Data!$G54/1.128</f>
        <v>0.8076024909</v>
      </c>
      <c r="I54" s="1">
        <f>Data!$E54+Data!$H54</f>
        <v>101.0088073</v>
      </c>
      <c r="J54" s="1">
        <f>Data!$E54+2*Data!$H54</f>
        <v>101.8164098</v>
      </c>
      <c r="K54" s="1">
        <f>Data!$E54+3*Data!$H54</f>
        <v>102.6240123</v>
      </c>
      <c r="L54" s="1">
        <f>Data!$E54-Data!$H54</f>
        <v>99.39360233</v>
      </c>
      <c r="M54" s="1">
        <f>Data!$E54-2*Data!$H54</f>
        <v>98.58599984</v>
      </c>
      <c r="N54" s="1">
        <f>Data!$E54-3*Data!$H54</f>
        <v>97.77839735</v>
      </c>
      <c r="O54" s="1">
        <f>Data!$G54*3.267</f>
        <v>2.976157317</v>
      </c>
      <c r="P54" s="1">
        <f>IF(Data!$F54&lt;Data!$O54,Data!$F54,NA())</f>
        <v>1.8</v>
      </c>
      <c r="Q54" s="1" t="str">
        <f>IF(Data!$F54="",NA(),IF(Data!$F54&gt;Data!$O54,Data!$F54,NA()))</f>
        <v>#N/A</v>
      </c>
      <c r="R54" s="1">
        <f>IF(Data!$D54&gt;Data!$E54,1,0)</f>
        <v>1</v>
      </c>
      <c r="S54" s="1">
        <f>IF(Data!$D54&gt;Data!$I54,1,0)</f>
        <v>1</v>
      </c>
      <c r="T54" s="1">
        <f>IF(Data!$D54&gt;Data!$J54,1,0)</f>
        <v>0</v>
      </c>
      <c r="U54" s="1">
        <f>IF(Data!$D54&gt;Data!$K54,1,0)</f>
        <v>0</v>
      </c>
      <c r="V54" s="1">
        <f>IF(Data!$D54&lt;Data!$L54,1,0)</f>
        <v>0</v>
      </c>
      <c r="W54" s="1">
        <f>IF(Data!$D54&lt;Data!$M54,1,0)</f>
        <v>0</v>
      </c>
      <c r="X54" s="1">
        <f>IF(Data!$D54&lt;Data!$N54,1,0)</f>
        <v>0</v>
      </c>
      <c r="Y54" s="1">
        <f t="shared" si="1"/>
        <v>1</v>
      </c>
      <c r="Z54" s="1" t="str">
        <f>IF(ROW()-ROW(Data!$Z$2:$Z$84)&lt;9,NA(),IF(OR(SUM(OFFSET(Data!$R54,-8,0,9))=9,SUM(OFFSET(Data!$R54,-8,0,9))=0),Data!$D54,NA()))</f>
        <v>#N/A</v>
      </c>
      <c r="AA54" s="1" t="str">
        <f>IF(ROW()-ROW(Data!$AA$2:$AA$84)&lt;6,NA(),IF(OR(SUM(OFFSET(Data!$Y54,-5,0,6))=6,SUM(OFFSET(Data!$Y54,-5,0,6))=0),Data!$D54,NA()))</f>
        <v>#N/A</v>
      </c>
      <c r="AB54" s="1" t="str">
        <f>IF(ROW()-ROW(Data!$AB$2:$AB$84)&lt;14,NA(),IF(OR(CONCATENATE(OFFSET(Data!$Y54,-13,0,14))="01010101010101",CONCATENATE(OFFSET(Data!$Y54,-13,0,14))="10101010101010"),Data!$D54,NA()))</f>
        <v>#N/A</v>
      </c>
      <c r="AC54" s="1" t="str">
        <f>IF(ROW()-ROW(Data!$AC$2:$AC$84)&lt;3,NA(),IF(OR(SUM(OFFSET(Data!$T54,-2,0,3))&gt;=2,SUM(OFFSET(Data!$W54,-2,0,3))&gt;=2),Data!$D54,NA()))</f>
        <v>#N/A</v>
      </c>
      <c r="AD54" s="1" t="str">
        <f>IF(ROW()-ROW(Data!$AA$2:$AA$84)&lt;5,NA(),IF(OR(SUM(OFFSET(Data!$S54,-4,0,5))&gt;=4,SUM(OFFSET(Data!$V54,-4,0,5))&gt;=4),Data!$D54,NA()))</f>
        <v>#N/A</v>
      </c>
      <c r="AE54" s="1" t="str">
        <f>IF(ROW()-ROW(Data!$AE$2:$AE$84)&lt;15,NA(),IF(AND(SUM(OFFSET(Data!$S54,-14,0,15))=0,SUM(OFFSET(Data!$V54,-14,0,15))=0),Data!$D54,NA()))</f>
        <v>#N/A</v>
      </c>
      <c r="AF54" s="1" t="str">
        <f>IF(ROW()-ROW(Data!$AE$2:$AE$84)&lt;8,NA(),IF(SUM(OFFSET(Data!$S54,-7,0,8),OFFSET(Data!$V54,-7,0,8))=8,Data!$D54,NA()))</f>
        <v>#N/A</v>
      </c>
      <c r="AG54" s="1">
        <f>IF(Data!$AI54="",Data!$D54,NA())</f>
        <v>101.8</v>
      </c>
      <c r="AH54" s="1" t="str">
        <f>IF(OR(Data!$U54=1,Data!$X54=1),Data!$D54,NA())</f>
        <v>#N/A</v>
      </c>
      <c r="AI54" s="1" t="str">
        <f>CONCATENATE(IF(ISNA(Data!$AH54),"","1,"),IF(ISNA(Data!$Z54),"","2,"),IF(ISNA(Data!$AA54),"","3,"),IF(ISNA(Data!$AB54),"","4,"),IF(ISNA(Data!$AC54),"","5,"),IF(ISNA(Data!$AD54),"","6,"),IF(ISNA(Data!$AE54),"","7,"),IF(ISNA(Data!$AF54),"","8"))</f>
        <v/>
      </c>
    </row>
    <row r="55" ht="15.75" customHeight="1">
      <c r="A55" s="1">
        <v>21054.0</v>
      </c>
      <c r="B55" s="1">
        <v>97.0</v>
      </c>
      <c r="C55" s="1">
        <v>103.0</v>
      </c>
      <c r="D55" s="1">
        <v>99.4</v>
      </c>
      <c r="E55" s="1">
        <f>AVERAGE(Data!$D$2:$D$84)</f>
        <v>100.2012048</v>
      </c>
      <c r="F55" s="1">
        <f>IF(ISNUMBER(OFFSET(Data!$D55,-1,0,1,1))=TRUE,ABS(Data!$D55-OFFSET(Data!$D55,-1,0)),"")</f>
        <v>2.4</v>
      </c>
      <c r="G55" s="1">
        <f>AVERAGE(Data!$F$2:$F$84)</f>
        <v>0.9109756098</v>
      </c>
      <c r="H55" s="1">
        <f>Data!$G55/1.128</f>
        <v>0.8076024909</v>
      </c>
      <c r="I55" s="1">
        <f>Data!$E55+Data!$H55</f>
        <v>101.0088073</v>
      </c>
      <c r="J55" s="1">
        <f>Data!$E55+2*Data!$H55</f>
        <v>101.8164098</v>
      </c>
      <c r="K55" s="1">
        <f>Data!$E55+3*Data!$H55</f>
        <v>102.6240123</v>
      </c>
      <c r="L55" s="1">
        <f>Data!$E55-Data!$H55</f>
        <v>99.39360233</v>
      </c>
      <c r="M55" s="1">
        <f>Data!$E55-2*Data!$H55</f>
        <v>98.58599984</v>
      </c>
      <c r="N55" s="1">
        <f>Data!$E55-3*Data!$H55</f>
        <v>97.77839735</v>
      </c>
      <c r="O55" s="1">
        <f>Data!$G55*3.267</f>
        <v>2.976157317</v>
      </c>
      <c r="P55" s="1">
        <f>IF(Data!$F55&lt;Data!$O55,Data!$F55,NA())</f>
        <v>2.4</v>
      </c>
      <c r="Q55" s="1" t="str">
        <f>IF(Data!$F55="",NA(),IF(Data!$F55&gt;Data!$O55,Data!$F55,NA()))</f>
        <v>#N/A</v>
      </c>
      <c r="R55" s="1">
        <f>IF(Data!$D55&gt;Data!$E55,1,0)</f>
        <v>0</v>
      </c>
      <c r="S55" s="1">
        <f>IF(Data!$D55&gt;Data!$I55,1,0)</f>
        <v>0</v>
      </c>
      <c r="T55" s="1">
        <f>IF(Data!$D55&gt;Data!$J55,1,0)</f>
        <v>0</v>
      </c>
      <c r="U55" s="1">
        <f>IF(Data!$D55&gt;Data!$K55,1,0)</f>
        <v>0</v>
      </c>
      <c r="V55" s="1">
        <f>IF(Data!$D55&lt;Data!$L55,1,0)</f>
        <v>0</v>
      </c>
      <c r="W55" s="1">
        <f>IF(Data!$D55&lt;Data!$M55,1,0)</f>
        <v>0</v>
      </c>
      <c r="X55" s="1">
        <f>IF(Data!$D55&lt;Data!$N55,1,0)</f>
        <v>0</v>
      </c>
      <c r="Y55" s="1">
        <f t="shared" si="1"/>
        <v>0</v>
      </c>
      <c r="Z55" s="1" t="str">
        <f>IF(ROW()-ROW(Data!$Z$2:$Z$84)&lt;9,NA(),IF(OR(SUM(OFFSET(Data!$R55,-8,0,9))=9,SUM(OFFSET(Data!$R55,-8,0,9))=0),Data!$D55,NA()))</f>
        <v>#N/A</v>
      </c>
      <c r="AA55" s="1" t="str">
        <f>IF(ROW()-ROW(Data!$AA$2:$AA$84)&lt;6,NA(),IF(OR(SUM(OFFSET(Data!$Y55,-5,0,6))=6,SUM(OFFSET(Data!$Y55,-5,0,6))=0),Data!$D55,NA()))</f>
        <v>#N/A</v>
      </c>
      <c r="AB55" s="1" t="str">
        <f>IF(ROW()-ROW(Data!$AB$2:$AB$84)&lt;14,NA(),IF(OR(CONCATENATE(OFFSET(Data!$Y55,-13,0,14))="01010101010101",CONCATENATE(OFFSET(Data!$Y55,-13,0,14))="10101010101010"),Data!$D55,NA()))</f>
        <v>#N/A</v>
      </c>
      <c r="AC55" s="1" t="str">
        <f>IF(ROW()-ROW(Data!$AC$2:$AC$84)&lt;3,NA(),IF(OR(SUM(OFFSET(Data!$T55,-2,0,3))&gt;=2,SUM(OFFSET(Data!$W55,-2,0,3))&gt;=2),Data!$D55,NA()))</f>
        <v>#N/A</v>
      </c>
      <c r="AD55" s="1" t="str">
        <f>IF(ROW()-ROW(Data!$AA$2:$AA$84)&lt;5,NA(),IF(OR(SUM(OFFSET(Data!$S55,-4,0,5))&gt;=4,SUM(OFFSET(Data!$V55,-4,0,5))&gt;=4),Data!$D55,NA()))</f>
        <v>#N/A</v>
      </c>
      <c r="AE55" s="1" t="str">
        <f>IF(ROW()-ROW(Data!$AE$2:$AE$84)&lt;15,NA(),IF(AND(SUM(OFFSET(Data!$S55,-14,0,15))=0,SUM(OFFSET(Data!$V55,-14,0,15))=0),Data!$D55,NA()))</f>
        <v>#N/A</v>
      </c>
      <c r="AF55" s="1" t="str">
        <f>IF(ROW()-ROW(Data!$AE$2:$AE$84)&lt;8,NA(),IF(SUM(OFFSET(Data!$S55,-7,0,8),OFFSET(Data!$V55,-7,0,8))=8,Data!$D55,NA()))</f>
        <v>#N/A</v>
      </c>
      <c r="AG55" s="1">
        <f>IF(Data!$AI55="",Data!$D55,NA())</f>
        <v>99.4</v>
      </c>
      <c r="AH55" s="1" t="str">
        <f>IF(OR(Data!$U55=1,Data!$X55=1),Data!$D55,NA())</f>
        <v>#N/A</v>
      </c>
      <c r="AI55" s="1" t="str">
        <f>CONCATENATE(IF(ISNA(Data!$AH55),"","1,"),IF(ISNA(Data!$Z55),"","2,"),IF(ISNA(Data!$AA55),"","3,"),IF(ISNA(Data!$AB55),"","4,"),IF(ISNA(Data!$AC55),"","5,"),IF(ISNA(Data!$AD55),"","6,"),IF(ISNA(Data!$AE55),"","7,"),IF(ISNA(Data!$AF55),"","8"))</f>
        <v/>
      </c>
    </row>
    <row r="56" ht="15.75" customHeight="1">
      <c r="A56" s="1">
        <v>21055.0</v>
      </c>
      <c r="B56" s="1">
        <v>97.0</v>
      </c>
      <c r="C56" s="1">
        <v>103.0</v>
      </c>
      <c r="D56" s="1">
        <v>98.8</v>
      </c>
      <c r="E56" s="1">
        <f>AVERAGE(Data!$D$2:$D$84)</f>
        <v>100.2012048</v>
      </c>
      <c r="F56" s="1">
        <f>IF(ISNUMBER(OFFSET(Data!$D56,-1,0,1,1))=TRUE,ABS(Data!$D56-OFFSET(Data!$D56,-1,0)),"")</f>
        <v>0.6</v>
      </c>
      <c r="G56" s="1">
        <f>AVERAGE(Data!$F$2:$F$84)</f>
        <v>0.9109756098</v>
      </c>
      <c r="H56" s="1">
        <f>Data!$G56/1.128</f>
        <v>0.8076024909</v>
      </c>
      <c r="I56" s="1">
        <f>Data!$E56+Data!$H56</f>
        <v>101.0088073</v>
      </c>
      <c r="J56" s="1">
        <f>Data!$E56+2*Data!$H56</f>
        <v>101.8164098</v>
      </c>
      <c r="K56" s="1">
        <f>Data!$E56+3*Data!$H56</f>
        <v>102.6240123</v>
      </c>
      <c r="L56" s="1">
        <f>Data!$E56-Data!$H56</f>
        <v>99.39360233</v>
      </c>
      <c r="M56" s="1">
        <f>Data!$E56-2*Data!$H56</f>
        <v>98.58599984</v>
      </c>
      <c r="N56" s="1">
        <f>Data!$E56-3*Data!$H56</f>
        <v>97.77839735</v>
      </c>
      <c r="O56" s="1">
        <f>Data!$G56*3.267</f>
        <v>2.976157317</v>
      </c>
      <c r="P56" s="1">
        <f>IF(Data!$F56&lt;Data!$O56,Data!$F56,NA())</f>
        <v>0.6</v>
      </c>
      <c r="Q56" s="1" t="str">
        <f>IF(Data!$F56="",NA(),IF(Data!$F56&gt;Data!$O56,Data!$F56,NA()))</f>
        <v>#N/A</v>
      </c>
      <c r="R56" s="1">
        <f>IF(Data!$D56&gt;Data!$E56,1,0)</f>
        <v>0</v>
      </c>
      <c r="S56" s="1">
        <f>IF(Data!$D56&gt;Data!$I56,1,0)</f>
        <v>0</v>
      </c>
      <c r="T56" s="1">
        <f>IF(Data!$D56&gt;Data!$J56,1,0)</f>
        <v>0</v>
      </c>
      <c r="U56" s="1">
        <f>IF(Data!$D56&gt;Data!$K56,1,0)</f>
        <v>0</v>
      </c>
      <c r="V56" s="1">
        <f>IF(Data!$D56&lt;Data!$L56,1,0)</f>
        <v>1</v>
      </c>
      <c r="W56" s="1">
        <f>IF(Data!$D56&lt;Data!$M56,1,0)</f>
        <v>0</v>
      </c>
      <c r="X56" s="1">
        <f>IF(Data!$D56&lt;Data!$N56,1,0)</f>
        <v>0</v>
      </c>
      <c r="Y56" s="1">
        <f t="shared" si="1"/>
        <v>0</v>
      </c>
      <c r="Z56" s="1" t="str">
        <f>IF(ROW()-ROW(Data!$Z$2:$Z$84)&lt;9,NA(),IF(OR(SUM(OFFSET(Data!$R56,-8,0,9))=9,SUM(OFFSET(Data!$R56,-8,0,9))=0),Data!$D56,NA()))</f>
        <v>#N/A</v>
      </c>
      <c r="AA56" s="1" t="str">
        <f>IF(ROW()-ROW(Data!$AA$2:$AA$84)&lt;6,NA(),IF(OR(SUM(OFFSET(Data!$Y56,-5,0,6))=6,SUM(OFFSET(Data!$Y56,-5,0,6))=0),Data!$D56,NA()))</f>
        <v>#N/A</v>
      </c>
      <c r="AB56" s="1" t="str">
        <f>IF(ROW()-ROW(Data!$AB$2:$AB$84)&lt;14,NA(),IF(OR(CONCATENATE(OFFSET(Data!$Y56,-13,0,14))="01010101010101",CONCATENATE(OFFSET(Data!$Y56,-13,0,14))="10101010101010"),Data!$D56,NA()))</f>
        <v>#N/A</v>
      </c>
      <c r="AC56" s="1" t="str">
        <f>IF(ROW()-ROW(Data!$AC$2:$AC$84)&lt;3,NA(),IF(OR(SUM(OFFSET(Data!$T56,-2,0,3))&gt;=2,SUM(OFFSET(Data!$W56,-2,0,3))&gt;=2),Data!$D56,NA()))</f>
        <v>#N/A</v>
      </c>
      <c r="AD56" s="1" t="str">
        <f>IF(ROW()-ROW(Data!$AA$2:$AA$84)&lt;5,NA(),IF(OR(SUM(OFFSET(Data!$S56,-4,0,5))&gt;=4,SUM(OFFSET(Data!$V56,-4,0,5))&gt;=4),Data!$D56,NA()))</f>
        <v>#N/A</v>
      </c>
      <c r="AE56" s="1" t="str">
        <f>IF(ROW()-ROW(Data!$AE$2:$AE$84)&lt;15,NA(),IF(AND(SUM(OFFSET(Data!$S56,-14,0,15))=0,SUM(OFFSET(Data!$V56,-14,0,15))=0),Data!$D56,NA()))</f>
        <v>#N/A</v>
      </c>
      <c r="AF56" s="1" t="str">
        <f>IF(ROW()-ROW(Data!$AE$2:$AE$84)&lt;8,NA(),IF(SUM(OFFSET(Data!$S56,-7,0,8),OFFSET(Data!$V56,-7,0,8))=8,Data!$D56,NA()))</f>
        <v>#N/A</v>
      </c>
      <c r="AG56" s="1">
        <f>IF(Data!$AI56="",Data!$D56,NA())</f>
        <v>98.8</v>
      </c>
      <c r="AH56" s="1" t="str">
        <f>IF(OR(Data!$U56=1,Data!$X56=1),Data!$D56,NA())</f>
        <v>#N/A</v>
      </c>
      <c r="AI56" s="1" t="str">
        <f>CONCATENATE(IF(ISNA(Data!$AH56),"","1,"),IF(ISNA(Data!$Z56),"","2,"),IF(ISNA(Data!$AA56),"","3,"),IF(ISNA(Data!$AB56),"","4,"),IF(ISNA(Data!$AC56),"","5,"),IF(ISNA(Data!$AD56),"","6,"),IF(ISNA(Data!$AE56),"","7,"),IF(ISNA(Data!$AF56),"","8"))</f>
        <v/>
      </c>
    </row>
    <row r="57" ht="15.75" customHeight="1">
      <c r="A57" s="1">
        <v>21056.0</v>
      </c>
      <c r="B57" s="1">
        <v>97.0</v>
      </c>
      <c r="C57" s="1">
        <v>103.0</v>
      </c>
      <c r="D57" s="1">
        <v>99.4</v>
      </c>
      <c r="E57" s="1">
        <f>AVERAGE(Data!$D$2:$D$84)</f>
        <v>100.2012048</v>
      </c>
      <c r="F57" s="1">
        <f>IF(ISNUMBER(OFFSET(Data!$D57,-1,0,1,1))=TRUE,ABS(Data!$D57-OFFSET(Data!$D57,-1,0)),"")</f>
        <v>0.6</v>
      </c>
      <c r="G57" s="1">
        <f>AVERAGE(Data!$F$2:$F$84)</f>
        <v>0.9109756098</v>
      </c>
      <c r="H57" s="1">
        <f>Data!$G57/1.128</f>
        <v>0.8076024909</v>
      </c>
      <c r="I57" s="1">
        <f>Data!$E57+Data!$H57</f>
        <v>101.0088073</v>
      </c>
      <c r="J57" s="1">
        <f>Data!$E57+2*Data!$H57</f>
        <v>101.8164098</v>
      </c>
      <c r="K57" s="1">
        <f>Data!$E57+3*Data!$H57</f>
        <v>102.6240123</v>
      </c>
      <c r="L57" s="1">
        <f>Data!$E57-Data!$H57</f>
        <v>99.39360233</v>
      </c>
      <c r="M57" s="1">
        <f>Data!$E57-2*Data!$H57</f>
        <v>98.58599984</v>
      </c>
      <c r="N57" s="1">
        <f>Data!$E57-3*Data!$H57</f>
        <v>97.77839735</v>
      </c>
      <c r="O57" s="1">
        <f>Data!$G57*3.267</f>
        <v>2.976157317</v>
      </c>
      <c r="P57" s="1">
        <f>IF(Data!$F57&lt;Data!$O57,Data!$F57,NA())</f>
        <v>0.6</v>
      </c>
      <c r="Q57" s="1" t="str">
        <f>IF(Data!$F57="",NA(),IF(Data!$F57&gt;Data!$O57,Data!$F57,NA()))</f>
        <v>#N/A</v>
      </c>
      <c r="R57" s="1">
        <f>IF(Data!$D57&gt;Data!$E57,1,0)</f>
        <v>0</v>
      </c>
      <c r="S57" s="1">
        <f>IF(Data!$D57&gt;Data!$I57,1,0)</f>
        <v>0</v>
      </c>
      <c r="T57" s="1">
        <f>IF(Data!$D57&gt;Data!$J57,1,0)</f>
        <v>0</v>
      </c>
      <c r="U57" s="1">
        <f>IF(Data!$D57&gt;Data!$K57,1,0)</f>
        <v>0</v>
      </c>
      <c r="V57" s="1">
        <f>IF(Data!$D57&lt;Data!$L57,1,0)</f>
        <v>0</v>
      </c>
      <c r="W57" s="1">
        <f>IF(Data!$D57&lt;Data!$M57,1,0)</f>
        <v>0</v>
      </c>
      <c r="X57" s="1">
        <f>IF(Data!$D57&lt;Data!$N57,1,0)</f>
        <v>0</v>
      </c>
      <c r="Y57" s="1">
        <f t="shared" si="1"/>
        <v>1</v>
      </c>
      <c r="Z57" s="1" t="str">
        <f>IF(ROW()-ROW(Data!$Z$2:$Z$84)&lt;9,NA(),IF(OR(SUM(OFFSET(Data!$R57,-8,0,9))=9,SUM(OFFSET(Data!$R57,-8,0,9))=0),Data!$D57,NA()))</f>
        <v>#N/A</v>
      </c>
      <c r="AA57" s="1" t="str">
        <f>IF(ROW()-ROW(Data!$AA$2:$AA$84)&lt;6,NA(),IF(OR(SUM(OFFSET(Data!$Y57,-5,0,6))=6,SUM(OFFSET(Data!$Y57,-5,0,6))=0),Data!$D57,NA()))</f>
        <v>#N/A</v>
      </c>
      <c r="AB57" s="1" t="str">
        <f>IF(ROW()-ROW(Data!$AB$2:$AB$84)&lt;14,NA(),IF(OR(CONCATENATE(OFFSET(Data!$Y57,-13,0,14))="01010101010101",CONCATENATE(OFFSET(Data!$Y57,-13,0,14))="10101010101010"),Data!$D57,NA()))</f>
        <v>#N/A</v>
      </c>
      <c r="AC57" s="1" t="str">
        <f>IF(ROW()-ROW(Data!$AC$2:$AC$84)&lt;3,NA(),IF(OR(SUM(OFFSET(Data!$T57,-2,0,3))&gt;=2,SUM(OFFSET(Data!$W57,-2,0,3))&gt;=2),Data!$D57,NA()))</f>
        <v>#N/A</v>
      </c>
      <c r="AD57" s="1" t="str">
        <f>IF(ROW()-ROW(Data!$AA$2:$AA$84)&lt;5,NA(),IF(OR(SUM(OFFSET(Data!$S57,-4,0,5))&gt;=4,SUM(OFFSET(Data!$V57,-4,0,5))&gt;=4),Data!$D57,NA()))</f>
        <v>#N/A</v>
      </c>
      <c r="AE57" s="1" t="str">
        <f>IF(ROW()-ROW(Data!$AE$2:$AE$84)&lt;15,NA(),IF(AND(SUM(OFFSET(Data!$S57,-14,0,15))=0,SUM(OFFSET(Data!$V57,-14,0,15))=0),Data!$D57,NA()))</f>
        <v>#N/A</v>
      </c>
      <c r="AF57" s="1" t="str">
        <f>IF(ROW()-ROW(Data!$AE$2:$AE$84)&lt;8,NA(),IF(SUM(OFFSET(Data!$S57,-7,0,8),OFFSET(Data!$V57,-7,0,8))=8,Data!$D57,NA()))</f>
        <v>#N/A</v>
      </c>
      <c r="AG57" s="1">
        <f>IF(Data!$AI57="",Data!$D57,NA())</f>
        <v>99.4</v>
      </c>
      <c r="AH57" s="1" t="str">
        <f>IF(OR(Data!$U57=1,Data!$X57=1),Data!$D57,NA())</f>
        <v>#N/A</v>
      </c>
      <c r="AI57" s="1" t="str">
        <f>CONCATENATE(IF(ISNA(Data!$AH57),"","1,"),IF(ISNA(Data!$Z57),"","2,"),IF(ISNA(Data!$AA57),"","3,"),IF(ISNA(Data!$AB57),"","4,"),IF(ISNA(Data!$AC57),"","5,"),IF(ISNA(Data!$AD57),"","6,"),IF(ISNA(Data!$AE57),"","7,"),IF(ISNA(Data!$AF57),"","8"))</f>
        <v/>
      </c>
    </row>
    <row r="58" ht="15.75" customHeight="1">
      <c r="A58" s="1">
        <v>21057.0</v>
      </c>
      <c r="B58" s="1">
        <v>97.0</v>
      </c>
      <c r="C58" s="1">
        <v>103.0</v>
      </c>
      <c r="D58" s="1">
        <v>98.9</v>
      </c>
      <c r="E58" s="1">
        <f>AVERAGE(Data!$D$2:$D$84)</f>
        <v>100.2012048</v>
      </c>
      <c r="F58" s="1">
        <f>IF(ISNUMBER(OFFSET(Data!$D58,-1,0,1,1))=TRUE,ABS(Data!$D58-OFFSET(Data!$D58,-1,0)),"")</f>
        <v>0.5</v>
      </c>
      <c r="G58" s="1">
        <f>AVERAGE(Data!$F$2:$F$84)</f>
        <v>0.9109756098</v>
      </c>
      <c r="H58" s="1">
        <f>Data!$G58/1.128</f>
        <v>0.8076024909</v>
      </c>
      <c r="I58" s="1">
        <f>Data!$E58+Data!$H58</f>
        <v>101.0088073</v>
      </c>
      <c r="J58" s="1">
        <f>Data!$E58+2*Data!$H58</f>
        <v>101.8164098</v>
      </c>
      <c r="K58" s="1">
        <f>Data!$E58+3*Data!$H58</f>
        <v>102.6240123</v>
      </c>
      <c r="L58" s="1">
        <f>Data!$E58-Data!$H58</f>
        <v>99.39360233</v>
      </c>
      <c r="M58" s="1">
        <f>Data!$E58-2*Data!$H58</f>
        <v>98.58599984</v>
      </c>
      <c r="N58" s="1">
        <f>Data!$E58-3*Data!$H58</f>
        <v>97.77839735</v>
      </c>
      <c r="O58" s="1">
        <f>Data!$G58*3.267</f>
        <v>2.976157317</v>
      </c>
      <c r="P58" s="1">
        <f>IF(Data!$F58&lt;Data!$O58,Data!$F58,NA())</f>
        <v>0.5</v>
      </c>
      <c r="Q58" s="1" t="str">
        <f>IF(Data!$F58="",NA(),IF(Data!$F58&gt;Data!$O58,Data!$F58,NA()))</f>
        <v>#N/A</v>
      </c>
      <c r="R58" s="1">
        <f>IF(Data!$D58&gt;Data!$E58,1,0)</f>
        <v>0</v>
      </c>
      <c r="S58" s="1">
        <f>IF(Data!$D58&gt;Data!$I58,1,0)</f>
        <v>0</v>
      </c>
      <c r="T58" s="1">
        <f>IF(Data!$D58&gt;Data!$J58,1,0)</f>
        <v>0</v>
      </c>
      <c r="U58" s="1">
        <f>IF(Data!$D58&gt;Data!$K58,1,0)</f>
        <v>0</v>
      </c>
      <c r="V58" s="1">
        <f>IF(Data!$D58&lt;Data!$L58,1,0)</f>
        <v>1</v>
      </c>
      <c r="W58" s="1">
        <f>IF(Data!$D58&lt;Data!$M58,1,0)</f>
        <v>0</v>
      </c>
      <c r="X58" s="1">
        <f>IF(Data!$D58&lt;Data!$N58,1,0)</f>
        <v>0</v>
      </c>
      <c r="Y58" s="1">
        <f t="shared" si="1"/>
        <v>0</v>
      </c>
      <c r="Z58" s="1" t="str">
        <f>IF(ROW()-ROW(Data!$Z$2:$Z$84)&lt;9,NA(),IF(OR(SUM(OFFSET(Data!$R58,-8,0,9))=9,SUM(OFFSET(Data!$R58,-8,0,9))=0),Data!$D58,NA()))</f>
        <v>#N/A</v>
      </c>
      <c r="AA58" s="1" t="str">
        <f>IF(ROW()-ROW(Data!$AA$2:$AA$84)&lt;6,NA(),IF(OR(SUM(OFFSET(Data!$Y58,-5,0,6))=6,SUM(OFFSET(Data!$Y58,-5,0,6))=0),Data!$D58,NA()))</f>
        <v>#N/A</v>
      </c>
      <c r="AB58" s="1" t="str">
        <f>IF(ROW()-ROW(Data!$AB$2:$AB$84)&lt;14,NA(),IF(OR(CONCATENATE(OFFSET(Data!$Y58,-13,0,14))="01010101010101",CONCATENATE(OFFSET(Data!$Y58,-13,0,14))="10101010101010"),Data!$D58,NA()))</f>
        <v>#N/A</v>
      </c>
      <c r="AC58" s="1" t="str">
        <f>IF(ROW()-ROW(Data!$AC$2:$AC$84)&lt;3,NA(),IF(OR(SUM(OFFSET(Data!$T58,-2,0,3))&gt;=2,SUM(OFFSET(Data!$W58,-2,0,3))&gt;=2),Data!$D58,NA()))</f>
        <v>#N/A</v>
      </c>
      <c r="AD58" s="1" t="str">
        <f>IF(ROW()-ROW(Data!$AA$2:$AA$84)&lt;5,NA(),IF(OR(SUM(OFFSET(Data!$S58,-4,0,5))&gt;=4,SUM(OFFSET(Data!$V58,-4,0,5))&gt;=4),Data!$D58,NA()))</f>
        <v>#N/A</v>
      </c>
      <c r="AE58" s="1" t="str">
        <f>IF(ROW()-ROW(Data!$AE$2:$AE$84)&lt;15,NA(),IF(AND(SUM(OFFSET(Data!$S58,-14,0,15))=0,SUM(OFFSET(Data!$V58,-14,0,15))=0),Data!$D58,NA()))</f>
        <v>#N/A</v>
      </c>
      <c r="AF58" s="1" t="str">
        <f>IF(ROW()-ROW(Data!$AE$2:$AE$84)&lt;8,NA(),IF(SUM(OFFSET(Data!$S58,-7,0,8),OFFSET(Data!$V58,-7,0,8))=8,Data!$D58,NA()))</f>
        <v>#N/A</v>
      </c>
      <c r="AG58" s="1">
        <f>IF(Data!$AI58="",Data!$D58,NA())</f>
        <v>98.9</v>
      </c>
      <c r="AH58" s="1" t="str">
        <f>IF(OR(Data!$U58=1,Data!$X58=1),Data!$D58,NA())</f>
        <v>#N/A</v>
      </c>
      <c r="AI58" s="1" t="str">
        <f>CONCATENATE(IF(ISNA(Data!$AH58),"","1,"),IF(ISNA(Data!$Z58),"","2,"),IF(ISNA(Data!$AA58),"","3,"),IF(ISNA(Data!$AB58),"","4,"),IF(ISNA(Data!$AC58),"","5,"),IF(ISNA(Data!$AD58),"","6,"),IF(ISNA(Data!$AE58),"","7,"),IF(ISNA(Data!$AF58),"","8"))</f>
        <v/>
      </c>
    </row>
    <row r="59" ht="15.75" customHeight="1">
      <c r="A59" s="1">
        <v>21058.0</v>
      </c>
      <c r="B59" s="1">
        <v>97.0</v>
      </c>
      <c r="C59" s="1">
        <v>103.0</v>
      </c>
      <c r="D59" s="1">
        <v>99.3</v>
      </c>
      <c r="E59" s="1">
        <f>AVERAGE(Data!$D$2:$D$84)</f>
        <v>100.2012048</v>
      </c>
      <c r="F59" s="1">
        <f>IF(ISNUMBER(OFFSET(Data!$D59,-1,0,1,1))=TRUE,ABS(Data!$D59-OFFSET(Data!$D59,-1,0)),"")</f>
        <v>0.4</v>
      </c>
      <c r="G59" s="1">
        <f>AVERAGE(Data!$F$2:$F$84)</f>
        <v>0.9109756098</v>
      </c>
      <c r="H59" s="1">
        <f>Data!$G59/1.128</f>
        <v>0.8076024909</v>
      </c>
      <c r="I59" s="1">
        <f>Data!$E59+Data!$H59</f>
        <v>101.0088073</v>
      </c>
      <c r="J59" s="1">
        <f>Data!$E59+2*Data!$H59</f>
        <v>101.8164098</v>
      </c>
      <c r="K59" s="1">
        <f>Data!$E59+3*Data!$H59</f>
        <v>102.6240123</v>
      </c>
      <c r="L59" s="1">
        <f>Data!$E59-Data!$H59</f>
        <v>99.39360233</v>
      </c>
      <c r="M59" s="1">
        <f>Data!$E59-2*Data!$H59</f>
        <v>98.58599984</v>
      </c>
      <c r="N59" s="1">
        <f>Data!$E59-3*Data!$H59</f>
        <v>97.77839735</v>
      </c>
      <c r="O59" s="1">
        <f>Data!$G59*3.267</f>
        <v>2.976157317</v>
      </c>
      <c r="P59" s="1">
        <f>IF(Data!$F59&lt;Data!$O59,Data!$F59,NA())</f>
        <v>0.4</v>
      </c>
      <c r="Q59" s="1" t="str">
        <f>IF(Data!$F59="",NA(),IF(Data!$F59&gt;Data!$O59,Data!$F59,NA()))</f>
        <v>#N/A</v>
      </c>
      <c r="R59" s="1">
        <f>IF(Data!$D59&gt;Data!$E59,1,0)</f>
        <v>0</v>
      </c>
      <c r="S59" s="1">
        <f>IF(Data!$D59&gt;Data!$I59,1,0)</f>
        <v>0</v>
      </c>
      <c r="T59" s="1">
        <f>IF(Data!$D59&gt;Data!$J59,1,0)</f>
        <v>0</v>
      </c>
      <c r="U59" s="1">
        <f>IF(Data!$D59&gt;Data!$K59,1,0)</f>
        <v>0</v>
      </c>
      <c r="V59" s="1">
        <f>IF(Data!$D59&lt;Data!$L59,1,0)</f>
        <v>1</v>
      </c>
      <c r="W59" s="1">
        <f>IF(Data!$D59&lt;Data!$M59,1,0)</f>
        <v>0</v>
      </c>
      <c r="X59" s="1">
        <f>IF(Data!$D59&lt;Data!$N59,1,0)</f>
        <v>0</v>
      </c>
      <c r="Y59" s="1">
        <f t="shared" si="1"/>
        <v>1</v>
      </c>
      <c r="Z59" s="1" t="str">
        <f>IF(ROW()-ROW(Data!$Z$2:$Z$84)&lt;9,NA(),IF(OR(SUM(OFFSET(Data!$R59,-8,0,9))=9,SUM(OFFSET(Data!$R59,-8,0,9))=0),Data!$D59,NA()))</f>
        <v>#N/A</v>
      </c>
      <c r="AA59" s="1" t="str">
        <f>IF(ROW()-ROW(Data!$AA$2:$AA$84)&lt;6,NA(),IF(OR(SUM(OFFSET(Data!$Y59,-5,0,6))=6,SUM(OFFSET(Data!$Y59,-5,0,6))=0),Data!$D59,NA()))</f>
        <v>#N/A</v>
      </c>
      <c r="AB59" s="1" t="str">
        <f>IF(ROW()-ROW(Data!$AB$2:$AB$84)&lt;14,NA(),IF(OR(CONCATENATE(OFFSET(Data!$Y59,-13,0,14))="01010101010101",CONCATENATE(OFFSET(Data!$Y59,-13,0,14))="10101010101010"),Data!$D59,NA()))</f>
        <v>#N/A</v>
      </c>
      <c r="AC59" s="1" t="str">
        <f>IF(ROW()-ROW(Data!$AC$2:$AC$84)&lt;3,NA(),IF(OR(SUM(OFFSET(Data!$T59,-2,0,3))&gt;=2,SUM(OFFSET(Data!$W59,-2,0,3))&gt;=2),Data!$D59,NA()))</f>
        <v>#N/A</v>
      </c>
      <c r="AD59" s="1" t="str">
        <f>IF(ROW()-ROW(Data!$AA$2:$AA$84)&lt;5,NA(),IF(OR(SUM(OFFSET(Data!$S59,-4,0,5))&gt;=4,SUM(OFFSET(Data!$V59,-4,0,5))&gt;=4),Data!$D59,NA()))</f>
        <v>#N/A</v>
      </c>
      <c r="AE59" s="1" t="str">
        <f>IF(ROW()-ROW(Data!$AE$2:$AE$84)&lt;15,NA(),IF(AND(SUM(OFFSET(Data!$S59,-14,0,15))=0,SUM(OFFSET(Data!$V59,-14,0,15))=0),Data!$D59,NA()))</f>
        <v>#N/A</v>
      </c>
      <c r="AF59" s="1" t="str">
        <f>IF(ROW()-ROW(Data!$AE$2:$AE$84)&lt;8,NA(),IF(SUM(OFFSET(Data!$S59,-7,0,8),OFFSET(Data!$V59,-7,0,8))=8,Data!$D59,NA()))</f>
        <v>#N/A</v>
      </c>
      <c r="AG59" s="1">
        <f>IF(Data!$AI59="",Data!$D59,NA())</f>
        <v>99.3</v>
      </c>
      <c r="AH59" s="1" t="str">
        <f>IF(OR(Data!$U59=1,Data!$X59=1),Data!$D59,NA())</f>
        <v>#N/A</v>
      </c>
      <c r="AI59" s="1" t="str">
        <f>CONCATENATE(IF(ISNA(Data!$AH59),"","1,"),IF(ISNA(Data!$Z59),"","2,"),IF(ISNA(Data!$AA59),"","3,"),IF(ISNA(Data!$AB59),"","4,"),IF(ISNA(Data!$AC59),"","5,"),IF(ISNA(Data!$AD59),"","6,"),IF(ISNA(Data!$AE59),"","7,"),IF(ISNA(Data!$AF59),"","8"))</f>
        <v/>
      </c>
    </row>
    <row r="60" ht="15.75" customHeight="1">
      <c r="A60" s="1">
        <v>21059.0</v>
      </c>
      <c r="B60" s="1">
        <v>97.0</v>
      </c>
      <c r="C60" s="1">
        <v>103.0</v>
      </c>
      <c r="D60" s="1">
        <v>98.0</v>
      </c>
      <c r="E60" s="1">
        <f>AVERAGE(Data!$D$2:$D$84)</f>
        <v>100.2012048</v>
      </c>
      <c r="F60" s="1">
        <f>IF(ISNUMBER(OFFSET(Data!$D60,-1,0,1,1))=TRUE,ABS(Data!$D60-OFFSET(Data!$D60,-1,0)),"")</f>
        <v>1.3</v>
      </c>
      <c r="G60" s="1">
        <f>AVERAGE(Data!$F$2:$F$84)</f>
        <v>0.9109756098</v>
      </c>
      <c r="H60" s="1">
        <f>Data!$G60/1.128</f>
        <v>0.8076024909</v>
      </c>
      <c r="I60" s="1">
        <f>Data!$E60+Data!$H60</f>
        <v>101.0088073</v>
      </c>
      <c r="J60" s="1">
        <f>Data!$E60+2*Data!$H60</f>
        <v>101.8164098</v>
      </c>
      <c r="K60" s="1">
        <f>Data!$E60+3*Data!$H60</f>
        <v>102.6240123</v>
      </c>
      <c r="L60" s="1">
        <f>Data!$E60-Data!$H60</f>
        <v>99.39360233</v>
      </c>
      <c r="M60" s="1">
        <f>Data!$E60-2*Data!$H60</f>
        <v>98.58599984</v>
      </c>
      <c r="N60" s="1">
        <f>Data!$E60-3*Data!$H60</f>
        <v>97.77839735</v>
      </c>
      <c r="O60" s="1">
        <f>Data!$G60*3.267</f>
        <v>2.976157317</v>
      </c>
      <c r="P60" s="1">
        <f>IF(Data!$F60&lt;Data!$O60,Data!$F60,NA())</f>
        <v>1.3</v>
      </c>
      <c r="Q60" s="1" t="str">
        <f>IF(Data!$F60="",NA(),IF(Data!$F60&gt;Data!$O60,Data!$F60,NA()))</f>
        <v>#N/A</v>
      </c>
      <c r="R60" s="1">
        <f>IF(Data!$D60&gt;Data!$E60,1,0)</f>
        <v>0</v>
      </c>
      <c r="S60" s="1">
        <f>IF(Data!$D60&gt;Data!$I60,1,0)</f>
        <v>0</v>
      </c>
      <c r="T60" s="1">
        <f>IF(Data!$D60&gt;Data!$J60,1,0)</f>
        <v>0</v>
      </c>
      <c r="U60" s="1">
        <f>IF(Data!$D60&gt;Data!$K60,1,0)</f>
        <v>0</v>
      </c>
      <c r="V60" s="1">
        <f>IF(Data!$D60&lt;Data!$L60,1,0)</f>
        <v>1</v>
      </c>
      <c r="W60" s="1">
        <f>IF(Data!$D60&lt;Data!$M60,1,0)</f>
        <v>1</v>
      </c>
      <c r="X60" s="1">
        <f>IF(Data!$D60&lt;Data!$N60,1,0)</f>
        <v>0</v>
      </c>
      <c r="Y60" s="1">
        <f t="shared" si="1"/>
        <v>0</v>
      </c>
      <c r="Z60" s="1" t="str">
        <f>IF(ROW()-ROW(Data!$Z$2:$Z$84)&lt;9,NA(),IF(OR(SUM(OFFSET(Data!$R60,-8,0,9))=9,SUM(OFFSET(Data!$R60,-8,0,9))=0),Data!$D60,NA()))</f>
        <v>#N/A</v>
      </c>
      <c r="AA60" s="1" t="str">
        <f>IF(ROW()-ROW(Data!$AA$2:$AA$84)&lt;6,NA(),IF(OR(SUM(OFFSET(Data!$Y60,-5,0,6))=6,SUM(OFFSET(Data!$Y60,-5,0,6))=0),Data!$D60,NA()))</f>
        <v>#N/A</v>
      </c>
      <c r="AB60" s="1" t="str">
        <f>IF(ROW()-ROW(Data!$AB$2:$AB$84)&lt;14,NA(),IF(OR(CONCATENATE(OFFSET(Data!$Y60,-13,0,14))="01010101010101",CONCATENATE(OFFSET(Data!$Y60,-13,0,14))="10101010101010"),Data!$D60,NA()))</f>
        <v>#N/A</v>
      </c>
      <c r="AC60" s="1" t="str">
        <f>IF(ROW()-ROW(Data!$AC$2:$AC$84)&lt;3,NA(),IF(OR(SUM(OFFSET(Data!$T60,-2,0,3))&gt;=2,SUM(OFFSET(Data!$W60,-2,0,3))&gt;=2),Data!$D60,NA()))</f>
        <v>#N/A</v>
      </c>
      <c r="AD60" s="1">
        <f>IF(ROW()-ROW(Data!$AA$2:$AA$84)&lt;5,NA(),IF(OR(SUM(OFFSET(Data!$S60,-4,0,5))&gt;=4,SUM(OFFSET(Data!$V60,-4,0,5))&gt;=4),Data!$D60,NA()))</f>
        <v>98</v>
      </c>
      <c r="AE60" s="1" t="str">
        <f>IF(ROW()-ROW(Data!$AE$2:$AE$84)&lt;15,NA(),IF(AND(SUM(OFFSET(Data!$S60,-14,0,15))=0,SUM(OFFSET(Data!$V60,-14,0,15))=0),Data!$D60,NA()))</f>
        <v>#N/A</v>
      </c>
      <c r="AF60" s="1" t="str">
        <f>IF(ROW()-ROW(Data!$AE$2:$AE$84)&lt;8,NA(),IF(SUM(OFFSET(Data!$S60,-7,0,8),OFFSET(Data!$V60,-7,0,8))=8,Data!$D60,NA()))</f>
        <v>#N/A</v>
      </c>
      <c r="AG60" s="1" t="str">
        <f>IF(Data!$AI60="",Data!$D60,NA())</f>
        <v>#N/A</v>
      </c>
      <c r="AH60" s="1" t="str">
        <f>IF(OR(Data!$U60=1,Data!$X60=1),Data!$D60,NA())</f>
        <v>#N/A</v>
      </c>
      <c r="AI60" s="1" t="str">
        <f>CONCATENATE(IF(ISNA(Data!$AH60),"","1,"),IF(ISNA(Data!$Z60),"","2,"),IF(ISNA(Data!$AA60),"","3,"),IF(ISNA(Data!$AB60),"","4,"),IF(ISNA(Data!$AC60),"","5,"),IF(ISNA(Data!$AD60),"","6,"),IF(ISNA(Data!$AE60),"","7,"),IF(ISNA(Data!$AF60),"","8"))</f>
        <v>6,</v>
      </c>
    </row>
    <row r="61" ht="15.75" customHeight="1">
      <c r="A61" s="1">
        <v>21060.0</v>
      </c>
      <c r="B61" s="1">
        <v>97.0</v>
      </c>
      <c r="C61" s="1">
        <v>103.0</v>
      </c>
      <c r="D61" s="1">
        <v>98.8</v>
      </c>
      <c r="E61" s="1">
        <f>AVERAGE(Data!$D$2:$D$84)</f>
        <v>100.2012048</v>
      </c>
      <c r="F61" s="1">
        <f>IF(ISNUMBER(OFFSET(Data!$D61,-1,0,1,1))=TRUE,ABS(Data!$D61-OFFSET(Data!$D61,-1,0)),"")</f>
        <v>0.8</v>
      </c>
      <c r="G61" s="1">
        <f>AVERAGE(Data!$F$2:$F$84)</f>
        <v>0.9109756098</v>
      </c>
      <c r="H61" s="1">
        <f>Data!$G61/1.128</f>
        <v>0.8076024909</v>
      </c>
      <c r="I61" s="1">
        <f>Data!$E61+Data!$H61</f>
        <v>101.0088073</v>
      </c>
      <c r="J61" s="1">
        <f>Data!$E61+2*Data!$H61</f>
        <v>101.8164098</v>
      </c>
      <c r="K61" s="1">
        <f>Data!$E61+3*Data!$H61</f>
        <v>102.6240123</v>
      </c>
      <c r="L61" s="1">
        <f>Data!$E61-Data!$H61</f>
        <v>99.39360233</v>
      </c>
      <c r="M61" s="1">
        <f>Data!$E61-2*Data!$H61</f>
        <v>98.58599984</v>
      </c>
      <c r="N61" s="1">
        <f>Data!$E61-3*Data!$H61</f>
        <v>97.77839735</v>
      </c>
      <c r="O61" s="1">
        <f>Data!$G61*3.267</f>
        <v>2.976157317</v>
      </c>
      <c r="P61" s="1">
        <f>IF(Data!$F61&lt;Data!$O61,Data!$F61,NA())</f>
        <v>0.8</v>
      </c>
      <c r="Q61" s="1" t="str">
        <f>IF(Data!$F61="",NA(),IF(Data!$F61&gt;Data!$O61,Data!$F61,NA()))</f>
        <v>#N/A</v>
      </c>
      <c r="R61" s="1">
        <f>IF(Data!$D61&gt;Data!$E61,1,0)</f>
        <v>0</v>
      </c>
      <c r="S61" s="1">
        <f>IF(Data!$D61&gt;Data!$I61,1,0)</f>
        <v>0</v>
      </c>
      <c r="T61" s="1">
        <f>IF(Data!$D61&gt;Data!$J61,1,0)</f>
        <v>0</v>
      </c>
      <c r="U61" s="1">
        <f>IF(Data!$D61&gt;Data!$K61,1,0)</f>
        <v>0</v>
      </c>
      <c r="V61" s="1">
        <f>IF(Data!$D61&lt;Data!$L61,1,0)</f>
        <v>1</v>
      </c>
      <c r="W61" s="1">
        <f>IF(Data!$D61&lt;Data!$M61,1,0)</f>
        <v>0</v>
      </c>
      <c r="X61" s="1">
        <f>IF(Data!$D61&lt;Data!$N61,1,0)</f>
        <v>0</v>
      </c>
      <c r="Y61" s="1">
        <f t="shared" si="1"/>
        <v>1</v>
      </c>
      <c r="Z61" s="1" t="str">
        <f>IF(ROW()-ROW(Data!$Z$2:$Z$84)&lt;9,NA(),IF(OR(SUM(OFFSET(Data!$R61,-8,0,9))=9,SUM(OFFSET(Data!$R61,-8,0,9))=0),Data!$D61,NA()))</f>
        <v>#N/A</v>
      </c>
      <c r="AA61" s="1" t="str">
        <f>IF(ROW()-ROW(Data!$AA$2:$AA$84)&lt;6,NA(),IF(OR(SUM(OFFSET(Data!$Y61,-5,0,6))=6,SUM(OFFSET(Data!$Y61,-5,0,6))=0),Data!$D61,NA()))</f>
        <v>#N/A</v>
      </c>
      <c r="AB61" s="1" t="str">
        <f>IF(ROW()-ROW(Data!$AB$2:$AB$84)&lt;14,NA(),IF(OR(CONCATENATE(OFFSET(Data!$Y61,-13,0,14))="01010101010101",CONCATENATE(OFFSET(Data!$Y61,-13,0,14))="10101010101010"),Data!$D61,NA()))</f>
        <v>#N/A</v>
      </c>
      <c r="AC61" s="1" t="str">
        <f>IF(ROW()-ROW(Data!$AC$2:$AC$84)&lt;3,NA(),IF(OR(SUM(OFFSET(Data!$T61,-2,0,3))&gt;=2,SUM(OFFSET(Data!$W61,-2,0,3))&gt;=2),Data!$D61,NA()))</f>
        <v>#N/A</v>
      </c>
      <c r="AD61" s="1">
        <f>IF(ROW()-ROW(Data!$AA$2:$AA$84)&lt;5,NA(),IF(OR(SUM(OFFSET(Data!$S61,-4,0,5))&gt;=4,SUM(OFFSET(Data!$V61,-4,0,5))&gt;=4),Data!$D61,NA()))</f>
        <v>98.8</v>
      </c>
      <c r="AE61" s="1" t="str">
        <f>IF(ROW()-ROW(Data!$AE$2:$AE$84)&lt;15,NA(),IF(AND(SUM(OFFSET(Data!$S61,-14,0,15))=0,SUM(OFFSET(Data!$V61,-14,0,15))=0),Data!$D61,NA()))</f>
        <v>#N/A</v>
      </c>
      <c r="AF61" s="1" t="str">
        <f>IF(ROW()-ROW(Data!$AE$2:$AE$84)&lt;8,NA(),IF(SUM(OFFSET(Data!$S61,-7,0,8),OFFSET(Data!$V61,-7,0,8))=8,Data!$D61,NA()))</f>
        <v>#N/A</v>
      </c>
      <c r="AG61" s="1" t="str">
        <f>IF(Data!$AI61="",Data!$D61,NA())</f>
        <v>#N/A</v>
      </c>
      <c r="AH61" s="1" t="str">
        <f>IF(OR(Data!$U61=1,Data!$X61=1),Data!$D61,NA())</f>
        <v>#N/A</v>
      </c>
      <c r="AI61" s="1" t="str">
        <f>CONCATENATE(IF(ISNA(Data!$AH61),"","1,"),IF(ISNA(Data!$Z61),"","2,"),IF(ISNA(Data!$AA61),"","3,"),IF(ISNA(Data!$AB61),"","4,"),IF(ISNA(Data!$AC61),"","5,"),IF(ISNA(Data!$AD61),"","6,"),IF(ISNA(Data!$AE61),"","7,"),IF(ISNA(Data!$AF61),"","8"))</f>
        <v>6,</v>
      </c>
    </row>
    <row r="62" ht="15.75" customHeight="1">
      <c r="A62" s="1">
        <v>21061.0</v>
      </c>
      <c r="B62" s="1">
        <v>97.0</v>
      </c>
      <c r="C62" s="1">
        <v>103.0</v>
      </c>
      <c r="D62" s="1">
        <v>98.9</v>
      </c>
      <c r="E62" s="1">
        <f>AVERAGE(Data!$D$2:$D$84)</f>
        <v>100.2012048</v>
      </c>
      <c r="F62" s="1">
        <f>IF(ISNUMBER(OFFSET(Data!$D62,-1,0,1,1))=TRUE,ABS(Data!$D62-OFFSET(Data!$D62,-1,0)),"")</f>
        <v>0.1</v>
      </c>
      <c r="G62" s="1">
        <f>AVERAGE(Data!$F$2:$F$84)</f>
        <v>0.9109756098</v>
      </c>
      <c r="H62" s="1">
        <f>Data!$G62/1.128</f>
        <v>0.8076024909</v>
      </c>
      <c r="I62" s="1">
        <f>Data!$E62+Data!$H62</f>
        <v>101.0088073</v>
      </c>
      <c r="J62" s="1">
        <f>Data!$E62+2*Data!$H62</f>
        <v>101.8164098</v>
      </c>
      <c r="K62" s="1">
        <f>Data!$E62+3*Data!$H62</f>
        <v>102.6240123</v>
      </c>
      <c r="L62" s="1">
        <f>Data!$E62-Data!$H62</f>
        <v>99.39360233</v>
      </c>
      <c r="M62" s="1">
        <f>Data!$E62-2*Data!$H62</f>
        <v>98.58599984</v>
      </c>
      <c r="N62" s="1">
        <f>Data!$E62-3*Data!$H62</f>
        <v>97.77839735</v>
      </c>
      <c r="O62" s="1">
        <f>Data!$G62*3.267</f>
        <v>2.976157317</v>
      </c>
      <c r="P62" s="1">
        <f>IF(Data!$F62&lt;Data!$O62,Data!$F62,NA())</f>
        <v>0.1</v>
      </c>
      <c r="Q62" s="1" t="str">
        <f>IF(Data!$F62="",NA(),IF(Data!$F62&gt;Data!$O62,Data!$F62,NA()))</f>
        <v>#N/A</v>
      </c>
      <c r="R62" s="1">
        <f>IF(Data!$D62&gt;Data!$E62,1,0)</f>
        <v>0</v>
      </c>
      <c r="S62" s="1">
        <f>IF(Data!$D62&gt;Data!$I62,1,0)</f>
        <v>0</v>
      </c>
      <c r="T62" s="1">
        <f>IF(Data!$D62&gt;Data!$J62,1,0)</f>
        <v>0</v>
      </c>
      <c r="U62" s="1">
        <f>IF(Data!$D62&gt;Data!$K62,1,0)</f>
        <v>0</v>
      </c>
      <c r="V62" s="1">
        <f>IF(Data!$D62&lt;Data!$L62,1,0)</f>
        <v>1</v>
      </c>
      <c r="W62" s="1">
        <f>IF(Data!$D62&lt;Data!$M62,1,0)</f>
        <v>0</v>
      </c>
      <c r="X62" s="1">
        <f>IF(Data!$D62&lt;Data!$N62,1,0)</f>
        <v>0</v>
      </c>
      <c r="Y62" s="1">
        <f t="shared" si="1"/>
        <v>1</v>
      </c>
      <c r="Z62" s="1" t="str">
        <f>IF(ROW()-ROW(Data!$Z$2:$Z$84)&lt;9,NA(),IF(OR(SUM(OFFSET(Data!$R62,-8,0,9))=9,SUM(OFFSET(Data!$R62,-8,0,9))=0),Data!$D62,NA()))</f>
        <v>#N/A</v>
      </c>
      <c r="AA62" s="1" t="str">
        <f>IF(ROW()-ROW(Data!$AA$2:$AA$84)&lt;6,NA(),IF(OR(SUM(OFFSET(Data!$Y62,-5,0,6))=6,SUM(OFFSET(Data!$Y62,-5,0,6))=0),Data!$D62,NA()))</f>
        <v>#N/A</v>
      </c>
      <c r="AB62" s="1" t="str">
        <f>IF(ROW()-ROW(Data!$AB$2:$AB$84)&lt;14,NA(),IF(OR(CONCATENATE(OFFSET(Data!$Y62,-13,0,14))="01010101010101",CONCATENATE(OFFSET(Data!$Y62,-13,0,14))="10101010101010"),Data!$D62,NA()))</f>
        <v>#N/A</v>
      </c>
      <c r="AC62" s="1" t="str">
        <f>IF(ROW()-ROW(Data!$AC$2:$AC$84)&lt;3,NA(),IF(OR(SUM(OFFSET(Data!$T62,-2,0,3))&gt;=2,SUM(OFFSET(Data!$W62,-2,0,3))&gt;=2),Data!$D62,NA()))</f>
        <v>#N/A</v>
      </c>
      <c r="AD62" s="1">
        <f>IF(ROW()-ROW(Data!$AA$2:$AA$84)&lt;5,NA(),IF(OR(SUM(OFFSET(Data!$S62,-4,0,5))&gt;=4,SUM(OFFSET(Data!$V62,-4,0,5))&gt;=4),Data!$D62,NA()))</f>
        <v>98.9</v>
      </c>
      <c r="AE62" s="1" t="str">
        <f>IF(ROW()-ROW(Data!$AE$2:$AE$84)&lt;15,NA(),IF(AND(SUM(OFFSET(Data!$S62,-14,0,15))=0,SUM(OFFSET(Data!$V62,-14,0,15))=0),Data!$D62,NA()))</f>
        <v>#N/A</v>
      </c>
      <c r="AF62" s="1" t="str">
        <f>IF(ROW()-ROW(Data!$AE$2:$AE$84)&lt;8,NA(),IF(SUM(OFFSET(Data!$S62,-7,0,8),OFFSET(Data!$V62,-7,0,8))=8,Data!$D62,NA()))</f>
        <v>#N/A</v>
      </c>
      <c r="AG62" s="1" t="str">
        <f>IF(Data!$AI62="",Data!$D62,NA())</f>
        <v>#N/A</v>
      </c>
      <c r="AH62" s="1" t="str">
        <f>IF(OR(Data!$U62=1,Data!$X62=1),Data!$D62,NA())</f>
        <v>#N/A</v>
      </c>
      <c r="AI62" s="1" t="str">
        <f>CONCATENATE(IF(ISNA(Data!$AH62),"","1,"),IF(ISNA(Data!$Z62),"","2,"),IF(ISNA(Data!$AA62),"","3,"),IF(ISNA(Data!$AB62),"","4,"),IF(ISNA(Data!$AC62),"","5,"),IF(ISNA(Data!$AD62),"","6,"),IF(ISNA(Data!$AE62),"","7,"),IF(ISNA(Data!$AF62),"","8"))</f>
        <v>6,</v>
      </c>
    </row>
    <row r="63" ht="15.75" customHeight="1">
      <c r="A63" s="1">
        <v>21062.0</v>
      </c>
      <c r="B63" s="1">
        <v>97.0</v>
      </c>
      <c r="C63" s="1">
        <v>103.0</v>
      </c>
      <c r="D63" s="1">
        <v>100.9</v>
      </c>
      <c r="E63" s="1">
        <f>AVERAGE(Data!$D$2:$D$84)</f>
        <v>100.2012048</v>
      </c>
      <c r="F63" s="1">
        <f>IF(ISNUMBER(OFFSET(Data!$D63,-1,0,1,1))=TRUE,ABS(Data!$D63-OFFSET(Data!$D63,-1,0)),"")</f>
        <v>2</v>
      </c>
      <c r="G63" s="1">
        <f>AVERAGE(Data!$F$2:$F$84)</f>
        <v>0.9109756098</v>
      </c>
      <c r="H63" s="1">
        <f>Data!$G63/1.128</f>
        <v>0.8076024909</v>
      </c>
      <c r="I63" s="1">
        <f>Data!$E63+Data!$H63</f>
        <v>101.0088073</v>
      </c>
      <c r="J63" s="1">
        <f>Data!$E63+2*Data!$H63</f>
        <v>101.8164098</v>
      </c>
      <c r="K63" s="1">
        <f>Data!$E63+3*Data!$H63</f>
        <v>102.6240123</v>
      </c>
      <c r="L63" s="1">
        <f>Data!$E63-Data!$H63</f>
        <v>99.39360233</v>
      </c>
      <c r="M63" s="1">
        <f>Data!$E63-2*Data!$H63</f>
        <v>98.58599984</v>
      </c>
      <c r="N63" s="1">
        <f>Data!$E63-3*Data!$H63</f>
        <v>97.77839735</v>
      </c>
      <c r="O63" s="1">
        <f>Data!$G63*3.267</f>
        <v>2.976157317</v>
      </c>
      <c r="P63" s="1">
        <f>IF(Data!$F63&lt;Data!$O63,Data!$F63,NA())</f>
        <v>2</v>
      </c>
      <c r="Q63" s="1" t="str">
        <f>IF(Data!$F63="",NA(),IF(Data!$F63&gt;Data!$O63,Data!$F63,NA()))</f>
        <v>#N/A</v>
      </c>
      <c r="R63" s="1">
        <f>IF(Data!$D63&gt;Data!$E63,1,0)</f>
        <v>1</v>
      </c>
      <c r="S63" s="1">
        <f>IF(Data!$D63&gt;Data!$I63,1,0)</f>
        <v>0</v>
      </c>
      <c r="T63" s="1">
        <f>IF(Data!$D63&gt;Data!$J63,1,0)</f>
        <v>0</v>
      </c>
      <c r="U63" s="1">
        <f>IF(Data!$D63&gt;Data!$K63,1,0)</f>
        <v>0</v>
      </c>
      <c r="V63" s="1">
        <f>IF(Data!$D63&lt;Data!$L63,1,0)</f>
        <v>0</v>
      </c>
      <c r="W63" s="1">
        <f>IF(Data!$D63&lt;Data!$M63,1,0)</f>
        <v>0</v>
      </c>
      <c r="X63" s="1">
        <f>IF(Data!$D63&lt;Data!$N63,1,0)</f>
        <v>0</v>
      </c>
      <c r="Y63" s="1">
        <f t="shared" si="1"/>
        <v>1</v>
      </c>
      <c r="Z63" s="1" t="str">
        <f>IF(ROW()-ROW(Data!$Z$2:$Z$84)&lt;9,NA(),IF(OR(SUM(OFFSET(Data!$R63,-8,0,9))=9,SUM(OFFSET(Data!$R63,-8,0,9))=0),Data!$D63,NA()))</f>
        <v>#N/A</v>
      </c>
      <c r="AA63" s="1" t="str">
        <f>IF(ROW()-ROW(Data!$AA$2:$AA$84)&lt;6,NA(),IF(OR(SUM(OFFSET(Data!$Y63,-5,0,6))=6,SUM(OFFSET(Data!$Y63,-5,0,6))=0),Data!$D63,NA()))</f>
        <v>#N/A</v>
      </c>
      <c r="AB63" s="1" t="str">
        <f>IF(ROW()-ROW(Data!$AB$2:$AB$84)&lt;14,NA(),IF(OR(CONCATENATE(OFFSET(Data!$Y63,-13,0,14))="01010101010101",CONCATENATE(OFFSET(Data!$Y63,-13,0,14))="10101010101010"),Data!$D63,NA()))</f>
        <v>#N/A</v>
      </c>
      <c r="AC63" s="1" t="str">
        <f>IF(ROW()-ROW(Data!$AC$2:$AC$84)&lt;3,NA(),IF(OR(SUM(OFFSET(Data!$T63,-2,0,3))&gt;=2,SUM(OFFSET(Data!$W63,-2,0,3))&gt;=2),Data!$D63,NA()))</f>
        <v>#N/A</v>
      </c>
      <c r="AD63" s="1">
        <f>IF(ROW()-ROW(Data!$AA$2:$AA$84)&lt;5,NA(),IF(OR(SUM(OFFSET(Data!$S63,-4,0,5))&gt;=4,SUM(OFFSET(Data!$V63,-4,0,5))&gt;=4),Data!$D63,NA()))</f>
        <v>100.9</v>
      </c>
      <c r="AE63" s="1" t="str">
        <f>IF(ROW()-ROW(Data!$AE$2:$AE$84)&lt;15,NA(),IF(AND(SUM(OFFSET(Data!$S63,-14,0,15))=0,SUM(OFFSET(Data!$V63,-14,0,15))=0),Data!$D63,NA()))</f>
        <v>#N/A</v>
      </c>
      <c r="AF63" s="1" t="str">
        <f>IF(ROW()-ROW(Data!$AE$2:$AE$84)&lt;8,NA(),IF(SUM(OFFSET(Data!$S63,-7,0,8),OFFSET(Data!$V63,-7,0,8))=8,Data!$D63,NA()))</f>
        <v>#N/A</v>
      </c>
      <c r="AG63" s="1" t="str">
        <f>IF(Data!$AI63="",Data!$D63,NA())</f>
        <v>#N/A</v>
      </c>
      <c r="AH63" s="1" t="str">
        <f>IF(OR(Data!$U63=1,Data!$X63=1),Data!$D63,NA())</f>
        <v>#N/A</v>
      </c>
      <c r="AI63" s="1" t="str">
        <f>CONCATENATE(IF(ISNA(Data!$AH63),"","1,"),IF(ISNA(Data!$Z63),"","2,"),IF(ISNA(Data!$AA63),"","3,"),IF(ISNA(Data!$AB63),"","4,"),IF(ISNA(Data!$AC63),"","5,"),IF(ISNA(Data!$AD63),"","6,"),IF(ISNA(Data!$AE63),"","7,"),IF(ISNA(Data!$AF63),"","8"))</f>
        <v>6,</v>
      </c>
    </row>
    <row r="64" ht="15.75" customHeight="1">
      <c r="A64" s="1">
        <v>21063.0</v>
      </c>
      <c r="B64" s="1">
        <v>97.0</v>
      </c>
      <c r="C64" s="1">
        <v>103.0</v>
      </c>
      <c r="D64" s="1">
        <v>100.6</v>
      </c>
      <c r="E64" s="1">
        <f>AVERAGE(Data!$D$2:$D$84)</f>
        <v>100.2012048</v>
      </c>
      <c r="F64" s="1">
        <f>IF(ISNUMBER(OFFSET(Data!$D64,-1,0,1,1))=TRUE,ABS(Data!$D64-OFFSET(Data!$D64,-1,0)),"")</f>
        <v>0.3</v>
      </c>
      <c r="G64" s="1">
        <f>AVERAGE(Data!$F$2:$F$84)</f>
        <v>0.9109756098</v>
      </c>
      <c r="H64" s="1">
        <f>Data!$G64/1.128</f>
        <v>0.8076024909</v>
      </c>
      <c r="I64" s="1">
        <f>Data!$E64+Data!$H64</f>
        <v>101.0088073</v>
      </c>
      <c r="J64" s="1">
        <f>Data!$E64+2*Data!$H64</f>
        <v>101.8164098</v>
      </c>
      <c r="K64" s="1">
        <f>Data!$E64+3*Data!$H64</f>
        <v>102.6240123</v>
      </c>
      <c r="L64" s="1">
        <f>Data!$E64-Data!$H64</f>
        <v>99.39360233</v>
      </c>
      <c r="M64" s="1">
        <f>Data!$E64-2*Data!$H64</f>
        <v>98.58599984</v>
      </c>
      <c r="N64" s="1">
        <f>Data!$E64-3*Data!$H64</f>
        <v>97.77839735</v>
      </c>
      <c r="O64" s="1">
        <f>Data!$G64*3.267</f>
        <v>2.976157317</v>
      </c>
      <c r="P64" s="1">
        <f>IF(Data!$F64&lt;Data!$O64,Data!$F64,NA())</f>
        <v>0.3</v>
      </c>
      <c r="Q64" s="1" t="str">
        <f>IF(Data!$F64="",NA(),IF(Data!$F64&gt;Data!$O64,Data!$F64,NA()))</f>
        <v>#N/A</v>
      </c>
      <c r="R64" s="1">
        <f>IF(Data!$D64&gt;Data!$E64,1,0)</f>
        <v>1</v>
      </c>
      <c r="S64" s="1">
        <f>IF(Data!$D64&gt;Data!$I64,1,0)</f>
        <v>0</v>
      </c>
      <c r="T64" s="1">
        <f>IF(Data!$D64&gt;Data!$J64,1,0)</f>
        <v>0</v>
      </c>
      <c r="U64" s="1">
        <f>IF(Data!$D64&gt;Data!$K64,1,0)</f>
        <v>0</v>
      </c>
      <c r="V64" s="1">
        <f>IF(Data!$D64&lt;Data!$L64,1,0)</f>
        <v>0</v>
      </c>
      <c r="W64" s="1">
        <f>IF(Data!$D64&lt;Data!$M64,1,0)</f>
        <v>0</v>
      </c>
      <c r="X64" s="1">
        <f>IF(Data!$D64&lt;Data!$N64,1,0)</f>
        <v>0</v>
      </c>
      <c r="Y64" s="1">
        <f t="shared" si="1"/>
        <v>0</v>
      </c>
      <c r="Z64" s="1" t="str">
        <f>IF(ROW()-ROW(Data!$Z$2:$Z$84)&lt;9,NA(),IF(OR(SUM(OFFSET(Data!$R64,-8,0,9))=9,SUM(OFFSET(Data!$R64,-8,0,9))=0),Data!$D64,NA()))</f>
        <v>#N/A</v>
      </c>
      <c r="AA64" s="1" t="str">
        <f>IF(ROW()-ROW(Data!$AA$2:$AA$84)&lt;6,NA(),IF(OR(SUM(OFFSET(Data!$Y64,-5,0,6))=6,SUM(OFFSET(Data!$Y64,-5,0,6))=0),Data!$D64,NA()))</f>
        <v>#N/A</v>
      </c>
      <c r="AB64" s="1" t="str">
        <f>IF(ROW()-ROW(Data!$AB$2:$AB$84)&lt;14,NA(),IF(OR(CONCATENATE(OFFSET(Data!$Y64,-13,0,14))="01010101010101",CONCATENATE(OFFSET(Data!$Y64,-13,0,14))="10101010101010"),Data!$D64,NA()))</f>
        <v>#N/A</v>
      </c>
      <c r="AC64" s="1" t="str">
        <f>IF(ROW()-ROW(Data!$AC$2:$AC$84)&lt;3,NA(),IF(OR(SUM(OFFSET(Data!$T64,-2,0,3))&gt;=2,SUM(OFFSET(Data!$W64,-2,0,3))&gt;=2),Data!$D64,NA()))</f>
        <v>#N/A</v>
      </c>
      <c r="AD64" s="1" t="str">
        <f>IF(ROW()-ROW(Data!$AA$2:$AA$84)&lt;5,NA(),IF(OR(SUM(OFFSET(Data!$S64,-4,0,5))&gt;=4,SUM(OFFSET(Data!$V64,-4,0,5))&gt;=4),Data!$D64,NA()))</f>
        <v>#N/A</v>
      </c>
      <c r="AE64" s="1" t="str">
        <f>IF(ROW()-ROW(Data!$AE$2:$AE$84)&lt;15,NA(),IF(AND(SUM(OFFSET(Data!$S64,-14,0,15))=0,SUM(OFFSET(Data!$V64,-14,0,15))=0),Data!$D64,NA()))</f>
        <v>#N/A</v>
      </c>
      <c r="AF64" s="1" t="str">
        <f>IF(ROW()-ROW(Data!$AE$2:$AE$84)&lt;8,NA(),IF(SUM(OFFSET(Data!$S64,-7,0,8),OFFSET(Data!$V64,-7,0,8))=8,Data!$D64,NA()))</f>
        <v>#N/A</v>
      </c>
      <c r="AG64" s="1">
        <f>IF(Data!$AI64="",Data!$D64,NA())</f>
        <v>100.6</v>
      </c>
      <c r="AH64" s="1" t="str">
        <f>IF(OR(Data!$U64=1,Data!$X64=1),Data!$D64,NA())</f>
        <v>#N/A</v>
      </c>
      <c r="AI64" s="1" t="str">
        <f>CONCATENATE(IF(ISNA(Data!$AH64),"","1,"),IF(ISNA(Data!$Z64),"","2,"),IF(ISNA(Data!$AA64),"","3,"),IF(ISNA(Data!$AB64),"","4,"),IF(ISNA(Data!$AC64),"","5,"),IF(ISNA(Data!$AD64),"","6,"),IF(ISNA(Data!$AE64),"","7,"),IF(ISNA(Data!$AF64),"","8"))</f>
        <v/>
      </c>
    </row>
    <row r="65" ht="15.75" customHeight="1">
      <c r="A65" s="1">
        <v>21064.0</v>
      </c>
      <c r="B65" s="1">
        <v>97.0</v>
      </c>
      <c r="C65" s="1">
        <v>103.0</v>
      </c>
      <c r="D65" s="1">
        <v>99.3</v>
      </c>
      <c r="E65" s="1">
        <f>AVERAGE(Data!$D$2:$D$84)</f>
        <v>100.2012048</v>
      </c>
      <c r="F65" s="1">
        <f>IF(ISNUMBER(OFFSET(Data!$D65,-1,0,1,1))=TRUE,ABS(Data!$D65-OFFSET(Data!$D65,-1,0)),"")</f>
        <v>1.3</v>
      </c>
      <c r="G65" s="1">
        <f>AVERAGE(Data!$F$2:$F$84)</f>
        <v>0.9109756098</v>
      </c>
      <c r="H65" s="1">
        <f>Data!$G65/1.128</f>
        <v>0.8076024909</v>
      </c>
      <c r="I65" s="1">
        <f>Data!$E65+Data!$H65</f>
        <v>101.0088073</v>
      </c>
      <c r="J65" s="1">
        <f>Data!$E65+2*Data!$H65</f>
        <v>101.8164098</v>
      </c>
      <c r="K65" s="1">
        <f>Data!$E65+3*Data!$H65</f>
        <v>102.6240123</v>
      </c>
      <c r="L65" s="1">
        <f>Data!$E65-Data!$H65</f>
        <v>99.39360233</v>
      </c>
      <c r="M65" s="1">
        <f>Data!$E65-2*Data!$H65</f>
        <v>98.58599984</v>
      </c>
      <c r="N65" s="1">
        <f>Data!$E65-3*Data!$H65</f>
        <v>97.77839735</v>
      </c>
      <c r="O65" s="1">
        <f>Data!$G65*3.267</f>
        <v>2.976157317</v>
      </c>
      <c r="P65" s="1">
        <f>IF(Data!$F65&lt;Data!$O65,Data!$F65,NA())</f>
        <v>1.3</v>
      </c>
      <c r="Q65" s="1" t="str">
        <f>IF(Data!$F65="",NA(),IF(Data!$F65&gt;Data!$O65,Data!$F65,NA()))</f>
        <v>#N/A</v>
      </c>
      <c r="R65" s="1">
        <f>IF(Data!$D65&gt;Data!$E65,1,0)</f>
        <v>0</v>
      </c>
      <c r="S65" s="1">
        <f>IF(Data!$D65&gt;Data!$I65,1,0)</f>
        <v>0</v>
      </c>
      <c r="T65" s="1">
        <f>IF(Data!$D65&gt;Data!$J65,1,0)</f>
        <v>0</v>
      </c>
      <c r="U65" s="1">
        <f>IF(Data!$D65&gt;Data!$K65,1,0)</f>
        <v>0</v>
      </c>
      <c r="V65" s="1">
        <f>IF(Data!$D65&lt;Data!$L65,1,0)</f>
        <v>1</v>
      </c>
      <c r="W65" s="1">
        <f>IF(Data!$D65&lt;Data!$M65,1,0)</f>
        <v>0</v>
      </c>
      <c r="X65" s="1">
        <f>IF(Data!$D65&lt;Data!$N65,1,0)</f>
        <v>0</v>
      </c>
      <c r="Y65" s="1">
        <f t="shared" si="1"/>
        <v>0</v>
      </c>
      <c r="Z65" s="1" t="str">
        <f>IF(ROW()-ROW(Data!$Z$2:$Z$84)&lt;9,NA(),IF(OR(SUM(OFFSET(Data!$R65,-8,0,9))=9,SUM(OFFSET(Data!$R65,-8,0,9))=0),Data!$D65,NA()))</f>
        <v>#N/A</v>
      </c>
      <c r="AA65" s="1" t="str">
        <f>IF(ROW()-ROW(Data!$AA$2:$AA$84)&lt;6,NA(),IF(OR(SUM(OFFSET(Data!$Y65,-5,0,6))=6,SUM(OFFSET(Data!$Y65,-5,0,6))=0),Data!$D65,NA()))</f>
        <v>#N/A</v>
      </c>
      <c r="AB65" s="1" t="str">
        <f>IF(ROW()-ROW(Data!$AB$2:$AB$84)&lt;14,NA(),IF(OR(CONCATENATE(OFFSET(Data!$Y65,-13,0,14))="01010101010101",CONCATENATE(OFFSET(Data!$Y65,-13,0,14))="10101010101010"),Data!$D65,NA()))</f>
        <v>#N/A</v>
      </c>
      <c r="AC65" s="1" t="str">
        <f>IF(ROW()-ROW(Data!$AC$2:$AC$84)&lt;3,NA(),IF(OR(SUM(OFFSET(Data!$T65,-2,0,3))&gt;=2,SUM(OFFSET(Data!$W65,-2,0,3))&gt;=2),Data!$D65,NA()))</f>
        <v>#N/A</v>
      </c>
      <c r="AD65" s="1" t="str">
        <f>IF(ROW()-ROW(Data!$AA$2:$AA$84)&lt;5,NA(),IF(OR(SUM(OFFSET(Data!$S65,-4,0,5))&gt;=4,SUM(OFFSET(Data!$V65,-4,0,5))&gt;=4),Data!$D65,NA()))</f>
        <v>#N/A</v>
      </c>
      <c r="AE65" s="1" t="str">
        <f>IF(ROW()-ROW(Data!$AE$2:$AE$84)&lt;15,NA(),IF(AND(SUM(OFFSET(Data!$S65,-14,0,15))=0,SUM(OFFSET(Data!$V65,-14,0,15))=0),Data!$D65,NA()))</f>
        <v>#N/A</v>
      </c>
      <c r="AF65" s="1" t="str">
        <f>IF(ROW()-ROW(Data!$AE$2:$AE$84)&lt;8,NA(),IF(SUM(OFFSET(Data!$S65,-7,0,8),OFFSET(Data!$V65,-7,0,8))=8,Data!$D65,NA()))</f>
        <v>#N/A</v>
      </c>
      <c r="AG65" s="1">
        <f>IF(Data!$AI65="",Data!$D65,NA())</f>
        <v>99.3</v>
      </c>
      <c r="AH65" s="1" t="str">
        <f>IF(OR(Data!$U65=1,Data!$X65=1),Data!$D65,NA())</f>
        <v>#N/A</v>
      </c>
      <c r="AI65" s="1" t="str">
        <f>CONCATENATE(IF(ISNA(Data!$AH65),"","1,"),IF(ISNA(Data!$Z65),"","2,"),IF(ISNA(Data!$AA65),"","3,"),IF(ISNA(Data!$AB65),"","4,"),IF(ISNA(Data!$AC65),"","5,"),IF(ISNA(Data!$AD65),"","6,"),IF(ISNA(Data!$AE65),"","7,"),IF(ISNA(Data!$AF65),"","8"))</f>
        <v/>
      </c>
    </row>
    <row r="66" ht="15.75" customHeight="1">
      <c r="A66" s="1">
        <v>21065.0</v>
      </c>
      <c r="B66" s="1">
        <v>97.0</v>
      </c>
      <c r="C66" s="1">
        <v>103.0</v>
      </c>
      <c r="D66" s="1">
        <v>99.4</v>
      </c>
      <c r="E66" s="1">
        <f>AVERAGE(Data!$D$2:$D$84)</f>
        <v>100.2012048</v>
      </c>
      <c r="F66" s="1">
        <f>IF(ISNUMBER(OFFSET(Data!$D66,-1,0,1,1))=TRUE,ABS(Data!$D66-OFFSET(Data!$D66,-1,0)),"")</f>
        <v>0.1</v>
      </c>
      <c r="G66" s="1">
        <f>AVERAGE(Data!$F$2:$F$84)</f>
        <v>0.9109756098</v>
      </c>
      <c r="H66" s="1">
        <f>Data!$G66/1.128</f>
        <v>0.8076024909</v>
      </c>
      <c r="I66" s="1">
        <f>Data!$E66+Data!$H66</f>
        <v>101.0088073</v>
      </c>
      <c r="J66" s="1">
        <f>Data!$E66+2*Data!$H66</f>
        <v>101.8164098</v>
      </c>
      <c r="K66" s="1">
        <f>Data!$E66+3*Data!$H66</f>
        <v>102.6240123</v>
      </c>
      <c r="L66" s="1">
        <f>Data!$E66-Data!$H66</f>
        <v>99.39360233</v>
      </c>
      <c r="M66" s="1">
        <f>Data!$E66-2*Data!$H66</f>
        <v>98.58599984</v>
      </c>
      <c r="N66" s="1">
        <f>Data!$E66-3*Data!$H66</f>
        <v>97.77839735</v>
      </c>
      <c r="O66" s="1">
        <f>Data!$G66*3.267</f>
        <v>2.976157317</v>
      </c>
      <c r="P66" s="1">
        <f>IF(Data!$F66&lt;Data!$O66,Data!$F66,NA())</f>
        <v>0.1</v>
      </c>
      <c r="Q66" s="1" t="str">
        <f>IF(Data!$F66="",NA(),IF(Data!$F66&gt;Data!$O66,Data!$F66,NA()))</f>
        <v>#N/A</v>
      </c>
      <c r="R66" s="1">
        <f>IF(Data!$D66&gt;Data!$E66,1,0)</f>
        <v>0</v>
      </c>
      <c r="S66" s="1">
        <f>IF(Data!$D66&gt;Data!$I66,1,0)</f>
        <v>0</v>
      </c>
      <c r="T66" s="1">
        <f>IF(Data!$D66&gt;Data!$J66,1,0)</f>
        <v>0</v>
      </c>
      <c r="U66" s="1">
        <f>IF(Data!$D66&gt;Data!$K66,1,0)</f>
        <v>0</v>
      </c>
      <c r="V66" s="1">
        <f>IF(Data!$D66&lt;Data!$L66,1,0)</f>
        <v>0</v>
      </c>
      <c r="W66" s="1">
        <f>IF(Data!$D66&lt;Data!$M66,1,0)</f>
        <v>0</v>
      </c>
      <c r="X66" s="1">
        <f>IF(Data!$D66&lt;Data!$N66,1,0)</f>
        <v>0</v>
      </c>
      <c r="Y66" s="1">
        <f t="shared" si="1"/>
        <v>1</v>
      </c>
      <c r="Z66" s="1" t="str">
        <f>IF(ROW()-ROW(Data!$Z$2:$Z$84)&lt;9,NA(),IF(OR(SUM(OFFSET(Data!$R66,-8,0,9))=9,SUM(OFFSET(Data!$R66,-8,0,9))=0),Data!$D66,NA()))</f>
        <v>#N/A</v>
      </c>
      <c r="AA66" s="1" t="str">
        <f>IF(ROW()-ROW(Data!$AA$2:$AA$84)&lt;6,NA(),IF(OR(SUM(OFFSET(Data!$Y66,-5,0,6))=6,SUM(OFFSET(Data!$Y66,-5,0,6))=0),Data!$D66,NA()))</f>
        <v>#N/A</v>
      </c>
      <c r="AB66" s="1" t="str">
        <f>IF(ROW()-ROW(Data!$AB$2:$AB$84)&lt;14,NA(),IF(OR(CONCATENATE(OFFSET(Data!$Y66,-13,0,14))="01010101010101",CONCATENATE(OFFSET(Data!$Y66,-13,0,14))="10101010101010"),Data!$D66,NA()))</f>
        <v>#N/A</v>
      </c>
      <c r="AC66" s="1" t="str">
        <f>IF(ROW()-ROW(Data!$AC$2:$AC$84)&lt;3,NA(),IF(OR(SUM(OFFSET(Data!$T66,-2,0,3))&gt;=2,SUM(OFFSET(Data!$W66,-2,0,3))&gt;=2),Data!$D66,NA()))</f>
        <v>#N/A</v>
      </c>
      <c r="AD66" s="1" t="str">
        <f>IF(ROW()-ROW(Data!$AA$2:$AA$84)&lt;5,NA(),IF(OR(SUM(OFFSET(Data!$S66,-4,0,5))&gt;=4,SUM(OFFSET(Data!$V66,-4,0,5))&gt;=4),Data!$D66,NA()))</f>
        <v>#N/A</v>
      </c>
      <c r="AE66" s="1" t="str">
        <f>IF(ROW()-ROW(Data!$AE$2:$AE$84)&lt;15,NA(),IF(AND(SUM(OFFSET(Data!$S66,-14,0,15))=0,SUM(OFFSET(Data!$V66,-14,0,15))=0),Data!$D66,NA()))</f>
        <v>#N/A</v>
      </c>
      <c r="AF66" s="1" t="str">
        <f>IF(ROW()-ROW(Data!$AE$2:$AE$84)&lt;8,NA(),IF(SUM(OFFSET(Data!$S66,-7,0,8),OFFSET(Data!$V66,-7,0,8))=8,Data!$D66,NA()))</f>
        <v>#N/A</v>
      </c>
      <c r="AG66" s="1">
        <f>IF(Data!$AI66="",Data!$D66,NA())</f>
        <v>99.4</v>
      </c>
      <c r="AH66" s="1" t="str">
        <f>IF(OR(Data!$U66=1,Data!$X66=1),Data!$D66,NA())</f>
        <v>#N/A</v>
      </c>
      <c r="AI66" s="1" t="str">
        <f>CONCATENATE(IF(ISNA(Data!$AH66),"","1,"),IF(ISNA(Data!$Z66),"","2,"),IF(ISNA(Data!$AA66),"","3,"),IF(ISNA(Data!$AB66),"","4,"),IF(ISNA(Data!$AC66),"","5,"),IF(ISNA(Data!$AD66),"","6,"),IF(ISNA(Data!$AE66),"","7,"),IF(ISNA(Data!$AF66),"","8"))</f>
        <v/>
      </c>
    </row>
    <row r="67" ht="15.75" customHeight="1">
      <c r="A67" s="1">
        <v>21066.0</v>
      </c>
      <c r="B67" s="1">
        <v>97.0</v>
      </c>
      <c r="C67" s="1">
        <v>103.0</v>
      </c>
      <c r="D67" s="1">
        <v>99.8</v>
      </c>
      <c r="E67" s="1">
        <f>AVERAGE(Data!$D$2:$D$84)</f>
        <v>100.2012048</v>
      </c>
      <c r="F67" s="1">
        <f>IF(ISNUMBER(OFFSET(Data!$D67,-1,0,1,1))=TRUE,ABS(Data!$D67-OFFSET(Data!$D67,-1,0)),"")</f>
        <v>0.4</v>
      </c>
      <c r="G67" s="1">
        <f>AVERAGE(Data!$F$2:$F$84)</f>
        <v>0.9109756098</v>
      </c>
      <c r="H67" s="1">
        <f>Data!$G67/1.128</f>
        <v>0.8076024909</v>
      </c>
      <c r="I67" s="1">
        <f>Data!$E67+Data!$H67</f>
        <v>101.0088073</v>
      </c>
      <c r="J67" s="1">
        <f>Data!$E67+2*Data!$H67</f>
        <v>101.8164098</v>
      </c>
      <c r="K67" s="1">
        <f>Data!$E67+3*Data!$H67</f>
        <v>102.6240123</v>
      </c>
      <c r="L67" s="1">
        <f>Data!$E67-Data!$H67</f>
        <v>99.39360233</v>
      </c>
      <c r="M67" s="1">
        <f>Data!$E67-2*Data!$H67</f>
        <v>98.58599984</v>
      </c>
      <c r="N67" s="1">
        <f>Data!$E67-3*Data!$H67</f>
        <v>97.77839735</v>
      </c>
      <c r="O67" s="1">
        <f>Data!$G67*3.267</f>
        <v>2.976157317</v>
      </c>
      <c r="P67" s="1">
        <f>IF(Data!$F67&lt;Data!$O67,Data!$F67,NA())</f>
        <v>0.4</v>
      </c>
      <c r="Q67" s="1" t="str">
        <f>IF(Data!$F67="",NA(),IF(Data!$F67&gt;Data!$O67,Data!$F67,NA()))</f>
        <v>#N/A</v>
      </c>
      <c r="R67" s="1">
        <f>IF(Data!$D67&gt;Data!$E67,1,0)</f>
        <v>0</v>
      </c>
      <c r="S67" s="1">
        <f>IF(Data!$D67&gt;Data!$I67,1,0)</f>
        <v>0</v>
      </c>
      <c r="T67" s="1">
        <f>IF(Data!$D67&gt;Data!$J67,1,0)</f>
        <v>0</v>
      </c>
      <c r="U67" s="1">
        <f>IF(Data!$D67&gt;Data!$K67,1,0)</f>
        <v>0</v>
      </c>
      <c r="V67" s="1">
        <f>IF(Data!$D67&lt;Data!$L67,1,0)</f>
        <v>0</v>
      </c>
      <c r="W67" s="1">
        <f>IF(Data!$D67&lt;Data!$M67,1,0)</f>
        <v>0</v>
      </c>
      <c r="X67" s="1">
        <f>IF(Data!$D67&lt;Data!$N67,1,0)</f>
        <v>0</v>
      </c>
      <c r="Y67" s="1">
        <f t="shared" si="1"/>
        <v>1</v>
      </c>
      <c r="Z67" s="1" t="str">
        <f>IF(ROW()-ROW(Data!$Z$2:$Z$84)&lt;9,NA(),IF(OR(SUM(OFFSET(Data!$R67,-8,0,9))=9,SUM(OFFSET(Data!$R67,-8,0,9))=0),Data!$D67,NA()))</f>
        <v>#N/A</v>
      </c>
      <c r="AA67" s="1" t="str">
        <f>IF(ROW()-ROW(Data!$AA$2:$AA$84)&lt;6,NA(),IF(OR(SUM(OFFSET(Data!$Y67,-5,0,6))=6,SUM(OFFSET(Data!$Y67,-5,0,6))=0),Data!$D67,NA()))</f>
        <v>#N/A</v>
      </c>
      <c r="AB67" s="1" t="str">
        <f>IF(ROW()-ROW(Data!$AB$2:$AB$84)&lt;14,NA(),IF(OR(CONCATENATE(OFFSET(Data!$Y67,-13,0,14))="01010101010101",CONCATENATE(OFFSET(Data!$Y67,-13,0,14))="10101010101010"),Data!$D67,NA()))</f>
        <v>#N/A</v>
      </c>
      <c r="AC67" s="1" t="str">
        <f>IF(ROW()-ROW(Data!$AC$2:$AC$84)&lt;3,NA(),IF(OR(SUM(OFFSET(Data!$T67,-2,0,3))&gt;=2,SUM(OFFSET(Data!$W67,-2,0,3))&gt;=2),Data!$D67,NA()))</f>
        <v>#N/A</v>
      </c>
      <c r="AD67" s="1" t="str">
        <f>IF(ROW()-ROW(Data!$AA$2:$AA$84)&lt;5,NA(),IF(OR(SUM(OFFSET(Data!$S67,-4,0,5))&gt;=4,SUM(OFFSET(Data!$V67,-4,0,5))&gt;=4),Data!$D67,NA()))</f>
        <v>#N/A</v>
      </c>
      <c r="AE67" s="1" t="str">
        <f>IF(ROW()-ROW(Data!$AE$2:$AE$84)&lt;15,NA(),IF(AND(SUM(OFFSET(Data!$S67,-14,0,15))=0,SUM(OFFSET(Data!$V67,-14,0,15))=0),Data!$D67,NA()))</f>
        <v>#N/A</v>
      </c>
      <c r="AF67" s="1" t="str">
        <f>IF(ROW()-ROW(Data!$AE$2:$AE$84)&lt;8,NA(),IF(SUM(OFFSET(Data!$S67,-7,0,8),OFFSET(Data!$V67,-7,0,8))=8,Data!$D67,NA()))</f>
        <v>#N/A</v>
      </c>
      <c r="AG67" s="1">
        <f>IF(Data!$AI67="",Data!$D67,NA())</f>
        <v>99.8</v>
      </c>
      <c r="AH67" s="1" t="str">
        <f>IF(OR(Data!$U67=1,Data!$X67=1),Data!$D67,NA())</f>
        <v>#N/A</v>
      </c>
      <c r="AI67" s="1" t="str">
        <f>CONCATENATE(IF(ISNA(Data!$AH67),"","1,"),IF(ISNA(Data!$Z67),"","2,"),IF(ISNA(Data!$AA67),"","3,"),IF(ISNA(Data!$AB67),"","4,"),IF(ISNA(Data!$AC67),"","5,"),IF(ISNA(Data!$AD67),"","6,"),IF(ISNA(Data!$AE67),"","7,"),IF(ISNA(Data!$AF67),"","8"))</f>
        <v/>
      </c>
    </row>
    <row r="68" ht="15.75" customHeight="1">
      <c r="A68" s="1">
        <v>21067.0</v>
      </c>
      <c r="B68" s="1">
        <v>97.0</v>
      </c>
      <c r="C68" s="1">
        <v>103.0</v>
      </c>
      <c r="D68" s="1">
        <v>99.1</v>
      </c>
      <c r="E68" s="1">
        <f>AVERAGE(Data!$D$2:$D$84)</f>
        <v>100.2012048</v>
      </c>
      <c r="F68" s="1">
        <f>IF(ISNUMBER(OFFSET(Data!$D68,-1,0,1,1))=TRUE,ABS(Data!$D68-OFFSET(Data!$D68,-1,0)),"")</f>
        <v>0.7</v>
      </c>
      <c r="G68" s="1">
        <f>AVERAGE(Data!$F$2:$F$84)</f>
        <v>0.9109756098</v>
      </c>
      <c r="H68" s="1">
        <f>Data!$G68/1.128</f>
        <v>0.8076024909</v>
      </c>
      <c r="I68" s="1">
        <f>Data!$E68+Data!$H68</f>
        <v>101.0088073</v>
      </c>
      <c r="J68" s="1">
        <f>Data!$E68+2*Data!$H68</f>
        <v>101.8164098</v>
      </c>
      <c r="K68" s="1">
        <f>Data!$E68+3*Data!$H68</f>
        <v>102.6240123</v>
      </c>
      <c r="L68" s="1">
        <f>Data!$E68-Data!$H68</f>
        <v>99.39360233</v>
      </c>
      <c r="M68" s="1">
        <f>Data!$E68-2*Data!$H68</f>
        <v>98.58599984</v>
      </c>
      <c r="N68" s="1">
        <f>Data!$E68-3*Data!$H68</f>
        <v>97.77839735</v>
      </c>
      <c r="O68" s="1">
        <f>Data!$G68*3.267</f>
        <v>2.976157317</v>
      </c>
      <c r="P68" s="1">
        <f>IF(Data!$F68&lt;Data!$O68,Data!$F68,NA())</f>
        <v>0.7</v>
      </c>
      <c r="Q68" s="1" t="str">
        <f>IF(Data!$F68="",NA(),IF(Data!$F68&gt;Data!$O68,Data!$F68,NA()))</f>
        <v>#N/A</v>
      </c>
      <c r="R68" s="1">
        <f>IF(Data!$D68&gt;Data!$E68,1,0)</f>
        <v>0</v>
      </c>
      <c r="S68" s="1">
        <f>IF(Data!$D68&gt;Data!$I68,1,0)</f>
        <v>0</v>
      </c>
      <c r="T68" s="1">
        <f>IF(Data!$D68&gt;Data!$J68,1,0)</f>
        <v>0</v>
      </c>
      <c r="U68" s="1">
        <f>IF(Data!$D68&gt;Data!$K68,1,0)</f>
        <v>0</v>
      </c>
      <c r="V68" s="1">
        <f>IF(Data!$D68&lt;Data!$L68,1,0)</f>
        <v>1</v>
      </c>
      <c r="W68" s="1">
        <f>IF(Data!$D68&lt;Data!$M68,1,0)</f>
        <v>0</v>
      </c>
      <c r="X68" s="1">
        <f>IF(Data!$D68&lt;Data!$N68,1,0)</f>
        <v>0</v>
      </c>
      <c r="Y68" s="1">
        <f t="shared" si="1"/>
        <v>0</v>
      </c>
      <c r="Z68" s="1" t="str">
        <f>IF(ROW()-ROW(Data!$Z$2:$Z$84)&lt;9,NA(),IF(OR(SUM(OFFSET(Data!$R68,-8,0,9))=9,SUM(OFFSET(Data!$R68,-8,0,9))=0),Data!$D68,NA()))</f>
        <v>#N/A</v>
      </c>
      <c r="AA68" s="1" t="str">
        <f>IF(ROW()-ROW(Data!$AA$2:$AA$84)&lt;6,NA(),IF(OR(SUM(OFFSET(Data!$Y68,-5,0,6))=6,SUM(OFFSET(Data!$Y68,-5,0,6))=0),Data!$D68,NA()))</f>
        <v>#N/A</v>
      </c>
      <c r="AB68" s="1" t="str">
        <f>IF(ROW()-ROW(Data!$AB$2:$AB$84)&lt;14,NA(),IF(OR(CONCATENATE(OFFSET(Data!$Y68,-13,0,14))="01010101010101",CONCATENATE(OFFSET(Data!$Y68,-13,0,14))="10101010101010"),Data!$D68,NA()))</f>
        <v>#N/A</v>
      </c>
      <c r="AC68" s="1" t="str">
        <f>IF(ROW()-ROW(Data!$AC$2:$AC$84)&lt;3,NA(),IF(OR(SUM(OFFSET(Data!$T68,-2,0,3))&gt;=2,SUM(OFFSET(Data!$W68,-2,0,3))&gt;=2),Data!$D68,NA()))</f>
        <v>#N/A</v>
      </c>
      <c r="AD68" s="1" t="str">
        <f>IF(ROW()-ROW(Data!$AA$2:$AA$84)&lt;5,NA(),IF(OR(SUM(OFFSET(Data!$S68,-4,0,5))&gt;=4,SUM(OFFSET(Data!$V68,-4,0,5))&gt;=4),Data!$D68,NA()))</f>
        <v>#N/A</v>
      </c>
      <c r="AE68" s="1" t="str">
        <f>IF(ROW()-ROW(Data!$AE$2:$AE$84)&lt;15,NA(),IF(AND(SUM(OFFSET(Data!$S68,-14,0,15))=0,SUM(OFFSET(Data!$V68,-14,0,15))=0),Data!$D68,NA()))</f>
        <v>#N/A</v>
      </c>
      <c r="AF68" s="1" t="str">
        <f>IF(ROW()-ROW(Data!$AE$2:$AE$84)&lt;8,NA(),IF(SUM(OFFSET(Data!$S68,-7,0,8),OFFSET(Data!$V68,-7,0,8))=8,Data!$D68,NA()))</f>
        <v>#N/A</v>
      </c>
      <c r="AG68" s="1">
        <f>IF(Data!$AI68="",Data!$D68,NA())</f>
        <v>99.1</v>
      </c>
      <c r="AH68" s="1" t="str">
        <f>IF(OR(Data!$U68=1,Data!$X68=1),Data!$D68,NA())</f>
        <v>#N/A</v>
      </c>
      <c r="AI68" s="1" t="str">
        <f>CONCATENATE(IF(ISNA(Data!$AH68),"","1,"),IF(ISNA(Data!$Z68),"","2,"),IF(ISNA(Data!$AA68),"","3,"),IF(ISNA(Data!$AB68),"","4,"),IF(ISNA(Data!$AC68),"","5,"),IF(ISNA(Data!$AD68),"","6,"),IF(ISNA(Data!$AE68),"","7,"),IF(ISNA(Data!$AF68),"","8"))</f>
        <v/>
      </c>
    </row>
    <row r="69" ht="15.75" customHeight="1">
      <c r="A69" s="1">
        <v>21068.0</v>
      </c>
      <c r="B69" s="1">
        <v>97.0</v>
      </c>
      <c r="C69" s="1">
        <v>103.0</v>
      </c>
      <c r="D69" s="1">
        <v>101.1</v>
      </c>
      <c r="E69" s="1">
        <f>AVERAGE(Data!$D$2:$D$84)</f>
        <v>100.2012048</v>
      </c>
      <c r="F69" s="1">
        <f>IF(ISNUMBER(OFFSET(Data!$D69,-1,0,1,1))=TRUE,ABS(Data!$D69-OFFSET(Data!$D69,-1,0)),"")</f>
        <v>2</v>
      </c>
      <c r="G69" s="1">
        <f>AVERAGE(Data!$F$2:$F$84)</f>
        <v>0.9109756098</v>
      </c>
      <c r="H69" s="1">
        <f>Data!$G69/1.128</f>
        <v>0.8076024909</v>
      </c>
      <c r="I69" s="1">
        <f>Data!$E69+Data!$H69</f>
        <v>101.0088073</v>
      </c>
      <c r="J69" s="1">
        <f>Data!$E69+2*Data!$H69</f>
        <v>101.8164098</v>
      </c>
      <c r="K69" s="1">
        <f>Data!$E69+3*Data!$H69</f>
        <v>102.6240123</v>
      </c>
      <c r="L69" s="1">
        <f>Data!$E69-Data!$H69</f>
        <v>99.39360233</v>
      </c>
      <c r="M69" s="1">
        <f>Data!$E69-2*Data!$H69</f>
        <v>98.58599984</v>
      </c>
      <c r="N69" s="1">
        <f>Data!$E69-3*Data!$H69</f>
        <v>97.77839735</v>
      </c>
      <c r="O69" s="1">
        <f>Data!$G69*3.267</f>
        <v>2.976157317</v>
      </c>
      <c r="P69" s="1">
        <f>IF(Data!$F69&lt;Data!$O69,Data!$F69,NA())</f>
        <v>2</v>
      </c>
      <c r="Q69" s="1" t="str">
        <f>IF(Data!$F69="",NA(),IF(Data!$F69&gt;Data!$O69,Data!$F69,NA()))</f>
        <v>#N/A</v>
      </c>
      <c r="R69" s="1">
        <f>IF(Data!$D69&gt;Data!$E69,1,0)</f>
        <v>1</v>
      </c>
      <c r="S69" s="1">
        <f>IF(Data!$D69&gt;Data!$I69,1,0)</f>
        <v>1</v>
      </c>
      <c r="T69" s="1">
        <f>IF(Data!$D69&gt;Data!$J69,1,0)</f>
        <v>0</v>
      </c>
      <c r="U69" s="1">
        <f>IF(Data!$D69&gt;Data!$K69,1,0)</f>
        <v>0</v>
      </c>
      <c r="V69" s="1">
        <f>IF(Data!$D69&lt;Data!$L69,1,0)</f>
        <v>0</v>
      </c>
      <c r="W69" s="1">
        <f>IF(Data!$D69&lt;Data!$M69,1,0)</f>
        <v>0</v>
      </c>
      <c r="X69" s="1">
        <f>IF(Data!$D69&lt;Data!$N69,1,0)</f>
        <v>0</v>
      </c>
      <c r="Y69" s="1">
        <f t="shared" si="1"/>
        <v>1</v>
      </c>
      <c r="Z69" s="1" t="str">
        <f>IF(ROW()-ROW(Data!$Z$2:$Z$84)&lt;9,NA(),IF(OR(SUM(OFFSET(Data!$R69,-8,0,9))=9,SUM(OFFSET(Data!$R69,-8,0,9))=0),Data!$D69,NA()))</f>
        <v>#N/A</v>
      </c>
      <c r="AA69" s="1" t="str">
        <f>IF(ROW()-ROW(Data!$AA$2:$AA$84)&lt;6,NA(),IF(OR(SUM(OFFSET(Data!$Y69,-5,0,6))=6,SUM(OFFSET(Data!$Y69,-5,0,6))=0),Data!$D69,NA()))</f>
        <v>#N/A</v>
      </c>
      <c r="AB69" s="1" t="str">
        <f>IF(ROW()-ROW(Data!$AB$2:$AB$84)&lt;14,NA(),IF(OR(CONCATENATE(OFFSET(Data!$Y69,-13,0,14))="01010101010101",CONCATENATE(OFFSET(Data!$Y69,-13,0,14))="10101010101010"),Data!$D69,NA()))</f>
        <v>#N/A</v>
      </c>
      <c r="AC69" s="1" t="str">
        <f>IF(ROW()-ROW(Data!$AC$2:$AC$84)&lt;3,NA(),IF(OR(SUM(OFFSET(Data!$T69,-2,0,3))&gt;=2,SUM(OFFSET(Data!$W69,-2,0,3))&gt;=2),Data!$D69,NA()))</f>
        <v>#N/A</v>
      </c>
      <c r="AD69" s="1" t="str">
        <f>IF(ROW()-ROW(Data!$AA$2:$AA$84)&lt;5,NA(),IF(OR(SUM(OFFSET(Data!$S69,-4,0,5))&gt;=4,SUM(OFFSET(Data!$V69,-4,0,5))&gt;=4),Data!$D69,NA()))</f>
        <v>#N/A</v>
      </c>
      <c r="AE69" s="1" t="str">
        <f>IF(ROW()-ROW(Data!$AE$2:$AE$84)&lt;15,NA(),IF(AND(SUM(OFFSET(Data!$S69,-14,0,15))=0,SUM(OFFSET(Data!$V69,-14,0,15))=0),Data!$D69,NA()))</f>
        <v>#N/A</v>
      </c>
      <c r="AF69" s="1" t="str">
        <f>IF(ROW()-ROW(Data!$AE$2:$AE$84)&lt;8,NA(),IF(SUM(OFFSET(Data!$S69,-7,0,8),OFFSET(Data!$V69,-7,0,8))=8,Data!$D69,NA()))</f>
        <v>#N/A</v>
      </c>
      <c r="AG69" s="1">
        <f>IF(Data!$AI69="",Data!$D69,NA())</f>
        <v>101.1</v>
      </c>
      <c r="AH69" s="1" t="str">
        <f>IF(OR(Data!$U69=1,Data!$X69=1),Data!$D69,NA())</f>
        <v>#N/A</v>
      </c>
      <c r="AI69" s="1" t="str">
        <f>CONCATENATE(IF(ISNA(Data!$AH69),"","1,"),IF(ISNA(Data!$Z69),"","2,"),IF(ISNA(Data!$AA69),"","3,"),IF(ISNA(Data!$AB69),"","4,"),IF(ISNA(Data!$AC69),"","5,"),IF(ISNA(Data!$AD69),"","6,"),IF(ISNA(Data!$AE69),"","7,"),IF(ISNA(Data!$AF69),"","8"))</f>
        <v/>
      </c>
    </row>
    <row r="70" ht="15.75" customHeight="1">
      <c r="A70" s="1">
        <v>21069.0</v>
      </c>
      <c r="B70" s="1">
        <v>97.0</v>
      </c>
      <c r="C70" s="1">
        <v>103.0</v>
      </c>
      <c r="D70" s="1">
        <v>100.8</v>
      </c>
      <c r="E70" s="1">
        <f>AVERAGE(Data!$D$2:$D$84)</f>
        <v>100.2012048</v>
      </c>
      <c r="F70" s="1">
        <f>IF(ISNUMBER(OFFSET(Data!$D70,-1,0,1,1))=TRUE,ABS(Data!$D70-OFFSET(Data!$D70,-1,0)),"")</f>
        <v>0.3</v>
      </c>
      <c r="G70" s="1">
        <f>AVERAGE(Data!$F$2:$F$84)</f>
        <v>0.9109756098</v>
      </c>
      <c r="H70" s="1">
        <f>Data!$G70/1.128</f>
        <v>0.8076024909</v>
      </c>
      <c r="I70" s="1">
        <f>Data!$E70+Data!$H70</f>
        <v>101.0088073</v>
      </c>
      <c r="J70" s="1">
        <f>Data!$E70+2*Data!$H70</f>
        <v>101.8164098</v>
      </c>
      <c r="K70" s="1">
        <f>Data!$E70+3*Data!$H70</f>
        <v>102.6240123</v>
      </c>
      <c r="L70" s="1">
        <f>Data!$E70-Data!$H70</f>
        <v>99.39360233</v>
      </c>
      <c r="M70" s="1">
        <f>Data!$E70-2*Data!$H70</f>
        <v>98.58599984</v>
      </c>
      <c r="N70" s="1">
        <f>Data!$E70-3*Data!$H70</f>
        <v>97.77839735</v>
      </c>
      <c r="O70" s="1">
        <f>Data!$G70*3.267</f>
        <v>2.976157317</v>
      </c>
      <c r="P70" s="1">
        <f>IF(Data!$F70&lt;Data!$O70,Data!$F70,NA())</f>
        <v>0.3</v>
      </c>
      <c r="Q70" s="1" t="str">
        <f>IF(Data!$F70="",NA(),IF(Data!$F70&gt;Data!$O70,Data!$F70,NA()))</f>
        <v>#N/A</v>
      </c>
      <c r="R70" s="1">
        <f>IF(Data!$D70&gt;Data!$E70,1,0)</f>
        <v>1</v>
      </c>
      <c r="S70" s="1">
        <f>IF(Data!$D70&gt;Data!$I70,1,0)</f>
        <v>0</v>
      </c>
      <c r="T70" s="1">
        <f>IF(Data!$D70&gt;Data!$J70,1,0)</f>
        <v>0</v>
      </c>
      <c r="U70" s="1">
        <f>IF(Data!$D70&gt;Data!$K70,1,0)</f>
        <v>0</v>
      </c>
      <c r="V70" s="1">
        <f>IF(Data!$D70&lt;Data!$L70,1,0)</f>
        <v>0</v>
      </c>
      <c r="W70" s="1">
        <f>IF(Data!$D70&lt;Data!$M70,1,0)</f>
        <v>0</v>
      </c>
      <c r="X70" s="1">
        <f>IF(Data!$D70&lt;Data!$N70,1,0)</f>
        <v>0</v>
      </c>
      <c r="Y70" s="1">
        <f t="shared" si="1"/>
        <v>0</v>
      </c>
      <c r="Z70" s="1" t="str">
        <f>IF(ROW()-ROW(Data!$Z$2:$Z$84)&lt;9,NA(),IF(OR(SUM(OFFSET(Data!$R70,-8,0,9))=9,SUM(OFFSET(Data!$R70,-8,0,9))=0),Data!$D70,NA()))</f>
        <v>#N/A</v>
      </c>
      <c r="AA70" s="1" t="str">
        <f>IF(ROW()-ROW(Data!$AA$2:$AA$84)&lt;6,NA(),IF(OR(SUM(OFFSET(Data!$Y70,-5,0,6))=6,SUM(OFFSET(Data!$Y70,-5,0,6))=0),Data!$D70,NA()))</f>
        <v>#N/A</v>
      </c>
      <c r="AB70" s="1" t="str">
        <f>IF(ROW()-ROW(Data!$AB$2:$AB$84)&lt;14,NA(),IF(OR(CONCATENATE(OFFSET(Data!$Y70,-13,0,14))="01010101010101",CONCATENATE(OFFSET(Data!$Y70,-13,0,14))="10101010101010"),Data!$D70,NA()))</f>
        <v>#N/A</v>
      </c>
      <c r="AC70" s="1" t="str">
        <f>IF(ROW()-ROW(Data!$AC$2:$AC$84)&lt;3,NA(),IF(OR(SUM(OFFSET(Data!$T70,-2,0,3))&gt;=2,SUM(OFFSET(Data!$W70,-2,0,3))&gt;=2),Data!$D70,NA()))</f>
        <v>#N/A</v>
      </c>
      <c r="AD70" s="1" t="str">
        <f>IF(ROW()-ROW(Data!$AA$2:$AA$84)&lt;5,NA(),IF(OR(SUM(OFFSET(Data!$S70,-4,0,5))&gt;=4,SUM(OFFSET(Data!$V70,-4,0,5))&gt;=4),Data!$D70,NA()))</f>
        <v>#N/A</v>
      </c>
      <c r="AE70" s="1" t="str">
        <f>IF(ROW()-ROW(Data!$AE$2:$AE$84)&lt;15,NA(),IF(AND(SUM(OFFSET(Data!$S70,-14,0,15))=0,SUM(OFFSET(Data!$V70,-14,0,15))=0),Data!$D70,NA()))</f>
        <v>#N/A</v>
      </c>
      <c r="AF70" s="1" t="str">
        <f>IF(ROW()-ROW(Data!$AE$2:$AE$84)&lt;8,NA(),IF(SUM(OFFSET(Data!$S70,-7,0,8),OFFSET(Data!$V70,-7,0,8))=8,Data!$D70,NA()))</f>
        <v>#N/A</v>
      </c>
      <c r="AG70" s="1">
        <f>IF(Data!$AI70="",Data!$D70,NA())</f>
        <v>100.8</v>
      </c>
      <c r="AH70" s="1" t="str">
        <f>IF(OR(Data!$U70=1,Data!$X70=1),Data!$D70,NA())</f>
        <v>#N/A</v>
      </c>
      <c r="AI70" s="1" t="str">
        <f>CONCATENATE(IF(ISNA(Data!$AH70),"","1,"),IF(ISNA(Data!$Z70),"","2,"),IF(ISNA(Data!$AA70),"","3,"),IF(ISNA(Data!$AB70),"","4,"),IF(ISNA(Data!$AC70),"","5,"),IF(ISNA(Data!$AD70),"","6,"),IF(ISNA(Data!$AE70),"","7,"),IF(ISNA(Data!$AF70),"","8"))</f>
        <v/>
      </c>
    </row>
    <row r="71" ht="15.75" customHeight="1">
      <c r="A71" s="1">
        <v>21070.0</v>
      </c>
      <c r="B71" s="1">
        <v>97.0</v>
      </c>
      <c r="C71" s="1">
        <v>103.0</v>
      </c>
      <c r="D71" s="1">
        <v>101.0</v>
      </c>
      <c r="E71" s="1">
        <f>AVERAGE(Data!$D$2:$D$84)</f>
        <v>100.2012048</v>
      </c>
      <c r="F71" s="1">
        <f>IF(ISNUMBER(OFFSET(Data!$D71,-1,0,1,1))=TRUE,ABS(Data!$D71-OFFSET(Data!$D71,-1,0)),"")</f>
        <v>0.2</v>
      </c>
      <c r="G71" s="1">
        <f>AVERAGE(Data!$F$2:$F$84)</f>
        <v>0.9109756098</v>
      </c>
      <c r="H71" s="1">
        <f>Data!$G71/1.128</f>
        <v>0.8076024909</v>
      </c>
      <c r="I71" s="1">
        <f>Data!$E71+Data!$H71</f>
        <v>101.0088073</v>
      </c>
      <c r="J71" s="1">
        <f>Data!$E71+2*Data!$H71</f>
        <v>101.8164098</v>
      </c>
      <c r="K71" s="1">
        <f>Data!$E71+3*Data!$H71</f>
        <v>102.6240123</v>
      </c>
      <c r="L71" s="1">
        <f>Data!$E71-Data!$H71</f>
        <v>99.39360233</v>
      </c>
      <c r="M71" s="1">
        <f>Data!$E71-2*Data!$H71</f>
        <v>98.58599984</v>
      </c>
      <c r="N71" s="1">
        <f>Data!$E71-3*Data!$H71</f>
        <v>97.77839735</v>
      </c>
      <c r="O71" s="1">
        <f>Data!$G71*3.267</f>
        <v>2.976157317</v>
      </c>
      <c r="P71" s="1">
        <f>IF(Data!$F71&lt;Data!$O71,Data!$F71,NA())</f>
        <v>0.2</v>
      </c>
      <c r="Q71" s="1" t="str">
        <f>IF(Data!$F71="",NA(),IF(Data!$F71&gt;Data!$O71,Data!$F71,NA()))</f>
        <v>#N/A</v>
      </c>
      <c r="R71" s="1">
        <f>IF(Data!$D71&gt;Data!$E71,1,0)</f>
        <v>1</v>
      </c>
      <c r="S71" s="1">
        <f>IF(Data!$D71&gt;Data!$I71,1,0)</f>
        <v>0</v>
      </c>
      <c r="T71" s="1">
        <f>IF(Data!$D71&gt;Data!$J71,1,0)</f>
        <v>0</v>
      </c>
      <c r="U71" s="1">
        <f>IF(Data!$D71&gt;Data!$K71,1,0)</f>
        <v>0</v>
      </c>
      <c r="V71" s="1">
        <f>IF(Data!$D71&lt;Data!$L71,1,0)</f>
        <v>0</v>
      </c>
      <c r="W71" s="1">
        <f>IF(Data!$D71&lt;Data!$M71,1,0)</f>
        <v>0</v>
      </c>
      <c r="X71" s="1">
        <f>IF(Data!$D71&lt;Data!$N71,1,0)</f>
        <v>0</v>
      </c>
      <c r="Y71" s="1">
        <f t="shared" si="1"/>
        <v>1</v>
      </c>
      <c r="Z71" s="1" t="str">
        <f>IF(ROW()-ROW(Data!$Z$2:$Z$84)&lt;9,NA(),IF(OR(SUM(OFFSET(Data!$R71,-8,0,9))=9,SUM(OFFSET(Data!$R71,-8,0,9))=0),Data!$D71,NA()))</f>
        <v>#N/A</v>
      </c>
      <c r="AA71" s="1" t="str">
        <f>IF(ROW()-ROW(Data!$AA$2:$AA$84)&lt;6,NA(),IF(OR(SUM(OFFSET(Data!$Y71,-5,0,6))=6,SUM(OFFSET(Data!$Y71,-5,0,6))=0),Data!$D71,NA()))</f>
        <v>#N/A</v>
      </c>
      <c r="AB71" s="1" t="str">
        <f>IF(ROW()-ROW(Data!$AB$2:$AB$84)&lt;14,NA(),IF(OR(CONCATENATE(OFFSET(Data!$Y71,-13,0,14))="01010101010101",CONCATENATE(OFFSET(Data!$Y71,-13,0,14))="10101010101010"),Data!$D71,NA()))</f>
        <v>#N/A</v>
      </c>
      <c r="AC71" s="1" t="str">
        <f>IF(ROW()-ROW(Data!$AC$2:$AC$84)&lt;3,NA(),IF(OR(SUM(OFFSET(Data!$T71,-2,0,3))&gt;=2,SUM(OFFSET(Data!$W71,-2,0,3))&gt;=2),Data!$D71,NA()))</f>
        <v>#N/A</v>
      </c>
      <c r="AD71" s="1" t="str">
        <f>IF(ROW()-ROW(Data!$AA$2:$AA$84)&lt;5,NA(),IF(OR(SUM(OFFSET(Data!$S71,-4,0,5))&gt;=4,SUM(OFFSET(Data!$V71,-4,0,5))&gt;=4),Data!$D71,NA()))</f>
        <v>#N/A</v>
      </c>
      <c r="AE71" s="1" t="str">
        <f>IF(ROW()-ROW(Data!$AE$2:$AE$84)&lt;15,NA(),IF(AND(SUM(OFFSET(Data!$S71,-14,0,15))=0,SUM(OFFSET(Data!$V71,-14,0,15))=0),Data!$D71,NA()))</f>
        <v>#N/A</v>
      </c>
      <c r="AF71" s="1" t="str">
        <f>IF(ROW()-ROW(Data!$AE$2:$AE$84)&lt;8,NA(),IF(SUM(OFFSET(Data!$S71,-7,0,8),OFFSET(Data!$V71,-7,0,8))=8,Data!$D71,NA()))</f>
        <v>#N/A</v>
      </c>
      <c r="AG71" s="1">
        <f>IF(Data!$AI71="",Data!$D71,NA())</f>
        <v>101</v>
      </c>
      <c r="AH71" s="1" t="str">
        <f>IF(OR(Data!$U71=1,Data!$X71=1),Data!$D71,NA())</f>
        <v>#N/A</v>
      </c>
      <c r="AI71" s="1" t="str">
        <f>CONCATENATE(IF(ISNA(Data!$AH71),"","1,"),IF(ISNA(Data!$Z71),"","2,"),IF(ISNA(Data!$AA71),"","3,"),IF(ISNA(Data!$AB71),"","4,"),IF(ISNA(Data!$AC71),"","5,"),IF(ISNA(Data!$AD71),"","6,"),IF(ISNA(Data!$AE71),"","7,"),IF(ISNA(Data!$AF71),"","8"))</f>
        <v/>
      </c>
    </row>
    <row r="72" ht="15.75" customHeight="1">
      <c r="A72" s="1">
        <v>21071.0</v>
      </c>
      <c r="B72" s="1">
        <v>97.0</v>
      </c>
      <c r="C72" s="1">
        <v>103.0</v>
      </c>
      <c r="D72" s="1">
        <v>101.1</v>
      </c>
      <c r="E72" s="1">
        <f>AVERAGE(Data!$D$2:$D$84)</f>
        <v>100.2012048</v>
      </c>
      <c r="F72" s="1">
        <f>IF(ISNUMBER(OFFSET(Data!$D72,-1,0,1,1))=TRUE,ABS(Data!$D72-OFFSET(Data!$D72,-1,0)),"")</f>
        <v>0.1</v>
      </c>
      <c r="G72" s="1">
        <f>AVERAGE(Data!$F$2:$F$84)</f>
        <v>0.9109756098</v>
      </c>
      <c r="H72" s="1">
        <f>Data!$G72/1.128</f>
        <v>0.8076024909</v>
      </c>
      <c r="I72" s="1">
        <f>Data!$E72+Data!$H72</f>
        <v>101.0088073</v>
      </c>
      <c r="J72" s="1">
        <f>Data!$E72+2*Data!$H72</f>
        <v>101.8164098</v>
      </c>
      <c r="K72" s="1">
        <f>Data!$E72+3*Data!$H72</f>
        <v>102.6240123</v>
      </c>
      <c r="L72" s="1">
        <f>Data!$E72-Data!$H72</f>
        <v>99.39360233</v>
      </c>
      <c r="M72" s="1">
        <f>Data!$E72-2*Data!$H72</f>
        <v>98.58599984</v>
      </c>
      <c r="N72" s="1">
        <f>Data!$E72-3*Data!$H72</f>
        <v>97.77839735</v>
      </c>
      <c r="O72" s="1">
        <f>Data!$G72*3.267</f>
        <v>2.976157317</v>
      </c>
      <c r="P72" s="1">
        <f>IF(Data!$F72&lt;Data!$O72,Data!$F72,NA())</f>
        <v>0.1</v>
      </c>
      <c r="Q72" s="1" t="str">
        <f>IF(Data!$F72="",NA(),IF(Data!$F72&gt;Data!$O72,Data!$F72,NA()))</f>
        <v>#N/A</v>
      </c>
      <c r="R72" s="1">
        <f>IF(Data!$D72&gt;Data!$E72,1,0)</f>
        <v>1</v>
      </c>
      <c r="S72" s="1">
        <f>IF(Data!$D72&gt;Data!$I72,1,0)</f>
        <v>1</v>
      </c>
      <c r="T72" s="1">
        <f>IF(Data!$D72&gt;Data!$J72,1,0)</f>
        <v>0</v>
      </c>
      <c r="U72" s="1">
        <f>IF(Data!$D72&gt;Data!$K72,1,0)</f>
        <v>0</v>
      </c>
      <c r="V72" s="1">
        <f>IF(Data!$D72&lt;Data!$L72,1,0)</f>
        <v>0</v>
      </c>
      <c r="W72" s="1">
        <f>IF(Data!$D72&lt;Data!$M72,1,0)</f>
        <v>0</v>
      </c>
      <c r="X72" s="1">
        <f>IF(Data!$D72&lt;Data!$N72,1,0)</f>
        <v>0</v>
      </c>
      <c r="Y72" s="1">
        <f t="shared" si="1"/>
        <v>1</v>
      </c>
      <c r="Z72" s="1" t="str">
        <f>IF(ROW()-ROW(Data!$Z$2:$Z$84)&lt;9,NA(),IF(OR(SUM(OFFSET(Data!$R72,-8,0,9))=9,SUM(OFFSET(Data!$R72,-8,0,9))=0),Data!$D72,NA()))</f>
        <v>#N/A</v>
      </c>
      <c r="AA72" s="1" t="str">
        <f>IF(ROW()-ROW(Data!$AA$2:$AA$84)&lt;6,NA(),IF(OR(SUM(OFFSET(Data!$Y72,-5,0,6))=6,SUM(OFFSET(Data!$Y72,-5,0,6))=0),Data!$D72,NA()))</f>
        <v>#N/A</v>
      </c>
      <c r="AB72" s="1" t="str">
        <f>IF(ROW()-ROW(Data!$AB$2:$AB$84)&lt;14,NA(),IF(OR(CONCATENATE(OFFSET(Data!$Y72,-13,0,14))="01010101010101",CONCATENATE(OFFSET(Data!$Y72,-13,0,14))="10101010101010"),Data!$D72,NA()))</f>
        <v>#N/A</v>
      </c>
      <c r="AC72" s="1" t="str">
        <f>IF(ROW()-ROW(Data!$AC$2:$AC$84)&lt;3,NA(),IF(OR(SUM(OFFSET(Data!$T72,-2,0,3))&gt;=2,SUM(OFFSET(Data!$W72,-2,0,3))&gt;=2),Data!$D72,NA()))</f>
        <v>#N/A</v>
      </c>
      <c r="AD72" s="1" t="str">
        <f>IF(ROW()-ROW(Data!$AA$2:$AA$84)&lt;5,NA(),IF(OR(SUM(OFFSET(Data!$S72,-4,0,5))&gt;=4,SUM(OFFSET(Data!$V72,-4,0,5))&gt;=4),Data!$D72,NA()))</f>
        <v>#N/A</v>
      </c>
      <c r="AE72" s="1" t="str">
        <f>IF(ROW()-ROW(Data!$AE$2:$AE$84)&lt;15,NA(),IF(AND(SUM(OFFSET(Data!$S72,-14,0,15))=0,SUM(OFFSET(Data!$V72,-14,0,15))=0),Data!$D72,NA()))</f>
        <v>#N/A</v>
      </c>
      <c r="AF72" s="1" t="str">
        <f>IF(ROW()-ROW(Data!$AE$2:$AE$84)&lt;8,NA(),IF(SUM(OFFSET(Data!$S72,-7,0,8),OFFSET(Data!$V72,-7,0,8))=8,Data!$D72,NA()))</f>
        <v>#N/A</v>
      </c>
      <c r="AG72" s="1">
        <f>IF(Data!$AI72="",Data!$D72,NA())</f>
        <v>101.1</v>
      </c>
      <c r="AH72" s="1" t="str">
        <f>IF(OR(Data!$U72=1,Data!$X72=1),Data!$D72,NA())</f>
        <v>#N/A</v>
      </c>
      <c r="AI72" s="1" t="str">
        <f>CONCATENATE(IF(ISNA(Data!$AH72),"","1,"),IF(ISNA(Data!$Z72),"","2,"),IF(ISNA(Data!$AA72),"","3,"),IF(ISNA(Data!$AB72),"","4,"),IF(ISNA(Data!$AC72),"","5,"),IF(ISNA(Data!$AD72),"","6,"),IF(ISNA(Data!$AE72),"","7,"),IF(ISNA(Data!$AF72),"","8"))</f>
        <v/>
      </c>
    </row>
    <row r="73" ht="15.75" customHeight="1">
      <c r="A73" s="1">
        <v>21072.0</v>
      </c>
      <c r="B73" s="1">
        <v>97.0</v>
      </c>
      <c r="C73" s="1">
        <v>103.0</v>
      </c>
      <c r="D73" s="1">
        <v>102.0</v>
      </c>
      <c r="E73" s="1">
        <f>AVERAGE(Data!$D$2:$D$84)</f>
        <v>100.2012048</v>
      </c>
      <c r="F73" s="1">
        <f>IF(ISNUMBER(OFFSET(Data!$D73,-1,0,1,1))=TRUE,ABS(Data!$D73-OFFSET(Data!$D73,-1,0)),"")</f>
        <v>0.9</v>
      </c>
      <c r="G73" s="1">
        <f>AVERAGE(Data!$F$2:$F$84)</f>
        <v>0.9109756098</v>
      </c>
      <c r="H73" s="1">
        <f>Data!$G73/1.128</f>
        <v>0.8076024909</v>
      </c>
      <c r="I73" s="1">
        <f>Data!$E73+Data!$H73</f>
        <v>101.0088073</v>
      </c>
      <c r="J73" s="1">
        <f>Data!$E73+2*Data!$H73</f>
        <v>101.8164098</v>
      </c>
      <c r="K73" s="1">
        <f>Data!$E73+3*Data!$H73</f>
        <v>102.6240123</v>
      </c>
      <c r="L73" s="1">
        <f>Data!$E73-Data!$H73</f>
        <v>99.39360233</v>
      </c>
      <c r="M73" s="1">
        <f>Data!$E73-2*Data!$H73</f>
        <v>98.58599984</v>
      </c>
      <c r="N73" s="1">
        <f>Data!$E73-3*Data!$H73</f>
        <v>97.77839735</v>
      </c>
      <c r="O73" s="1">
        <f>Data!$G73*3.267</f>
        <v>2.976157317</v>
      </c>
      <c r="P73" s="1">
        <f>IF(Data!$F73&lt;Data!$O73,Data!$F73,NA())</f>
        <v>0.9</v>
      </c>
      <c r="Q73" s="1" t="str">
        <f>IF(Data!$F73="",NA(),IF(Data!$F73&gt;Data!$O73,Data!$F73,NA()))</f>
        <v>#N/A</v>
      </c>
      <c r="R73" s="1">
        <f>IF(Data!$D73&gt;Data!$E73,1,0)</f>
        <v>1</v>
      </c>
      <c r="S73" s="1">
        <f>IF(Data!$D73&gt;Data!$I73,1,0)</f>
        <v>1</v>
      </c>
      <c r="T73" s="1">
        <f>IF(Data!$D73&gt;Data!$J73,1,0)</f>
        <v>1</v>
      </c>
      <c r="U73" s="1">
        <f>IF(Data!$D73&gt;Data!$K73,1,0)</f>
        <v>0</v>
      </c>
      <c r="V73" s="1">
        <f>IF(Data!$D73&lt;Data!$L73,1,0)</f>
        <v>0</v>
      </c>
      <c r="W73" s="1">
        <f>IF(Data!$D73&lt;Data!$M73,1,0)</f>
        <v>0</v>
      </c>
      <c r="X73" s="1">
        <f>IF(Data!$D73&lt;Data!$N73,1,0)</f>
        <v>0</v>
      </c>
      <c r="Y73" s="1">
        <f t="shared" si="1"/>
        <v>1</v>
      </c>
      <c r="Z73" s="1" t="str">
        <f>IF(ROW()-ROW(Data!$Z$2:$Z$84)&lt;9,NA(),IF(OR(SUM(OFFSET(Data!$R73,-8,0,9))=9,SUM(OFFSET(Data!$R73,-8,0,9))=0),Data!$D73,NA()))</f>
        <v>#N/A</v>
      </c>
      <c r="AA73" s="1" t="str">
        <f>IF(ROW()-ROW(Data!$AA$2:$AA$84)&lt;6,NA(),IF(OR(SUM(OFFSET(Data!$Y73,-5,0,6))=6,SUM(OFFSET(Data!$Y73,-5,0,6))=0),Data!$D73,NA()))</f>
        <v>#N/A</v>
      </c>
      <c r="AB73" s="1" t="str">
        <f>IF(ROW()-ROW(Data!$AB$2:$AB$84)&lt;14,NA(),IF(OR(CONCATENATE(OFFSET(Data!$Y73,-13,0,14))="01010101010101",CONCATENATE(OFFSET(Data!$Y73,-13,0,14))="10101010101010"),Data!$D73,NA()))</f>
        <v>#N/A</v>
      </c>
      <c r="AC73" s="1" t="str">
        <f>IF(ROW()-ROW(Data!$AC$2:$AC$84)&lt;3,NA(),IF(OR(SUM(OFFSET(Data!$T73,-2,0,3))&gt;=2,SUM(OFFSET(Data!$W73,-2,0,3))&gt;=2),Data!$D73,NA()))</f>
        <v>#N/A</v>
      </c>
      <c r="AD73" s="1" t="str">
        <f>IF(ROW()-ROW(Data!$AA$2:$AA$84)&lt;5,NA(),IF(OR(SUM(OFFSET(Data!$S73,-4,0,5))&gt;=4,SUM(OFFSET(Data!$V73,-4,0,5))&gt;=4),Data!$D73,NA()))</f>
        <v>#N/A</v>
      </c>
      <c r="AE73" s="1" t="str">
        <f>IF(ROW()-ROW(Data!$AE$2:$AE$84)&lt;15,NA(),IF(AND(SUM(OFFSET(Data!$S73,-14,0,15))=0,SUM(OFFSET(Data!$V73,-14,0,15))=0),Data!$D73,NA()))</f>
        <v>#N/A</v>
      </c>
      <c r="AF73" s="1" t="str">
        <f>IF(ROW()-ROW(Data!$AE$2:$AE$84)&lt;8,NA(),IF(SUM(OFFSET(Data!$S73,-7,0,8),OFFSET(Data!$V73,-7,0,8))=8,Data!$D73,NA()))</f>
        <v>#N/A</v>
      </c>
      <c r="AG73" s="1">
        <f>IF(Data!$AI73="",Data!$D73,NA())</f>
        <v>102</v>
      </c>
      <c r="AH73" s="1" t="str">
        <f>IF(OR(Data!$U73=1,Data!$X73=1),Data!$D73,NA())</f>
        <v>#N/A</v>
      </c>
      <c r="AI73" s="1" t="str">
        <f>CONCATENATE(IF(ISNA(Data!$AH73),"","1,"),IF(ISNA(Data!$Z73),"","2,"),IF(ISNA(Data!$AA73),"","3,"),IF(ISNA(Data!$AB73),"","4,"),IF(ISNA(Data!$AC73),"","5,"),IF(ISNA(Data!$AD73),"","6,"),IF(ISNA(Data!$AE73),"","7,"),IF(ISNA(Data!$AF73),"","8"))</f>
        <v/>
      </c>
    </row>
    <row r="74" ht="15.75" customHeight="1">
      <c r="A74" s="1">
        <v>21073.0</v>
      </c>
      <c r="B74" s="1">
        <v>97.0</v>
      </c>
      <c r="C74" s="1">
        <v>103.0</v>
      </c>
      <c r="D74" s="1">
        <v>100.7</v>
      </c>
      <c r="E74" s="1">
        <f>AVERAGE(Data!$D$2:$D$84)</f>
        <v>100.2012048</v>
      </c>
      <c r="F74" s="1">
        <f>IF(ISNUMBER(OFFSET(Data!$D74,-1,0,1,1))=TRUE,ABS(Data!$D74-OFFSET(Data!$D74,-1,0)),"")</f>
        <v>1.3</v>
      </c>
      <c r="G74" s="1">
        <f>AVERAGE(Data!$F$2:$F$84)</f>
        <v>0.9109756098</v>
      </c>
      <c r="H74" s="1">
        <f>Data!$G74/1.128</f>
        <v>0.8076024909</v>
      </c>
      <c r="I74" s="1">
        <f>Data!$E74+Data!$H74</f>
        <v>101.0088073</v>
      </c>
      <c r="J74" s="1">
        <f>Data!$E74+2*Data!$H74</f>
        <v>101.8164098</v>
      </c>
      <c r="K74" s="1">
        <f>Data!$E74+3*Data!$H74</f>
        <v>102.6240123</v>
      </c>
      <c r="L74" s="1">
        <f>Data!$E74-Data!$H74</f>
        <v>99.39360233</v>
      </c>
      <c r="M74" s="1">
        <f>Data!$E74-2*Data!$H74</f>
        <v>98.58599984</v>
      </c>
      <c r="N74" s="1">
        <f>Data!$E74-3*Data!$H74</f>
        <v>97.77839735</v>
      </c>
      <c r="O74" s="1">
        <f>Data!$G74*3.267</f>
        <v>2.976157317</v>
      </c>
      <c r="P74" s="1">
        <f>IF(Data!$F74&lt;Data!$O74,Data!$F74,NA())</f>
        <v>1.3</v>
      </c>
      <c r="Q74" s="1" t="str">
        <f>IF(Data!$F74="",NA(),IF(Data!$F74&gt;Data!$O74,Data!$F74,NA()))</f>
        <v>#N/A</v>
      </c>
      <c r="R74" s="1">
        <f>IF(Data!$D74&gt;Data!$E74,1,0)</f>
        <v>1</v>
      </c>
      <c r="S74" s="1">
        <f>IF(Data!$D74&gt;Data!$I74,1,0)</f>
        <v>0</v>
      </c>
      <c r="T74" s="1">
        <f>IF(Data!$D74&gt;Data!$J74,1,0)</f>
        <v>0</v>
      </c>
      <c r="U74" s="1">
        <f>IF(Data!$D74&gt;Data!$K74,1,0)</f>
        <v>0</v>
      </c>
      <c r="V74" s="1">
        <f>IF(Data!$D74&lt;Data!$L74,1,0)</f>
        <v>0</v>
      </c>
      <c r="W74" s="1">
        <f>IF(Data!$D74&lt;Data!$M74,1,0)</f>
        <v>0</v>
      </c>
      <c r="X74" s="1">
        <f>IF(Data!$D74&lt;Data!$N74,1,0)</f>
        <v>0</v>
      </c>
      <c r="Y74" s="1">
        <f t="shared" si="1"/>
        <v>0</v>
      </c>
      <c r="Z74" s="1" t="str">
        <f>IF(ROW()-ROW(Data!$Z$2:$Z$84)&lt;9,NA(),IF(OR(SUM(OFFSET(Data!$R74,-8,0,9))=9,SUM(OFFSET(Data!$R74,-8,0,9))=0),Data!$D74,NA()))</f>
        <v>#N/A</v>
      </c>
      <c r="AA74" s="1" t="str">
        <f>IF(ROW()-ROW(Data!$AA$2:$AA$84)&lt;6,NA(),IF(OR(SUM(OFFSET(Data!$Y74,-5,0,6))=6,SUM(OFFSET(Data!$Y74,-5,0,6))=0),Data!$D74,NA()))</f>
        <v>#N/A</v>
      </c>
      <c r="AB74" s="1" t="str">
        <f>IF(ROW()-ROW(Data!$AB$2:$AB$84)&lt;14,NA(),IF(OR(CONCATENATE(OFFSET(Data!$Y74,-13,0,14))="01010101010101",CONCATENATE(OFFSET(Data!$Y74,-13,0,14))="10101010101010"),Data!$D74,NA()))</f>
        <v>#N/A</v>
      </c>
      <c r="AC74" s="1" t="str">
        <f>IF(ROW()-ROW(Data!$AC$2:$AC$84)&lt;3,NA(),IF(OR(SUM(OFFSET(Data!$T74,-2,0,3))&gt;=2,SUM(OFFSET(Data!$W74,-2,0,3))&gt;=2),Data!$D74,NA()))</f>
        <v>#N/A</v>
      </c>
      <c r="AD74" s="1" t="str">
        <f>IF(ROW()-ROW(Data!$AA$2:$AA$84)&lt;5,NA(),IF(OR(SUM(OFFSET(Data!$S74,-4,0,5))&gt;=4,SUM(OFFSET(Data!$V74,-4,0,5))&gt;=4),Data!$D74,NA()))</f>
        <v>#N/A</v>
      </c>
      <c r="AE74" s="1" t="str">
        <f>IF(ROW()-ROW(Data!$AE$2:$AE$84)&lt;15,NA(),IF(AND(SUM(OFFSET(Data!$S74,-14,0,15))=0,SUM(OFFSET(Data!$V74,-14,0,15))=0),Data!$D74,NA()))</f>
        <v>#N/A</v>
      </c>
      <c r="AF74" s="1" t="str">
        <f>IF(ROW()-ROW(Data!$AE$2:$AE$84)&lt;8,NA(),IF(SUM(OFFSET(Data!$S74,-7,0,8),OFFSET(Data!$V74,-7,0,8))=8,Data!$D74,NA()))</f>
        <v>#N/A</v>
      </c>
      <c r="AG74" s="1">
        <f>IF(Data!$AI74="",Data!$D74,NA())</f>
        <v>100.7</v>
      </c>
      <c r="AH74" s="1" t="str">
        <f>IF(OR(Data!$U74=1,Data!$X74=1),Data!$D74,NA())</f>
        <v>#N/A</v>
      </c>
      <c r="AI74" s="1" t="str">
        <f>CONCATENATE(IF(ISNA(Data!$AH74),"","1,"),IF(ISNA(Data!$Z74),"","2,"),IF(ISNA(Data!$AA74),"","3,"),IF(ISNA(Data!$AB74),"","4,"),IF(ISNA(Data!$AC74),"","5,"),IF(ISNA(Data!$AD74),"","6,"),IF(ISNA(Data!$AE74),"","7,"),IF(ISNA(Data!$AF74),"","8"))</f>
        <v/>
      </c>
    </row>
    <row r="75" ht="15.75" customHeight="1">
      <c r="A75" s="1">
        <v>21074.0</v>
      </c>
      <c r="B75" s="1">
        <v>97.0</v>
      </c>
      <c r="C75" s="1">
        <v>103.0</v>
      </c>
      <c r="D75" s="1">
        <v>101.1</v>
      </c>
      <c r="E75" s="1">
        <f>AVERAGE(Data!$D$2:$D$84)</f>
        <v>100.2012048</v>
      </c>
      <c r="F75" s="1">
        <f>IF(ISNUMBER(OFFSET(Data!$D75,-1,0,1,1))=TRUE,ABS(Data!$D75-OFFSET(Data!$D75,-1,0)),"")</f>
        <v>0.4</v>
      </c>
      <c r="G75" s="1">
        <f>AVERAGE(Data!$F$2:$F$84)</f>
        <v>0.9109756098</v>
      </c>
      <c r="H75" s="1">
        <f>Data!$G75/1.128</f>
        <v>0.8076024909</v>
      </c>
      <c r="I75" s="1">
        <f>Data!$E75+Data!$H75</f>
        <v>101.0088073</v>
      </c>
      <c r="J75" s="1">
        <f>Data!$E75+2*Data!$H75</f>
        <v>101.8164098</v>
      </c>
      <c r="K75" s="1">
        <f>Data!$E75+3*Data!$H75</f>
        <v>102.6240123</v>
      </c>
      <c r="L75" s="1">
        <f>Data!$E75-Data!$H75</f>
        <v>99.39360233</v>
      </c>
      <c r="M75" s="1">
        <f>Data!$E75-2*Data!$H75</f>
        <v>98.58599984</v>
      </c>
      <c r="N75" s="1">
        <f>Data!$E75-3*Data!$H75</f>
        <v>97.77839735</v>
      </c>
      <c r="O75" s="1">
        <f>Data!$G75*3.267</f>
        <v>2.976157317</v>
      </c>
      <c r="P75" s="1">
        <f>IF(Data!$F75&lt;Data!$O75,Data!$F75,NA())</f>
        <v>0.4</v>
      </c>
      <c r="Q75" s="1" t="str">
        <f>IF(Data!$F75="",NA(),IF(Data!$F75&gt;Data!$O75,Data!$F75,NA()))</f>
        <v>#N/A</v>
      </c>
      <c r="R75" s="1">
        <f>IF(Data!$D75&gt;Data!$E75,1,0)</f>
        <v>1</v>
      </c>
      <c r="S75" s="1">
        <f>IF(Data!$D75&gt;Data!$I75,1,0)</f>
        <v>1</v>
      </c>
      <c r="T75" s="1">
        <f>IF(Data!$D75&gt;Data!$J75,1,0)</f>
        <v>0</v>
      </c>
      <c r="U75" s="1">
        <f>IF(Data!$D75&gt;Data!$K75,1,0)</f>
        <v>0</v>
      </c>
      <c r="V75" s="1">
        <f>IF(Data!$D75&lt;Data!$L75,1,0)</f>
        <v>0</v>
      </c>
      <c r="W75" s="1">
        <f>IF(Data!$D75&lt;Data!$M75,1,0)</f>
        <v>0</v>
      </c>
      <c r="X75" s="1">
        <f>IF(Data!$D75&lt;Data!$N75,1,0)</f>
        <v>0</v>
      </c>
      <c r="Y75" s="1">
        <f t="shared" si="1"/>
        <v>1</v>
      </c>
      <c r="Z75" s="1" t="str">
        <f>IF(ROW()-ROW(Data!$Z$2:$Z$84)&lt;9,NA(),IF(OR(SUM(OFFSET(Data!$R75,-8,0,9))=9,SUM(OFFSET(Data!$R75,-8,0,9))=0),Data!$D75,NA()))</f>
        <v>#N/A</v>
      </c>
      <c r="AA75" s="1" t="str">
        <f>IF(ROW()-ROW(Data!$AA$2:$AA$84)&lt;6,NA(),IF(OR(SUM(OFFSET(Data!$Y75,-5,0,6))=6,SUM(OFFSET(Data!$Y75,-5,0,6))=0),Data!$D75,NA()))</f>
        <v>#N/A</v>
      </c>
      <c r="AB75" s="1" t="str">
        <f>IF(ROW()-ROW(Data!$AB$2:$AB$84)&lt;14,NA(),IF(OR(CONCATENATE(OFFSET(Data!$Y75,-13,0,14))="01010101010101",CONCATENATE(OFFSET(Data!$Y75,-13,0,14))="10101010101010"),Data!$D75,NA()))</f>
        <v>#N/A</v>
      </c>
      <c r="AC75" s="1" t="str">
        <f>IF(ROW()-ROW(Data!$AC$2:$AC$84)&lt;3,NA(),IF(OR(SUM(OFFSET(Data!$T75,-2,0,3))&gt;=2,SUM(OFFSET(Data!$W75,-2,0,3))&gt;=2),Data!$D75,NA()))</f>
        <v>#N/A</v>
      </c>
      <c r="AD75" s="1" t="str">
        <f>IF(ROW()-ROW(Data!$AA$2:$AA$84)&lt;5,NA(),IF(OR(SUM(OFFSET(Data!$S75,-4,0,5))&gt;=4,SUM(OFFSET(Data!$V75,-4,0,5))&gt;=4),Data!$D75,NA()))</f>
        <v>#N/A</v>
      </c>
      <c r="AE75" s="1" t="str">
        <f>IF(ROW()-ROW(Data!$AE$2:$AE$84)&lt;15,NA(),IF(AND(SUM(OFFSET(Data!$S75,-14,0,15))=0,SUM(OFFSET(Data!$V75,-14,0,15))=0),Data!$D75,NA()))</f>
        <v>#N/A</v>
      </c>
      <c r="AF75" s="1" t="str">
        <f>IF(ROW()-ROW(Data!$AE$2:$AE$84)&lt;8,NA(),IF(SUM(OFFSET(Data!$S75,-7,0,8),OFFSET(Data!$V75,-7,0,8))=8,Data!$D75,NA()))</f>
        <v>#N/A</v>
      </c>
      <c r="AG75" s="1">
        <f>IF(Data!$AI75="",Data!$D75,NA())</f>
        <v>101.1</v>
      </c>
      <c r="AH75" s="1" t="str">
        <f>IF(OR(Data!$U75=1,Data!$X75=1),Data!$D75,NA())</f>
        <v>#N/A</v>
      </c>
      <c r="AI75" s="1" t="str">
        <f>CONCATENATE(IF(ISNA(Data!$AH75),"","1,"),IF(ISNA(Data!$Z75),"","2,"),IF(ISNA(Data!$AA75),"","3,"),IF(ISNA(Data!$AB75),"","4,"),IF(ISNA(Data!$AC75),"","5,"),IF(ISNA(Data!$AD75),"","6,"),IF(ISNA(Data!$AE75),"","7,"),IF(ISNA(Data!$AF75),"","8"))</f>
        <v/>
      </c>
    </row>
    <row r="76" ht="15.75" customHeight="1">
      <c r="A76" s="1">
        <v>21075.0</v>
      </c>
      <c r="B76" s="1">
        <v>97.0</v>
      </c>
      <c r="C76" s="1">
        <v>103.0</v>
      </c>
      <c r="D76" s="1">
        <v>100.3</v>
      </c>
      <c r="E76" s="1">
        <f>AVERAGE(Data!$D$2:$D$84)</f>
        <v>100.2012048</v>
      </c>
      <c r="F76" s="1">
        <f>IF(ISNUMBER(OFFSET(Data!$D76,-1,0,1,1))=TRUE,ABS(Data!$D76-OFFSET(Data!$D76,-1,0)),"")</f>
        <v>0.8</v>
      </c>
      <c r="G76" s="1">
        <f>AVERAGE(Data!$F$2:$F$84)</f>
        <v>0.9109756098</v>
      </c>
      <c r="H76" s="1">
        <f>Data!$G76/1.128</f>
        <v>0.8076024909</v>
      </c>
      <c r="I76" s="1">
        <f>Data!$E76+Data!$H76</f>
        <v>101.0088073</v>
      </c>
      <c r="J76" s="1">
        <f>Data!$E76+2*Data!$H76</f>
        <v>101.8164098</v>
      </c>
      <c r="K76" s="1">
        <f>Data!$E76+3*Data!$H76</f>
        <v>102.6240123</v>
      </c>
      <c r="L76" s="1">
        <f>Data!$E76-Data!$H76</f>
        <v>99.39360233</v>
      </c>
      <c r="M76" s="1">
        <f>Data!$E76-2*Data!$H76</f>
        <v>98.58599984</v>
      </c>
      <c r="N76" s="1">
        <f>Data!$E76-3*Data!$H76</f>
        <v>97.77839735</v>
      </c>
      <c r="O76" s="1">
        <f>Data!$G76*3.267</f>
        <v>2.976157317</v>
      </c>
      <c r="P76" s="1">
        <f>IF(Data!$F76&lt;Data!$O76,Data!$F76,NA())</f>
        <v>0.8</v>
      </c>
      <c r="Q76" s="1" t="str">
        <f>IF(Data!$F76="",NA(),IF(Data!$F76&gt;Data!$O76,Data!$F76,NA()))</f>
        <v>#N/A</v>
      </c>
      <c r="R76" s="1">
        <f>IF(Data!$D76&gt;Data!$E76,1,0)</f>
        <v>1</v>
      </c>
      <c r="S76" s="1">
        <f>IF(Data!$D76&gt;Data!$I76,1,0)</f>
        <v>0</v>
      </c>
      <c r="T76" s="1">
        <f>IF(Data!$D76&gt;Data!$J76,1,0)</f>
        <v>0</v>
      </c>
      <c r="U76" s="1">
        <f>IF(Data!$D76&gt;Data!$K76,1,0)</f>
        <v>0</v>
      </c>
      <c r="V76" s="1">
        <f>IF(Data!$D76&lt;Data!$L76,1,0)</f>
        <v>0</v>
      </c>
      <c r="W76" s="1">
        <f>IF(Data!$D76&lt;Data!$M76,1,0)</f>
        <v>0</v>
      </c>
      <c r="X76" s="1">
        <f>IF(Data!$D76&lt;Data!$N76,1,0)</f>
        <v>0</v>
      </c>
      <c r="Y76" s="1">
        <f t="shared" si="1"/>
        <v>0</v>
      </c>
      <c r="Z76" s="1" t="str">
        <f>IF(ROW()-ROW(Data!$Z$2:$Z$84)&lt;9,NA(),IF(OR(SUM(OFFSET(Data!$R76,-8,0,9))=9,SUM(OFFSET(Data!$R76,-8,0,9))=0),Data!$D76,NA()))</f>
        <v>#N/A</v>
      </c>
      <c r="AA76" s="1" t="str">
        <f>IF(ROW()-ROW(Data!$AA$2:$AA$84)&lt;6,NA(),IF(OR(SUM(OFFSET(Data!$Y76,-5,0,6))=6,SUM(OFFSET(Data!$Y76,-5,0,6))=0),Data!$D76,NA()))</f>
        <v>#N/A</v>
      </c>
      <c r="AB76" s="1" t="str">
        <f>IF(ROW()-ROW(Data!$AB$2:$AB$84)&lt;14,NA(),IF(OR(CONCATENATE(OFFSET(Data!$Y76,-13,0,14))="01010101010101",CONCATENATE(OFFSET(Data!$Y76,-13,0,14))="10101010101010"),Data!$D76,NA()))</f>
        <v>#N/A</v>
      </c>
      <c r="AC76" s="1" t="str">
        <f>IF(ROW()-ROW(Data!$AC$2:$AC$84)&lt;3,NA(),IF(OR(SUM(OFFSET(Data!$T76,-2,0,3))&gt;=2,SUM(OFFSET(Data!$W76,-2,0,3))&gt;=2),Data!$D76,NA()))</f>
        <v>#N/A</v>
      </c>
      <c r="AD76" s="1" t="str">
        <f>IF(ROW()-ROW(Data!$AA$2:$AA$84)&lt;5,NA(),IF(OR(SUM(OFFSET(Data!$S76,-4,0,5))&gt;=4,SUM(OFFSET(Data!$V76,-4,0,5))&gt;=4),Data!$D76,NA()))</f>
        <v>#N/A</v>
      </c>
      <c r="AE76" s="1" t="str">
        <f>IF(ROW()-ROW(Data!$AE$2:$AE$84)&lt;15,NA(),IF(AND(SUM(OFFSET(Data!$S76,-14,0,15))=0,SUM(OFFSET(Data!$V76,-14,0,15))=0),Data!$D76,NA()))</f>
        <v>#N/A</v>
      </c>
      <c r="AF76" s="1" t="str">
        <f>IF(ROW()-ROW(Data!$AE$2:$AE$84)&lt;8,NA(),IF(SUM(OFFSET(Data!$S76,-7,0,8),OFFSET(Data!$V76,-7,0,8))=8,Data!$D76,NA()))</f>
        <v>#N/A</v>
      </c>
      <c r="AG76" s="1">
        <f>IF(Data!$AI76="",Data!$D76,NA())</f>
        <v>100.3</v>
      </c>
      <c r="AH76" s="1" t="str">
        <f>IF(OR(Data!$U76=1,Data!$X76=1),Data!$D76,NA())</f>
        <v>#N/A</v>
      </c>
      <c r="AI76" s="1" t="str">
        <f>CONCATENATE(IF(ISNA(Data!$AH76),"","1,"),IF(ISNA(Data!$Z76),"","2,"),IF(ISNA(Data!$AA76),"","3,"),IF(ISNA(Data!$AB76),"","4,"),IF(ISNA(Data!$AC76),"","5,"),IF(ISNA(Data!$AD76),"","6,"),IF(ISNA(Data!$AE76),"","7,"),IF(ISNA(Data!$AF76),"","8"))</f>
        <v/>
      </c>
    </row>
    <row r="77" ht="15.75" customHeight="1">
      <c r="A77" s="1">
        <v>21076.0</v>
      </c>
      <c r="B77" s="1">
        <v>97.0</v>
      </c>
      <c r="C77" s="1">
        <v>103.0</v>
      </c>
      <c r="D77" s="1">
        <v>100.4</v>
      </c>
      <c r="E77" s="1">
        <f>AVERAGE(Data!$D$2:$D$84)</f>
        <v>100.2012048</v>
      </c>
      <c r="F77" s="1">
        <f>IF(ISNUMBER(OFFSET(Data!$D77,-1,0,1,1))=TRUE,ABS(Data!$D77-OFFSET(Data!$D77,-1,0)),"")</f>
        <v>0.1</v>
      </c>
      <c r="G77" s="1">
        <f>AVERAGE(Data!$F$2:$F$84)</f>
        <v>0.9109756098</v>
      </c>
      <c r="H77" s="1">
        <f>Data!$G77/1.128</f>
        <v>0.8076024909</v>
      </c>
      <c r="I77" s="1">
        <f>Data!$E77+Data!$H77</f>
        <v>101.0088073</v>
      </c>
      <c r="J77" s="1">
        <f>Data!$E77+2*Data!$H77</f>
        <v>101.8164098</v>
      </c>
      <c r="K77" s="1">
        <f>Data!$E77+3*Data!$H77</f>
        <v>102.6240123</v>
      </c>
      <c r="L77" s="1">
        <f>Data!$E77-Data!$H77</f>
        <v>99.39360233</v>
      </c>
      <c r="M77" s="1">
        <f>Data!$E77-2*Data!$H77</f>
        <v>98.58599984</v>
      </c>
      <c r="N77" s="1">
        <f>Data!$E77-3*Data!$H77</f>
        <v>97.77839735</v>
      </c>
      <c r="O77" s="1">
        <f>Data!$G77*3.267</f>
        <v>2.976157317</v>
      </c>
      <c r="P77" s="1">
        <f>IF(Data!$F77&lt;Data!$O77,Data!$F77,NA())</f>
        <v>0.1</v>
      </c>
      <c r="Q77" s="1" t="str">
        <f>IF(Data!$F77="",NA(),IF(Data!$F77&gt;Data!$O77,Data!$F77,NA()))</f>
        <v>#N/A</v>
      </c>
      <c r="R77" s="1">
        <f>IF(Data!$D77&gt;Data!$E77,1,0)</f>
        <v>1</v>
      </c>
      <c r="S77" s="1">
        <f>IF(Data!$D77&gt;Data!$I77,1,0)</f>
        <v>0</v>
      </c>
      <c r="T77" s="1">
        <f>IF(Data!$D77&gt;Data!$J77,1,0)</f>
        <v>0</v>
      </c>
      <c r="U77" s="1">
        <f>IF(Data!$D77&gt;Data!$K77,1,0)</f>
        <v>0</v>
      </c>
      <c r="V77" s="1">
        <f>IF(Data!$D77&lt;Data!$L77,1,0)</f>
        <v>0</v>
      </c>
      <c r="W77" s="1">
        <f>IF(Data!$D77&lt;Data!$M77,1,0)</f>
        <v>0</v>
      </c>
      <c r="X77" s="1">
        <f>IF(Data!$D77&lt;Data!$N77,1,0)</f>
        <v>0</v>
      </c>
      <c r="Y77" s="1">
        <f t="shared" si="1"/>
        <v>1</v>
      </c>
      <c r="Z77" s="1">
        <f>IF(ROW()-ROW(Data!$Z$2:$Z$84)&lt;9,NA(),IF(OR(SUM(OFFSET(Data!$R77,-8,0,9))=9,SUM(OFFSET(Data!$R77,-8,0,9))=0),Data!$D77,NA()))</f>
        <v>100.4</v>
      </c>
      <c r="AA77" s="1" t="str">
        <f>IF(ROW()-ROW(Data!$AA$2:$AA$84)&lt;6,NA(),IF(OR(SUM(OFFSET(Data!$Y77,-5,0,6))=6,SUM(OFFSET(Data!$Y77,-5,0,6))=0),Data!$D77,NA()))</f>
        <v>#N/A</v>
      </c>
      <c r="AB77" s="1" t="str">
        <f>IF(ROW()-ROW(Data!$AB$2:$AB$84)&lt;14,NA(),IF(OR(CONCATENATE(OFFSET(Data!$Y77,-13,0,14))="01010101010101",CONCATENATE(OFFSET(Data!$Y77,-13,0,14))="10101010101010"),Data!$D77,NA()))</f>
        <v>#N/A</v>
      </c>
      <c r="AC77" s="1" t="str">
        <f>IF(ROW()-ROW(Data!$AC$2:$AC$84)&lt;3,NA(),IF(OR(SUM(OFFSET(Data!$T77,-2,0,3))&gt;=2,SUM(OFFSET(Data!$W77,-2,0,3))&gt;=2),Data!$D77,NA()))</f>
        <v>#N/A</v>
      </c>
      <c r="AD77" s="1" t="str">
        <f>IF(ROW()-ROW(Data!$AA$2:$AA$84)&lt;5,NA(),IF(OR(SUM(OFFSET(Data!$S77,-4,0,5))&gt;=4,SUM(OFFSET(Data!$V77,-4,0,5))&gt;=4),Data!$D77,NA()))</f>
        <v>#N/A</v>
      </c>
      <c r="AE77" s="1" t="str">
        <f>IF(ROW()-ROW(Data!$AE$2:$AE$84)&lt;15,NA(),IF(AND(SUM(OFFSET(Data!$S77,-14,0,15))=0,SUM(OFFSET(Data!$V77,-14,0,15))=0),Data!$D77,NA()))</f>
        <v>#N/A</v>
      </c>
      <c r="AF77" s="1" t="str">
        <f>IF(ROW()-ROW(Data!$AE$2:$AE$84)&lt;8,NA(),IF(SUM(OFFSET(Data!$S77,-7,0,8),OFFSET(Data!$V77,-7,0,8))=8,Data!$D77,NA()))</f>
        <v>#N/A</v>
      </c>
      <c r="AG77" s="1" t="str">
        <f>IF(Data!$AI77="",Data!$D77,NA())</f>
        <v>#N/A</v>
      </c>
      <c r="AH77" s="1" t="str">
        <f>IF(OR(Data!$U77=1,Data!$X77=1),Data!$D77,NA())</f>
        <v>#N/A</v>
      </c>
      <c r="AI77" s="1" t="str">
        <f>CONCATENATE(IF(ISNA(Data!$AH77),"","1,"),IF(ISNA(Data!$Z77),"","2,"),IF(ISNA(Data!$AA77),"","3,"),IF(ISNA(Data!$AB77),"","4,"),IF(ISNA(Data!$AC77),"","5,"),IF(ISNA(Data!$AD77),"","6,"),IF(ISNA(Data!$AE77),"","7,"),IF(ISNA(Data!$AF77),"","8"))</f>
        <v>2,</v>
      </c>
    </row>
    <row r="78" ht="15.75" customHeight="1">
      <c r="A78" s="1">
        <v>21077.0</v>
      </c>
      <c r="B78" s="1">
        <v>97.0</v>
      </c>
      <c r="C78" s="1">
        <v>103.0</v>
      </c>
      <c r="D78" s="1">
        <v>100.5</v>
      </c>
      <c r="E78" s="1">
        <f>AVERAGE(Data!$D$2:$D$84)</f>
        <v>100.2012048</v>
      </c>
      <c r="F78" s="1">
        <f>IF(ISNUMBER(OFFSET(Data!$D78,-1,0,1,1))=TRUE,ABS(Data!$D78-OFFSET(Data!$D78,-1,0)),"")</f>
        <v>0.1</v>
      </c>
      <c r="G78" s="1">
        <f>AVERAGE(Data!$F$2:$F$84)</f>
        <v>0.9109756098</v>
      </c>
      <c r="H78" s="1">
        <f>Data!$G78/1.128</f>
        <v>0.8076024909</v>
      </c>
      <c r="I78" s="1">
        <f>Data!$E78+Data!$H78</f>
        <v>101.0088073</v>
      </c>
      <c r="J78" s="1">
        <f>Data!$E78+2*Data!$H78</f>
        <v>101.8164098</v>
      </c>
      <c r="K78" s="1">
        <f>Data!$E78+3*Data!$H78</f>
        <v>102.6240123</v>
      </c>
      <c r="L78" s="1">
        <f>Data!$E78-Data!$H78</f>
        <v>99.39360233</v>
      </c>
      <c r="M78" s="1">
        <f>Data!$E78-2*Data!$H78</f>
        <v>98.58599984</v>
      </c>
      <c r="N78" s="1">
        <f>Data!$E78-3*Data!$H78</f>
        <v>97.77839735</v>
      </c>
      <c r="O78" s="1">
        <f>Data!$G78*3.267</f>
        <v>2.976157317</v>
      </c>
      <c r="P78" s="1">
        <f>IF(Data!$F78&lt;Data!$O78,Data!$F78,NA())</f>
        <v>0.1</v>
      </c>
      <c r="Q78" s="1" t="str">
        <f>IF(Data!$F78="",NA(),IF(Data!$F78&gt;Data!$O78,Data!$F78,NA()))</f>
        <v>#N/A</v>
      </c>
      <c r="R78" s="1">
        <f>IF(Data!$D78&gt;Data!$E78,1,0)</f>
        <v>1</v>
      </c>
      <c r="S78" s="1">
        <f>IF(Data!$D78&gt;Data!$I78,1,0)</f>
        <v>0</v>
      </c>
      <c r="T78" s="1">
        <f>IF(Data!$D78&gt;Data!$J78,1,0)</f>
        <v>0</v>
      </c>
      <c r="U78" s="1">
        <f>IF(Data!$D78&gt;Data!$K78,1,0)</f>
        <v>0</v>
      </c>
      <c r="V78" s="1">
        <f>IF(Data!$D78&lt;Data!$L78,1,0)</f>
        <v>0</v>
      </c>
      <c r="W78" s="1">
        <f>IF(Data!$D78&lt;Data!$M78,1,0)</f>
        <v>0</v>
      </c>
      <c r="X78" s="1">
        <f>IF(Data!$D78&lt;Data!$N78,1,0)</f>
        <v>0</v>
      </c>
      <c r="Y78" s="1">
        <f t="shared" si="1"/>
        <v>1</v>
      </c>
      <c r="Z78" s="1">
        <f>IF(ROW()-ROW(Data!$Z$2:$Z$84)&lt;9,NA(),IF(OR(SUM(OFFSET(Data!$R78,-8,0,9))=9,SUM(OFFSET(Data!$R78,-8,0,9))=0),Data!$D78,NA()))</f>
        <v>100.5</v>
      </c>
      <c r="AA78" s="1" t="str">
        <f>IF(ROW()-ROW(Data!$AA$2:$AA$84)&lt;6,NA(),IF(OR(SUM(OFFSET(Data!$Y78,-5,0,6))=6,SUM(OFFSET(Data!$Y78,-5,0,6))=0),Data!$D78,NA()))</f>
        <v>#N/A</v>
      </c>
      <c r="AB78" s="1" t="str">
        <f>IF(ROW()-ROW(Data!$AB$2:$AB$84)&lt;14,NA(),IF(OR(CONCATENATE(OFFSET(Data!$Y78,-13,0,14))="01010101010101",CONCATENATE(OFFSET(Data!$Y78,-13,0,14))="10101010101010"),Data!$D78,NA()))</f>
        <v>#N/A</v>
      </c>
      <c r="AC78" s="1" t="str">
        <f>IF(ROW()-ROW(Data!$AC$2:$AC$84)&lt;3,NA(),IF(OR(SUM(OFFSET(Data!$T78,-2,0,3))&gt;=2,SUM(OFFSET(Data!$W78,-2,0,3))&gt;=2),Data!$D78,NA()))</f>
        <v>#N/A</v>
      </c>
      <c r="AD78" s="1" t="str">
        <f>IF(ROW()-ROW(Data!$AA$2:$AA$84)&lt;5,NA(),IF(OR(SUM(OFFSET(Data!$S78,-4,0,5))&gt;=4,SUM(OFFSET(Data!$V78,-4,0,5))&gt;=4),Data!$D78,NA()))</f>
        <v>#N/A</v>
      </c>
      <c r="AE78" s="1" t="str">
        <f>IF(ROW()-ROW(Data!$AE$2:$AE$84)&lt;15,NA(),IF(AND(SUM(OFFSET(Data!$S78,-14,0,15))=0,SUM(OFFSET(Data!$V78,-14,0,15))=0),Data!$D78,NA()))</f>
        <v>#N/A</v>
      </c>
      <c r="AF78" s="1" t="str">
        <f>IF(ROW()-ROW(Data!$AE$2:$AE$84)&lt;8,NA(),IF(SUM(OFFSET(Data!$S78,-7,0,8),OFFSET(Data!$V78,-7,0,8))=8,Data!$D78,NA()))</f>
        <v>#N/A</v>
      </c>
      <c r="AG78" s="1" t="str">
        <f>IF(Data!$AI78="",Data!$D78,NA())</f>
        <v>#N/A</v>
      </c>
      <c r="AH78" s="1" t="str">
        <f>IF(OR(Data!$U78=1,Data!$X78=1),Data!$D78,NA())</f>
        <v>#N/A</v>
      </c>
      <c r="AI78" s="1" t="str">
        <f>CONCATENATE(IF(ISNA(Data!$AH78),"","1,"),IF(ISNA(Data!$Z78),"","2,"),IF(ISNA(Data!$AA78),"","3,"),IF(ISNA(Data!$AB78),"","4,"),IF(ISNA(Data!$AC78),"","5,"),IF(ISNA(Data!$AD78),"","6,"),IF(ISNA(Data!$AE78),"","7,"),IF(ISNA(Data!$AF78),"","8"))</f>
        <v>2,</v>
      </c>
    </row>
    <row r="79" ht="15.75" customHeight="1">
      <c r="A79" s="1">
        <v>21078.0</v>
      </c>
      <c r="B79" s="1">
        <v>97.0</v>
      </c>
      <c r="C79" s="1">
        <v>103.0</v>
      </c>
      <c r="D79" s="1">
        <v>101.8</v>
      </c>
      <c r="E79" s="1">
        <f>AVERAGE(Data!$D$2:$D$84)</f>
        <v>100.2012048</v>
      </c>
      <c r="F79" s="1">
        <f>IF(ISNUMBER(OFFSET(Data!$D79,-1,0,1,1))=TRUE,ABS(Data!$D79-OFFSET(Data!$D79,-1,0)),"")</f>
        <v>1.3</v>
      </c>
      <c r="G79" s="1">
        <f>AVERAGE(Data!$F$2:$F$84)</f>
        <v>0.9109756098</v>
      </c>
      <c r="H79" s="1">
        <f>Data!$G79/1.128</f>
        <v>0.8076024909</v>
      </c>
      <c r="I79" s="1">
        <f>Data!$E79+Data!$H79</f>
        <v>101.0088073</v>
      </c>
      <c r="J79" s="1">
        <f>Data!$E79+2*Data!$H79</f>
        <v>101.8164098</v>
      </c>
      <c r="K79" s="1">
        <f>Data!$E79+3*Data!$H79</f>
        <v>102.6240123</v>
      </c>
      <c r="L79" s="1">
        <f>Data!$E79-Data!$H79</f>
        <v>99.39360233</v>
      </c>
      <c r="M79" s="1">
        <f>Data!$E79-2*Data!$H79</f>
        <v>98.58599984</v>
      </c>
      <c r="N79" s="1">
        <f>Data!$E79-3*Data!$H79</f>
        <v>97.77839735</v>
      </c>
      <c r="O79" s="1">
        <f>Data!$G79*3.267</f>
        <v>2.976157317</v>
      </c>
      <c r="P79" s="1">
        <f>IF(Data!$F79&lt;Data!$O79,Data!$F79,NA())</f>
        <v>1.3</v>
      </c>
      <c r="Q79" s="1" t="str">
        <f>IF(Data!$F79="",NA(),IF(Data!$F79&gt;Data!$O79,Data!$F79,NA()))</f>
        <v>#N/A</v>
      </c>
      <c r="R79" s="1">
        <f>IF(Data!$D79&gt;Data!$E79,1,0)</f>
        <v>1</v>
      </c>
      <c r="S79" s="1">
        <f>IF(Data!$D79&gt;Data!$I79,1,0)</f>
        <v>1</v>
      </c>
      <c r="T79" s="1">
        <f>IF(Data!$D79&gt;Data!$J79,1,0)</f>
        <v>0</v>
      </c>
      <c r="U79" s="1">
        <f>IF(Data!$D79&gt;Data!$K79,1,0)</f>
        <v>0</v>
      </c>
      <c r="V79" s="1">
        <f>IF(Data!$D79&lt;Data!$L79,1,0)</f>
        <v>0</v>
      </c>
      <c r="W79" s="1">
        <f>IF(Data!$D79&lt;Data!$M79,1,0)</f>
        <v>0</v>
      </c>
      <c r="X79" s="1">
        <f>IF(Data!$D79&lt;Data!$N79,1,0)</f>
        <v>0</v>
      </c>
      <c r="Y79" s="1">
        <f t="shared" si="1"/>
        <v>1</v>
      </c>
      <c r="Z79" s="1">
        <f>IF(ROW()-ROW(Data!$Z$2:$Z$84)&lt;9,NA(),IF(OR(SUM(OFFSET(Data!$R79,-8,0,9))=9,SUM(OFFSET(Data!$R79,-8,0,9))=0),Data!$D79,NA()))</f>
        <v>101.8</v>
      </c>
      <c r="AA79" s="1" t="str">
        <f>IF(ROW()-ROW(Data!$AA$2:$AA$84)&lt;6,NA(),IF(OR(SUM(OFFSET(Data!$Y79,-5,0,6))=6,SUM(OFFSET(Data!$Y79,-5,0,6))=0),Data!$D79,NA()))</f>
        <v>#N/A</v>
      </c>
      <c r="AB79" s="1" t="str">
        <f>IF(ROW()-ROW(Data!$AB$2:$AB$84)&lt;14,NA(),IF(OR(CONCATENATE(OFFSET(Data!$Y79,-13,0,14))="01010101010101",CONCATENATE(OFFSET(Data!$Y79,-13,0,14))="10101010101010"),Data!$D79,NA()))</f>
        <v>#N/A</v>
      </c>
      <c r="AC79" s="1" t="str">
        <f>IF(ROW()-ROW(Data!$AC$2:$AC$84)&lt;3,NA(),IF(OR(SUM(OFFSET(Data!$T79,-2,0,3))&gt;=2,SUM(OFFSET(Data!$W79,-2,0,3))&gt;=2),Data!$D79,NA()))</f>
        <v>#N/A</v>
      </c>
      <c r="AD79" s="1" t="str">
        <f>IF(ROW()-ROW(Data!$AA$2:$AA$84)&lt;5,NA(),IF(OR(SUM(OFFSET(Data!$S79,-4,0,5))&gt;=4,SUM(OFFSET(Data!$V79,-4,0,5))&gt;=4),Data!$D79,NA()))</f>
        <v>#N/A</v>
      </c>
      <c r="AE79" s="1" t="str">
        <f>IF(ROW()-ROW(Data!$AE$2:$AE$84)&lt;15,NA(),IF(AND(SUM(OFFSET(Data!$S79,-14,0,15))=0,SUM(OFFSET(Data!$V79,-14,0,15))=0),Data!$D79,NA()))</f>
        <v>#N/A</v>
      </c>
      <c r="AF79" s="1" t="str">
        <f>IF(ROW()-ROW(Data!$AE$2:$AE$84)&lt;8,NA(),IF(SUM(OFFSET(Data!$S79,-7,0,8),OFFSET(Data!$V79,-7,0,8))=8,Data!$D79,NA()))</f>
        <v>#N/A</v>
      </c>
      <c r="AG79" s="1" t="str">
        <f>IF(Data!$AI79="",Data!$D79,NA())</f>
        <v>#N/A</v>
      </c>
      <c r="AH79" s="1" t="str">
        <f>IF(OR(Data!$U79=1,Data!$X79=1),Data!$D79,NA())</f>
        <v>#N/A</v>
      </c>
      <c r="AI79" s="1" t="str">
        <f>CONCATENATE(IF(ISNA(Data!$AH79),"","1,"),IF(ISNA(Data!$Z79),"","2,"),IF(ISNA(Data!$AA79),"","3,"),IF(ISNA(Data!$AB79),"","4,"),IF(ISNA(Data!$AC79),"","5,"),IF(ISNA(Data!$AD79),"","6,"),IF(ISNA(Data!$AE79),"","7,"),IF(ISNA(Data!$AF79),"","8"))</f>
        <v>2,</v>
      </c>
    </row>
    <row r="80" ht="15.75" customHeight="1">
      <c r="A80" s="1">
        <v>21079.0</v>
      </c>
      <c r="B80" s="1">
        <v>97.0</v>
      </c>
      <c r="C80" s="1">
        <v>103.0</v>
      </c>
      <c r="D80" s="1">
        <v>101.7</v>
      </c>
      <c r="E80" s="1">
        <f>AVERAGE(Data!$D$2:$D$84)</f>
        <v>100.2012048</v>
      </c>
      <c r="F80" s="1">
        <f>IF(ISNUMBER(OFFSET(Data!$D80,-1,0,1,1))=TRUE,ABS(Data!$D80-OFFSET(Data!$D80,-1,0)),"")</f>
        <v>0.1</v>
      </c>
      <c r="G80" s="1">
        <f>AVERAGE(Data!$F$2:$F$84)</f>
        <v>0.9109756098</v>
      </c>
      <c r="H80" s="1">
        <f>Data!$G80/1.128</f>
        <v>0.8076024909</v>
      </c>
      <c r="I80" s="1">
        <f>Data!$E80+Data!$H80</f>
        <v>101.0088073</v>
      </c>
      <c r="J80" s="1">
        <f>Data!$E80+2*Data!$H80</f>
        <v>101.8164098</v>
      </c>
      <c r="K80" s="1">
        <f>Data!$E80+3*Data!$H80</f>
        <v>102.6240123</v>
      </c>
      <c r="L80" s="1">
        <f>Data!$E80-Data!$H80</f>
        <v>99.39360233</v>
      </c>
      <c r="M80" s="1">
        <f>Data!$E80-2*Data!$H80</f>
        <v>98.58599984</v>
      </c>
      <c r="N80" s="1">
        <f>Data!$E80-3*Data!$H80</f>
        <v>97.77839735</v>
      </c>
      <c r="O80" s="1">
        <f>Data!$G80*3.267</f>
        <v>2.976157317</v>
      </c>
      <c r="P80" s="1">
        <f>IF(Data!$F80&lt;Data!$O80,Data!$F80,NA())</f>
        <v>0.1</v>
      </c>
      <c r="Q80" s="1" t="str">
        <f>IF(Data!$F80="",NA(),IF(Data!$F80&gt;Data!$O80,Data!$F80,NA()))</f>
        <v>#N/A</v>
      </c>
      <c r="R80" s="1">
        <f>IF(Data!$D80&gt;Data!$E80,1,0)</f>
        <v>1</v>
      </c>
      <c r="S80" s="1">
        <f>IF(Data!$D80&gt;Data!$I80,1,0)</f>
        <v>1</v>
      </c>
      <c r="T80" s="1">
        <f>IF(Data!$D80&gt;Data!$J80,1,0)</f>
        <v>0</v>
      </c>
      <c r="U80" s="1">
        <f>IF(Data!$D80&gt;Data!$K80,1,0)</f>
        <v>0</v>
      </c>
      <c r="V80" s="1">
        <f>IF(Data!$D80&lt;Data!$L80,1,0)</f>
        <v>0</v>
      </c>
      <c r="W80" s="1">
        <f>IF(Data!$D80&lt;Data!$M80,1,0)</f>
        <v>0</v>
      </c>
      <c r="X80" s="1">
        <f>IF(Data!$D80&lt;Data!$N80,1,0)</f>
        <v>0</v>
      </c>
      <c r="Y80" s="1">
        <f t="shared" si="1"/>
        <v>0</v>
      </c>
      <c r="Z80" s="1">
        <f>IF(ROW()-ROW(Data!$Z$2:$Z$84)&lt;9,NA(),IF(OR(SUM(OFFSET(Data!$R80,-8,0,9))=9,SUM(OFFSET(Data!$R80,-8,0,9))=0),Data!$D80,NA()))</f>
        <v>101.7</v>
      </c>
      <c r="AA80" s="1" t="str">
        <f>IF(ROW()-ROW(Data!$AA$2:$AA$84)&lt;6,NA(),IF(OR(SUM(OFFSET(Data!$Y80,-5,0,6))=6,SUM(OFFSET(Data!$Y80,-5,0,6))=0),Data!$D80,NA()))</f>
        <v>#N/A</v>
      </c>
      <c r="AB80" s="1" t="str">
        <f>IF(ROW()-ROW(Data!$AB$2:$AB$84)&lt;14,NA(),IF(OR(CONCATENATE(OFFSET(Data!$Y80,-13,0,14))="01010101010101",CONCATENATE(OFFSET(Data!$Y80,-13,0,14))="10101010101010"),Data!$D80,NA()))</f>
        <v>#N/A</v>
      </c>
      <c r="AC80" s="1" t="str">
        <f>IF(ROW()-ROW(Data!$AC$2:$AC$84)&lt;3,NA(),IF(OR(SUM(OFFSET(Data!$T80,-2,0,3))&gt;=2,SUM(OFFSET(Data!$W80,-2,0,3))&gt;=2),Data!$D80,NA()))</f>
        <v>#N/A</v>
      </c>
      <c r="AD80" s="1" t="str">
        <f>IF(ROW()-ROW(Data!$AA$2:$AA$84)&lt;5,NA(),IF(OR(SUM(OFFSET(Data!$S80,-4,0,5))&gt;=4,SUM(OFFSET(Data!$V80,-4,0,5))&gt;=4),Data!$D80,NA()))</f>
        <v>#N/A</v>
      </c>
      <c r="AE80" s="1" t="str">
        <f>IF(ROW()-ROW(Data!$AE$2:$AE$84)&lt;15,NA(),IF(AND(SUM(OFFSET(Data!$S80,-14,0,15))=0,SUM(OFFSET(Data!$V80,-14,0,15))=0),Data!$D80,NA()))</f>
        <v>#N/A</v>
      </c>
      <c r="AF80" s="1" t="str">
        <f>IF(ROW()-ROW(Data!$AE$2:$AE$84)&lt;8,NA(),IF(SUM(OFFSET(Data!$S80,-7,0,8),OFFSET(Data!$V80,-7,0,8))=8,Data!$D80,NA()))</f>
        <v>#N/A</v>
      </c>
      <c r="AG80" s="1" t="str">
        <f>IF(Data!$AI80="",Data!$D80,NA())</f>
        <v>#N/A</v>
      </c>
      <c r="AH80" s="1" t="str">
        <f>IF(OR(Data!$U80=1,Data!$X80=1),Data!$D80,NA())</f>
        <v>#N/A</v>
      </c>
      <c r="AI80" s="1" t="str">
        <f>CONCATENATE(IF(ISNA(Data!$AH80),"","1,"),IF(ISNA(Data!$Z80),"","2,"),IF(ISNA(Data!$AA80),"","3,"),IF(ISNA(Data!$AB80),"","4,"),IF(ISNA(Data!$AC80),"","5,"),IF(ISNA(Data!$AD80),"","6,"),IF(ISNA(Data!$AE80),"","7,"),IF(ISNA(Data!$AF80),"","8"))</f>
        <v>2,</v>
      </c>
    </row>
    <row r="81" ht="15.75" customHeight="1">
      <c r="A81" s="1">
        <v>21080.0</v>
      </c>
      <c r="B81" s="1">
        <v>97.0</v>
      </c>
      <c r="C81" s="1">
        <v>103.0</v>
      </c>
      <c r="D81" s="1">
        <v>99.5</v>
      </c>
      <c r="E81" s="1">
        <f>AVERAGE(Data!$D$2:$D$84)</f>
        <v>100.2012048</v>
      </c>
      <c r="F81" s="1">
        <f>IF(ISNUMBER(OFFSET(Data!$D81,-1,0,1,1))=TRUE,ABS(Data!$D81-OFFSET(Data!$D81,-1,0)),"")</f>
        <v>2.2</v>
      </c>
      <c r="G81" s="1">
        <f>AVERAGE(Data!$F$2:$F$84)</f>
        <v>0.9109756098</v>
      </c>
      <c r="H81" s="1">
        <f>Data!$G81/1.128</f>
        <v>0.8076024909</v>
      </c>
      <c r="I81" s="1">
        <f>Data!$E81+Data!$H81</f>
        <v>101.0088073</v>
      </c>
      <c r="J81" s="1">
        <f>Data!$E81+2*Data!$H81</f>
        <v>101.8164098</v>
      </c>
      <c r="K81" s="1">
        <f>Data!$E81+3*Data!$H81</f>
        <v>102.6240123</v>
      </c>
      <c r="L81" s="1">
        <f>Data!$E81-Data!$H81</f>
        <v>99.39360233</v>
      </c>
      <c r="M81" s="1">
        <f>Data!$E81-2*Data!$H81</f>
        <v>98.58599984</v>
      </c>
      <c r="N81" s="1">
        <f>Data!$E81-3*Data!$H81</f>
        <v>97.77839735</v>
      </c>
      <c r="O81" s="1">
        <f>Data!$G81*3.267</f>
        <v>2.976157317</v>
      </c>
      <c r="P81" s="1">
        <f>IF(Data!$F81&lt;Data!$O81,Data!$F81,NA())</f>
        <v>2.2</v>
      </c>
      <c r="Q81" s="1" t="str">
        <f>IF(Data!$F81="",NA(),IF(Data!$F81&gt;Data!$O81,Data!$F81,NA()))</f>
        <v>#N/A</v>
      </c>
      <c r="R81" s="1">
        <f>IF(Data!$D81&gt;Data!$E81,1,0)</f>
        <v>0</v>
      </c>
      <c r="S81" s="1">
        <f>IF(Data!$D81&gt;Data!$I81,1,0)</f>
        <v>0</v>
      </c>
      <c r="T81" s="1">
        <f>IF(Data!$D81&gt;Data!$J81,1,0)</f>
        <v>0</v>
      </c>
      <c r="U81" s="1">
        <f>IF(Data!$D81&gt;Data!$K81,1,0)</f>
        <v>0</v>
      </c>
      <c r="V81" s="1">
        <f>IF(Data!$D81&lt;Data!$L81,1,0)</f>
        <v>0</v>
      </c>
      <c r="W81" s="1">
        <f>IF(Data!$D81&lt;Data!$M81,1,0)</f>
        <v>0</v>
      </c>
      <c r="X81" s="1">
        <f>IF(Data!$D81&lt;Data!$N81,1,0)</f>
        <v>0</v>
      </c>
      <c r="Y81" s="1">
        <f t="shared" si="1"/>
        <v>0</v>
      </c>
      <c r="Z81" s="1" t="str">
        <f>IF(ROW()-ROW(Data!$Z$2:$Z$84)&lt;9,NA(),IF(OR(SUM(OFFSET(Data!$R81,-8,0,9))=9,SUM(OFFSET(Data!$R81,-8,0,9))=0),Data!$D81,NA()))</f>
        <v>#N/A</v>
      </c>
      <c r="AA81" s="1" t="str">
        <f>IF(ROW()-ROW(Data!$AA$2:$AA$84)&lt;6,NA(),IF(OR(SUM(OFFSET(Data!$Y81,-5,0,6))=6,SUM(OFFSET(Data!$Y81,-5,0,6))=0),Data!$D81,NA()))</f>
        <v>#N/A</v>
      </c>
      <c r="AB81" s="1" t="str">
        <f>IF(ROW()-ROW(Data!$AB$2:$AB$84)&lt;14,NA(),IF(OR(CONCATENATE(OFFSET(Data!$Y81,-13,0,14))="01010101010101",CONCATENATE(OFFSET(Data!$Y81,-13,0,14))="10101010101010"),Data!$D81,NA()))</f>
        <v>#N/A</v>
      </c>
      <c r="AC81" s="1" t="str">
        <f>IF(ROW()-ROW(Data!$AC$2:$AC$84)&lt;3,NA(),IF(OR(SUM(OFFSET(Data!$T81,-2,0,3))&gt;=2,SUM(OFFSET(Data!$W81,-2,0,3))&gt;=2),Data!$D81,NA()))</f>
        <v>#N/A</v>
      </c>
      <c r="AD81" s="1" t="str">
        <f>IF(ROW()-ROW(Data!$AA$2:$AA$84)&lt;5,NA(),IF(OR(SUM(OFFSET(Data!$S81,-4,0,5))&gt;=4,SUM(OFFSET(Data!$V81,-4,0,5))&gt;=4),Data!$D81,NA()))</f>
        <v>#N/A</v>
      </c>
      <c r="AE81" s="1" t="str">
        <f>IF(ROW()-ROW(Data!$AE$2:$AE$84)&lt;15,NA(),IF(AND(SUM(OFFSET(Data!$S81,-14,0,15))=0,SUM(OFFSET(Data!$V81,-14,0,15))=0),Data!$D81,NA()))</f>
        <v>#N/A</v>
      </c>
      <c r="AF81" s="1" t="str">
        <f>IF(ROW()-ROW(Data!$AE$2:$AE$84)&lt;8,NA(),IF(SUM(OFFSET(Data!$S81,-7,0,8),OFFSET(Data!$V81,-7,0,8))=8,Data!$D81,NA()))</f>
        <v>#N/A</v>
      </c>
      <c r="AG81" s="1">
        <f>IF(Data!$AI81="",Data!$D81,NA())</f>
        <v>99.5</v>
      </c>
      <c r="AH81" s="1" t="str">
        <f>IF(OR(Data!$U81=1,Data!$X81=1),Data!$D81,NA())</f>
        <v>#N/A</v>
      </c>
      <c r="AI81" s="1" t="str">
        <f>CONCATENATE(IF(ISNA(Data!$AH81),"","1,"),IF(ISNA(Data!$Z81),"","2,"),IF(ISNA(Data!$AA81),"","3,"),IF(ISNA(Data!$AB81),"","4,"),IF(ISNA(Data!$AC81),"","5,"),IF(ISNA(Data!$AD81),"","6,"),IF(ISNA(Data!$AE81),"","7,"),IF(ISNA(Data!$AF81),"","8"))</f>
        <v/>
      </c>
    </row>
    <row r="82" ht="15.75" customHeight="1">
      <c r="A82" s="1">
        <v>21081.0</v>
      </c>
      <c r="B82" s="1">
        <v>97.0</v>
      </c>
      <c r="C82" s="1">
        <v>103.0</v>
      </c>
      <c r="D82" s="1">
        <v>100.3</v>
      </c>
      <c r="E82" s="1">
        <f>AVERAGE(Data!$D$2:$D$84)</f>
        <v>100.2012048</v>
      </c>
      <c r="F82" s="1">
        <f>IF(ISNUMBER(OFFSET(Data!$D82,-1,0,1,1))=TRUE,ABS(Data!$D82-OFFSET(Data!$D82,-1,0)),"")</f>
        <v>0.8</v>
      </c>
      <c r="G82" s="1">
        <f>AVERAGE(Data!$F$2:$F$84)</f>
        <v>0.9109756098</v>
      </c>
      <c r="H82" s="1">
        <f>Data!$G82/1.128</f>
        <v>0.8076024909</v>
      </c>
      <c r="I82" s="1">
        <f>Data!$E82+Data!$H82</f>
        <v>101.0088073</v>
      </c>
      <c r="J82" s="1">
        <f>Data!$E82+2*Data!$H82</f>
        <v>101.8164098</v>
      </c>
      <c r="K82" s="1">
        <f>Data!$E82+3*Data!$H82</f>
        <v>102.6240123</v>
      </c>
      <c r="L82" s="1">
        <f>Data!$E82-Data!$H82</f>
        <v>99.39360233</v>
      </c>
      <c r="M82" s="1">
        <f>Data!$E82-2*Data!$H82</f>
        <v>98.58599984</v>
      </c>
      <c r="N82" s="1">
        <f>Data!$E82-3*Data!$H82</f>
        <v>97.77839735</v>
      </c>
      <c r="O82" s="1">
        <f>Data!$G82*3.267</f>
        <v>2.976157317</v>
      </c>
      <c r="P82" s="1">
        <f>IF(Data!$F82&lt;Data!$O82,Data!$F82,NA())</f>
        <v>0.8</v>
      </c>
      <c r="Q82" s="1" t="str">
        <f>IF(Data!$F82="",NA(),IF(Data!$F82&gt;Data!$O82,Data!$F82,NA()))</f>
        <v>#N/A</v>
      </c>
      <c r="R82" s="1">
        <f>IF(Data!$D82&gt;Data!$E82,1,0)</f>
        <v>1</v>
      </c>
      <c r="S82" s="1">
        <f>IF(Data!$D82&gt;Data!$I82,1,0)</f>
        <v>0</v>
      </c>
      <c r="T82" s="1">
        <f>IF(Data!$D82&gt;Data!$J82,1,0)</f>
        <v>0</v>
      </c>
      <c r="U82" s="1">
        <f>IF(Data!$D82&gt;Data!$K82,1,0)</f>
        <v>0</v>
      </c>
      <c r="V82" s="1">
        <f>IF(Data!$D82&lt;Data!$L82,1,0)</f>
        <v>0</v>
      </c>
      <c r="W82" s="1">
        <f>IF(Data!$D82&lt;Data!$M82,1,0)</f>
        <v>0</v>
      </c>
      <c r="X82" s="1">
        <f>IF(Data!$D82&lt;Data!$N82,1,0)</f>
        <v>0</v>
      </c>
      <c r="Y82" s="1">
        <f t="shared" si="1"/>
        <v>1</v>
      </c>
      <c r="Z82" s="1" t="str">
        <f>IF(ROW()-ROW(Data!$Z$2:$Z$84)&lt;9,NA(),IF(OR(SUM(OFFSET(Data!$R82,-8,0,9))=9,SUM(OFFSET(Data!$R82,-8,0,9))=0),Data!$D82,NA()))</f>
        <v>#N/A</v>
      </c>
      <c r="AA82" s="1" t="str">
        <f>IF(ROW()-ROW(Data!$AA$2:$AA$84)&lt;6,NA(),IF(OR(SUM(OFFSET(Data!$Y82,-5,0,6))=6,SUM(OFFSET(Data!$Y82,-5,0,6))=0),Data!$D82,NA()))</f>
        <v>#N/A</v>
      </c>
      <c r="AB82" s="1" t="str">
        <f>IF(ROW()-ROW(Data!$AB$2:$AB$84)&lt;14,NA(),IF(OR(CONCATENATE(OFFSET(Data!$Y82,-13,0,14))="01010101010101",CONCATENATE(OFFSET(Data!$Y82,-13,0,14))="10101010101010"),Data!$D82,NA()))</f>
        <v>#N/A</v>
      </c>
      <c r="AC82" s="1" t="str">
        <f>IF(ROW()-ROW(Data!$AC$2:$AC$84)&lt;3,NA(),IF(OR(SUM(OFFSET(Data!$T82,-2,0,3))&gt;=2,SUM(OFFSET(Data!$W82,-2,0,3))&gt;=2),Data!$D82,NA()))</f>
        <v>#N/A</v>
      </c>
      <c r="AD82" s="1" t="str">
        <f>IF(ROW()-ROW(Data!$AA$2:$AA$84)&lt;5,NA(),IF(OR(SUM(OFFSET(Data!$S82,-4,0,5))&gt;=4,SUM(OFFSET(Data!$V82,-4,0,5))&gt;=4),Data!$D82,NA()))</f>
        <v>#N/A</v>
      </c>
      <c r="AE82" s="1" t="str">
        <f>IF(ROW()-ROW(Data!$AE$2:$AE$84)&lt;15,NA(),IF(AND(SUM(OFFSET(Data!$S82,-14,0,15))=0,SUM(OFFSET(Data!$V82,-14,0,15))=0),Data!$D82,NA()))</f>
        <v>#N/A</v>
      </c>
      <c r="AF82" s="1" t="str">
        <f>IF(ROW()-ROW(Data!$AE$2:$AE$84)&lt;8,NA(),IF(SUM(OFFSET(Data!$S82,-7,0,8),OFFSET(Data!$V82,-7,0,8))=8,Data!$D82,NA()))</f>
        <v>#N/A</v>
      </c>
      <c r="AG82" s="1">
        <f>IF(Data!$AI82="",Data!$D82,NA())</f>
        <v>100.3</v>
      </c>
      <c r="AH82" s="1" t="str">
        <f>IF(OR(Data!$U82=1,Data!$X82=1),Data!$D82,NA())</f>
        <v>#N/A</v>
      </c>
      <c r="AI82" s="1" t="str">
        <f>CONCATENATE(IF(ISNA(Data!$AH82),"","1,"),IF(ISNA(Data!$Z82),"","2,"),IF(ISNA(Data!$AA82),"","3,"),IF(ISNA(Data!$AB82),"","4,"),IF(ISNA(Data!$AC82),"","5,"),IF(ISNA(Data!$AD82),"","6,"),IF(ISNA(Data!$AE82),"","7,"),IF(ISNA(Data!$AF82),"","8"))</f>
        <v/>
      </c>
    </row>
    <row r="83" ht="15.75" customHeight="1">
      <c r="A83" s="1">
        <v>21082.0</v>
      </c>
      <c r="B83" s="1">
        <v>97.0</v>
      </c>
      <c r="C83" s="1">
        <v>103.0</v>
      </c>
      <c r="D83" s="1">
        <v>100.2</v>
      </c>
      <c r="E83" s="1">
        <f>AVERAGE(Data!$D$2:$D$84)</f>
        <v>100.2012048</v>
      </c>
      <c r="F83" s="1">
        <f>IF(ISNUMBER(OFFSET(Data!$D83,-1,0,1,1))=TRUE,ABS(Data!$D83-OFFSET(Data!$D83,-1,0)),"")</f>
        <v>0.1</v>
      </c>
      <c r="G83" s="1">
        <f>AVERAGE(Data!$F$2:$F$84)</f>
        <v>0.9109756098</v>
      </c>
      <c r="H83" s="1">
        <f>Data!$G83/1.128</f>
        <v>0.8076024909</v>
      </c>
      <c r="I83" s="1">
        <f>Data!$E83+Data!$H83</f>
        <v>101.0088073</v>
      </c>
      <c r="J83" s="1">
        <f>Data!$E83+2*Data!$H83</f>
        <v>101.8164098</v>
      </c>
      <c r="K83" s="1">
        <f>Data!$E83+3*Data!$H83</f>
        <v>102.6240123</v>
      </c>
      <c r="L83" s="1">
        <f>Data!$E83-Data!$H83</f>
        <v>99.39360233</v>
      </c>
      <c r="M83" s="1">
        <f>Data!$E83-2*Data!$H83</f>
        <v>98.58599984</v>
      </c>
      <c r="N83" s="1">
        <f>Data!$E83-3*Data!$H83</f>
        <v>97.77839735</v>
      </c>
      <c r="O83" s="1">
        <f>Data!$G83*3.267</f>
        <v>2.976157317</v>
      </c>
      <c r="P83" s="1">
        <f>IF(Data!$F83&lt;Data!$O83,Data!$F83,NA())</f>
        <v>0.1</v>
      </c>
      <c r="Q83" s="1" t="str">
        <f>IF(Data!$F83="",NA(),IF(Data!$F83&gt;Data!$O83,Data!$F83,NA()))</f>
        <v>#N/A</v>
      </c>
      <c r="R83" s="1">
        <f>IF(Data!$D83&gt;Data!$E83,1,0)</f>
        <v>0</v>
      </c>
      <c r="S83" s="1">
        <f>IF(Data!$D83&gt;Data!$I83,1,0)</f>
        <v>0</v>
      </c>
      <c r="T83" s="1">
        <f>IF(Data!$D83&gt;Data!$J83,1,0)</f>
        <v>0</v>
      </c>
      <c r="U83" s="1">
        <f>IF(Data!$D83&gt;Data!$K83,1,0)</f>
        <v>0</v>
      </c>
      <c r="V83" s="1">
        <f>IF(Data!$D83&lt;Data!$L83,1,0)</f>
        <v>0</v>
      </c>
      <c r="W83" s="1">
        <f>IF(Data!$D83&lt;Data!$M83,1,0)</f>
        <v>0</v>
      </c>
      <c r="X83" s="1">
        <f>IF(Data!$D83&lt;Data!$N83,1,0)</f>
        <v>0</v>
      </c>
      <c r="Y83" s="1">
        <f t="shared" si="1"/>
        <v>0</v>
      </c>
      <c r="Z83" s="1" t="str">
        <f>IF(ROW()-ROW(Data!$Z$2:$Z$84)&lt;9,NA(),IF(OR(SUM(OFFSET(Data!$R83,-8,0,9))=9,SUM(OFFSET(Data!$R83,-8,0,9))=0),Data!$D83,NA()))</f>
        <v>#N/A</v>
      </c>
      <c r="AA83" s="1" t="str">
        <f>IF(ROW()-ROW(Data!$AA$2:$AA$84)&lt;6,NA(),IF(OR(SUM(OFFSET(Data!$Y83,-5,0,6))=6,SUM(OFFSET(Data!$Y83,-5,0,6))=0),Data!$D83,NA()))</f>
        <v>#N/A</v>
      </c>
      <c r="AB83" s="1" t="str">
        <f>IF(ROW()-ROW(Data!$AB$2:$AB$84)&lt;14,NA(),IF(OR(CONCATENATE(OFFSET(Data!$Y83,-13,0,14))="01010101010101",CONCATENATE(OFFSET(Data!$Y83,-13,0,14))="10101010101010"),Data!$D83,NA()))</f>
        <v>#N/A</v>
      </c>
      <c r="AC83" s="1" t="str">
        <f>IF(ROW()-ROW(Data!$AC$2:$AC$84)&lt;3,NA(),IF(OR(SUM(OFFSET(Data!$T83,-2,0,3))&gt;=2,SUM(OFFSET(Data!$W83,-2,0,3))&gt;=2),Data!$D83,NA()))</f>
        <v>#N/A</v>
      </c>
      <c r="AD83" s="1" t="str">
        <f>IF(ROW()-ROW(Data!$AA$2:$AA$84)&lt;5,NA(),IF(OR(SUM(OFFSET(Data!$S83,-4,0,5))&gt;=4,SUM(OFFSET(Data!$V83,-4,0,5))&gt;=4),Data!$D83,NA()))</f>
        <v>#N/A</v>
      </c>
      <c r="AE83" s="1" t="str">
        <f>IF(ROW()-ROW(Data!$AE$2:$AE$84)&lt;15,NA(),IF(AND(SUM(OFFSET(Data!$S83,-14,0,15))=0,SUM(OFFSET(Data!$V83,-14,0,15))=0),Data!$D83,NA()))</f>
        <v>#N/A</v>
      </c>
      <c r="AF83" s="1" t="str">
        <f>IF(ROW()-ROW(Data!$AE$2:$AE$84)&lt;8,NA(),IF(SUM(OFFSET(Data!$S83,-7,0,8),OFFSET(Data!$V83,-7,0,8))=8,Data!$D83,NA()))</f>
        <v>#N/A</v>
      </c>
      <c r="AG83" s="1">
        <f>IF(Data!$AI83="",Data!$D83,NA())</f>
        <v>100.2</v>
      </c>
      <c r="AH83" s="1" t="str">
        <f>IF(OR(Data!$U83=1,Data!$X83=1),Data!$D83,NA())</f>
        <v>#N/A</v>
      </c>
      <c r="AI83" s="1" t="str">
        <f>CONCATENATE(IF(ISNA(Data!$AH83),"","1,"),IF(ISNA(Data!$Z83),"","2,"),IF(ISNA(Data!$AA83),"","3,"),IF(ISNA(Data!$AB83),"","4,"),IF(ISNA(Data!$AC83),"","5,"),IF(ISNA(Data!$AD83),"","6,"),IF(ISNA(Data!$AE83),"","7,"),IF(ISNA(Data!$AF83),"","8"))</f>
        <v/>
      </c>
    </row>
    <row r="84" ht="15.75" customHeight="1">
      <c r="A84" s="1">
        <v>21083.0</v>
      </c>
      <c r="B84" s="1">
        <v>97.0</v>
      </c>
      <c r="C84" s="1">
        <v>103.0</v>
      </c>
      <c r="D84" s="1">
        <v>100.4</v>
      </c>
      <c r="E84" s="1">
        <f>AVERAGE(Data!$D$2:$D$84)</f>
        <v>100.2012048</v>
      </c>
      <c r="F84" s="1">
        <f>IF(ISNUMBER(OFFSET(Data!$D84,-1,0,1,1))=TRUE,ABS(Data!$D84-OFFSET(Data!$D84,-1,0)),"")</f>
        <v>0.2</v>
      </c>
      <c r="G84" s="1">
        <f>AVERAGE(Data!$F$2:$F$84)</f>
        <v>0.9109756098</v>
      </c>
      <c r="H84" s="1">
        <f>Data!$G84/1.128</f>
        <v>0.8076024909</v>
      </c>
      <c r="I84" s="1">
        <f>Data!$E84+Data!$H84</f>
        <v>101.0088073</v>
      </c>
      <c r="J84" s="1">
        <f>Data!$E84+2*Data!$H84</f>
        <v>101.8164098</v>
      </c>
      <c r="K84" s="1">
        <f>Data!$E84+3*Data!$H84</f>
        <v>102.6240123</v>
      </c>
      <c r="L84" s="1">
        <f>Data!$E84-Data!$H84</f>
        <v>99.39360233</v>
      </c>
      <c r="M84" s="1">
        <f>Data!$E84-2*Data!$H84</f>
        <v>98.58599984</v>
      </c>
      <c r="N84" s="1">
        <f>Data!$E84-3*Data!$H84</f>
        <v>97.77839735</v>
      </c>
      <c r="O84" s="1">
        <f>Data!$G84*3.267</f>
        <v>2.976157317</v>
      </c>
      <c r="P84" s="1">
        <f>IF(Data!$F84&lt;Data!$O84,Data!$F84,NA())</f>
        <v>0.2</v>
      </c>
      <c r="Q84" s="1" t="str">
        <f>IF(Data!$F84="",NA(),IF(Data!$F84&gt;Data!$O84,Data!$F84,NA()))</f>
        <v>#N/A</v>
      </c>
      <c r="R84" s="1">
        <f>IF(Data!$D84&gt;Data!$E84,1,0)</f>
        <v>1</v>
      </c>
      <c r="S84" s="1">
        <f>IF(Data!$D84&gt;Data!$I84,1,0)</f>
        <v>0</v>
      </c>
      <c r="T84" s="1">
        <f>IF(Data!$D84&gt;Data!$J84,1,0)</f>
        <v>0</v>
      </c>
      <c r="U84" s="1">
        <f>IF(Data!$D84&gt;Data!$K84,1,0)</f>
        <v>0</v>
      </c>
      <c r="V84" s="1">
        <f>IF(Data!$D84&lt;Data!$L84,1,0)</f>
        <v>0</v>
      </c>
      <c r="W84" s="1">
        <f>IF(Data!$D84&lt;Data!$M84,1,0)</f>
        <v>0</v>
      </c>
      <c r="X84" s="1">
        <f>IF(Data!$D84&lt;Data!$N84,1,0)</f>
        <v>0</v>
      </c>
      <c r="Y84" s="1">
        <f t="shared" si="1"/>
        <v>1</v>
      </c>
      <c r="Z84" s="1" t="str">
        <f>IF(ROW()-ROW(Data!$Z$2:$Z$84)&lt;9,NA(),IF(OR(SUM(OFFSET(Data!$R84,-8,0,9))=9,SUM(OFFSET(Data!$R84,-8,0,9))=0),Data!$D84,NA()))</f>
        <v>#N/A</v>
      </c>
      <c r="AA84" s="1" t="str">
        <f>IF(ROW()-ROW(Data!$AA$2:$AA$84)&lt;6,NA(),IF(OR(SUM(OFFSET(Data!$Y84,-5,0,6))=6,SUM(OFFSET(Data!$Y84,-5,0,6))=0),Data!$D84,NA()))</f>
        <v>#N/A</v>
      </c>
      <c r="AB84" s="1" t="str">
        <f>IF(ROW()-ROW(Data!$AB$2:$AB$84)&lt;14,NA(),IF(OR(CONCATENATE(OFFSET(Data!$Y84,-13,0,14))="01010101010101",CONCATENATE(OFFSET(Data!$Y84,-13,0,14))="10101010101010"),Data!$D84,NA()))</f>
        <v>#N/A</v>
      </c>
      <c r="AC84" s="1" t="str">
        <f>IF(ROW()-ROW(Data!$AC$2:$AC$84)&lt;3,NA(),IF(OR(SUM(OFFSET(Data!$T84,-2,0,3))&gt;=2,SUM(OFFSET(Data!$W84,-2,0,3))&gt;=2),Data!$D84,NA()))</f>
        <v>#N/A</v>
      </c>
      <c r="AD84" s="1" t="str">
        <f>IF(ROW()-ROW(Data!$AA$2:$AA$84)&lt;5,NA(),IF(OR(SUM(OFFSET(Data!$S84,-4,0,5))&gt;=4,SUM(OFFSET(Data!$V84,-4,0,5))&gt;=4),Data!$D84,NA()))</f>
        <v>#N/A</v>
      </c>
      <c r="AE84" s="1" t="str">
        <f>IF(ROW()-ROW(Data!$AE$2:$AE$84)&lt;15,NA(),IF(AND(SUM(OFFSET(Data!$S84,-14,0,15))=0,SUM(OFFSET(Data!$V84,-14,0,15))=0),Data!$D84,NA()))</f>
        <v>#N/A</v>
      </c>
      <c r="AF84" s="1" t="str">
        <f>IF(ROW()-ROW(Data!$AE$2:$AE$84)&lt;8,NA(),IF(SUM(OFFSET(Data!$S84,-7,0,8),OFFSET(Data!$V84,-7,0,8))=8,Data!$D84,NA()))</f>
        <v>#N/A</v>
      </c>
      <c r="AG84" s="1">
        <f>IF(Data!$AI84="",Data!$D84,NA())</f>
        <v>100.4</v>
      </c>
      <c r="AH84" s="1" t="str">
        <f>IF(OR(Data!$U84=1,Data!$X84=1),Data!$D84,NA())</f>
        <v>#N/A</v>
      </c>
      <c r="AI84" s="1" t="str">
        <f>CONCATENATE(IF(ISNA(Data!$AH84),"","1,"),IF(ISNA(Data!$Z84),"","2,"),IF(ISNA(Data!$AA84),"","3,"),IF(ISNA(Data!$AB84),"","4,"),IF(ISNA(Data!$AC84),"","5,"),IF(ISNA(Data!$AD84),"","6,"),IF(ISNA(Data!$AE84),"","7,"),IF(ISNA(Data!$AF84),"","8"))</f>
        <v/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2" max="12" width="6.14"/>
  </cols>
  <sheetData>
    <row r="1" ht="15.75" customHeight="1"/>
    <row r="2" ht="15.75" customHeight="1">
      <c r="M2" s="4" t="s">
        <v>35</v>
      </c>
      <c r="N2" s="4">
        <f>(Data!C2-Data!B2)/(6*Data!H2)</f>
        <v>1.238232932</v>
      </c>
    </row>
    <row r="3" ht="15.75" customHeight="1">
      <c r="M3" s="4" t="s">
        <v>36</v>
      </c>
      <c r="N3" s="4">
        <f>(Data!C2-Data!E2)/(3*Data!H2)</f>
        <v>1.155186787</v>
      </c>
    </row>
    <row r="4" ht="15.75" customHeight="1">
      <c r="M4" s="4" t="s">
        <v>37</v>
      </c>
      <c r="N4" s="4">
        <f>(Data!E2-Data!B2)/(3*Data!H2)</f>
        <v>1.321279076</v>
      </c>
    </row>
    <row r="5" ht="15.75" customHeight="1">
      <c r="M5" s="4" t="s">
        <v>38</v>
      </c>
      <c r="N5" s="4">
        <f>MIN(N3:N4)</f>
        <v>1.155186787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