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ishaWard/Desktop/"/>
    </mc:Choice>
  </mc:AlternateContent>
  <bookViews>
    <workbookView xWindow="0" yWindow="440" windowWidth="14400" windowHeight="16660" tabRatio="500"/>
  </bookViews>
  <sheets>
    <sheet name="Analysis" sheetId="2" r:id="rId1"/>
    <sheet name="Training" sheetId="1" r:id="rId2"/>
    <sheet name="Test" sheetId="3" r:id="rId3"/>
  </sheets>
  <definedNames>
    <definedName name="Accuracy">Analysis!$P$22</definedName>
    <definedName name="FN">Analysis!$O$17</definedName>
    <definedName name="FP">Analysis!$N$18</definedName>
    <definedName name="NO">Analysis!$I:$I</definedName>
    <definedName name="Precision">Analysis!$P$23</definedName>
    <definedName name="Recall">Analysis!$P$24</definedName>
    <definedName name="TN">Analysis!$O$18</definedName>
    <definedName name="TotalNO">Analysis!$H$2</definedName>
    <definedName name="TotalYES">Analysis!$H$3</definedName>
    <definedName name="TP">Analysis!$N$17</definedName>
    <definedName name="YES">Analysis!$H:$H</definedName>
  </definedNames>
  <calcPr calcId="150000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2" l="1"/>
  <c r="M15" i="2"/>
  <c r="N15" i="2"/>
  <c r="O15" i="2"/>
  <c r="P15" i="2"/>
  <c r="Q15" i="2"/>
  <c r="L15" i="2"/>
  <c r="M14" i="2"/>
  <c r="N14" i="2"/>
  <c r="O14" i="2"/>
  <c r="P14" i="2"/>
  <c r="Q14" i="2"/>
  <c r="L14" i="2"/>
  <c r="R15" i="2"/>
  <c r="R14" i="2"/>
  <c r="G8" i="2"/>
  <c r="G9" i="2"/>
  <c r="G10" i="2"/>
  <c r="G11" i="2"/>
  <c r="G12" i="2"/>
  <c r="G13" i="2"/>
  <c r="G14" i="2"/>
  <c r="G15" i="2"/>
  <c r="G7" i="2"/>
  <c r="F8" i="2"/>
  <c r="F9" i="2"/>
  <c r="F10" i="2"/>
  <c r="F11" i="2"/>
  <c r="F12" i="2"/>
  <c r="F13" i="2"/>
  <c r="F14" i="2"/>
  <c r="F15" i="2"/>
  <c r="F7" i="2"/>
  <c r="P24" i="2"/>
  <c r="P23" i="2"/>
  <c r="P25" i="2"/>
  <c r="P17" i="2"/>
  <c r="P18" i="2"/>
  <c r="P19" i="2"/>
  <c r="P22" i="2"/>
  <c r="O19" i="2"/>
  <c r="N19" i="2"/>
  <c r="H13" i="2"/>
  <c r="H20" i="2"/>
  <c r="H29" i="2"/>
  <c r="H35" i="2"/>
  <c r="H7" i="2"/>
  <c r="H8" i="2"/>
  <c r="H9" i="2"/>
  <c r="H10" i="2"/>
  <c r="H11" i="2"/>
  <c r="H12" i="2"/>
  <c r="H14" i="2"/>
  <c r="H15" i="2"/>
  <c r="H16" i="2"/>
  <c r="H17" i="2"/>
  <c r="H18" i="2"/>
  <c r="H19" i="2"/>
  <c r="H21" i="2"/>
  <c r="H22" i="2"/>
  <c r="H23" i="2"/>
  <c r="H24" i="2"/>
  <c r="H25" i="2"/>
  <c r="H26" i="2"/>
  <c r="H27" i="2"/>
  <c r="H28" i="2"/>
  <c r="H30" i="2"/>
  <c r="H31" i="2"/>
  <c r="H32" i="2"/>
  <c r="H33" i="2"/>
  <c r="H34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3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H2" i="2"/>
  <c r="S13" i="2"/>
  <c r="S5" i="2"/>
  <c r="S6" i="2"/>
  <c r="S7" i="2"/>
  <c r="S8" i="2"/>
  <c r="S9" i="2"/>
  <c r="S10" i="2"/>
  <c r="S11" i="2"/>
  <c r="S12" i="2"/>
  <c r="S4" i="2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J2" i="1"/>
  <c r="I2" i="1"/>
</calcChain>
</file>

<file path=xl/sharedStrings.xml><?xml version="1.0" encoding="utf-8"?>
<sst xmlns="http://schemas.openxmlformats.org/spreadsheetml/2006/main" count="536" uniqueCount="67">
  <si>
    <t>Manufacturer</t>
  </si>
  <si>
    <t>RAM</t>
  </si>
  <si>
    <t>CAPACITY</t>
  </si>
  <si>
    <t>WARRANTY</t>
  </si>
  <si>
    <t>BATTERY</t>
  </si>
  <si>
    <t>COST</t>
  </si>
  <si>
    <t>BUY</t>
  </si>
  <si>
    <t>DELL</t>
  </si>
  <si>
    <t>4GB</t>
  </si>
  <si>
    <t>500GB</t>
  </si>
  <si>
    <t>4hrs</t>
  </si>
  <si>
    <t>LOW</t>
  </si>
  <si>
    <t>NO</t>
  </si>
  <si>
    <t>TOSHIBA</t>
  </si>
  <si>
    <t>8GB</t>
  </si>
  <si>
    <t>1TB</t>
  </si>
  <si>
    <t>12hrs</t>
  </si>
  <si>
    <t>HIGH</t>
  </si>
  <si>
    <t>YES</t>
  </si>
  <si>
    <t>SAMSUNG</t>
  </si>
  <si>
    <t>16GB</t>
  </si>
  <si>
    <t>LENEVO</t>
  </si>
  <si>
    <t>2TB</t>
  </si>
  <si>
    <t>SONY</t>
  </si>
  <si>
    <t>8hrs</t>
  </si>
  <si>
    <t>APPLE</t>
  </si>
  <si>
    <t>18hrs</t>
  </si>
  <si>
    <t>4TB</t>
  </si>
  <si>
    <t>VERY HIGH</t>
  </si>
  <si>
    <t>HP</t>
  </si>
  <si>
    <t>ASUS</t>
  </si>
  <si>
    <t>ACER</t>
  </si>
  <si>
    <t>8TB</t>
  </si>
  <si>
    <t>Count of BUY</t>
  </si>
  <si>
    <t>Row Labels</t>
  </si>
  <si>
    <t>Grand Total</t>
  </si>
  <si>
    <t>Column Labels</t>
  </si>
  <si>
    <t>GUESS</t>
  </si>
  <si>
    <t>Predicted: No</t>
  </si>
  <si>
    <t>Predicted: Yes</t>
  </si>
  <si>
    <t>Actual: No</t>
  </si>
  <si>
    <t>Actual: Yes</t>
  </si>
  <si>
    <t>Accuracy</t>
  </si>
  <si>
    <t>Precision</t>
  </si>
  <si>
    <t>Recall</t>
  </si>
  <si>
    <t>Performance of Model</t>
  </si>
  <si>
    <t>(TP + TN / All</t>
  </si>
  <si>
    <t>TP / TP + FP</t>
  </si>
  <si>
    <t>TP / TP + FN</t>
  </si>
  <si>
    <t>2*precision*recall/ (precision + recall)</t>
  </si>
  <si>
    <t>(5 + 2) / 10</t>
  </si>
  <si>
    <t>5 / (5 + 2)</t>
  </si>
  <si>
    <t>5 / (5 + 1)</t>
  </si>
  <si>
    <t>(2 * .714 * .833)  / (.714 + .833)</t>
  </si>
  <si>
    <t>NO / ALL</t>
  </si>
  <si>
    <t>YES / ALL</t>
  </si>
  <si>
    <t>21 / 50</t>
  </si>
  <si>
    <t>29 / 50</t>
  </si>
  <si>
    <t>Formula</t>
  </si>
  <si>
    <t>Calculation</t>
  </si>
  <si>
    <t>Result</t>
  </si>
  <si>
    <t>Results</t>
  </si>
  <si>
    <t>No</t>
  </si>
  <si>
    <t>Yes</t>
  </si>
  <si>
    <t>Label Count / Total Count</t>
  </si>
  <si>
    <t>No Calculation</t>
  </si>
  <si>
    <t>Yes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</si>
</sst>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6" formatCode="0.000"/>
    <numFmt numFmtId="167" formatCode="0.000000000000000000%"/>
    <numFmt numFmtId="173" formatCode="_(* #,##0.0000000_);_(* \(#,##0.0000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66" fontId="0" fillId="0" borderId="0" xfId="0" applyNumberFormat="1"/>
    <xf numFmtId="0" fontId="3" fillId="0" borderId="5" xfId="0" applyFont="1" applyBorder="1" applyAlignment="1">
      <alignment vertical="center" wrapText="1"/>
    </xf>
    <xf numFmtId="0" fontId="0" fillId="0" borderId="5" xfId="0" applyBorder="1"/>
    <xf numFmtId="166" fontId="0" fillId="0" borderId="5" xfId="0" applyNumberFormat="1" applyBorder="1"/>
    <xf numFmtId="0" fontId="3" fillId="0" borderId="0" xfId="0" applyFont="1"/>
    <xf numFmtId="0" fontId="0" fillId="0" borderId="5" xfId="0" applyFill="1" applyBorder="1"/>
    <xf numFmtId="167" fontId="0" fillId="0" borderId="5" xfId="0" applyNumberFormat="1" applyFill="1" applyBorder="1"/>
    <xf numFmtId="2" fontId="0" fillId="0" borderId="5" xfId="0" applyNumberFormat="1" applyFill="1" applyBorder="1"/>
    <xf numFmtId="0" fontId="7" fillId="2" borderId="5" xfId="0" applyFont="1" applyFill="1" applyBorder="1"/>
    <xf numFmtId="0" fontId="0" fillId="0" borderId="0" xfId="0" quotePrefix="1"/>
    <xf numFmtId="1" fontId="0" fillId="0" borderId="5" xfId="0" applyNumberFormat="1" applyBorder="1"/>
    <xf numFmtId="164" fontId="0" fillId="0" borderId="0" xfId="1" applyNumberFormat="1" applyFont="1" applyAlignment="1">
      <alignment horizontal="center"/>
    </xf>
    <xf numFmtId="0" fontId="0" fillId="0" borderId="0" xfId="0" applyAlignment="1"/>
    <xf numFmtId="164" fontId="0" fillId="0" borderId="0" xfId="1" applyNumberFormat="1" applyFont="1" applyAlignment="1">
      <alignment horizontal="right"/>
    </xf>
    <xf numFmtId="173" fontId="0" fillId="0" borderId="0" xfId="56" applyNumberFormat="1" applyFont="1"/>
    <xf numFmtId="167" fontId="0" fillId="0" borderId="6" xfId="0" applyNumberFormat="1" applyFill="1" applyBorder="1"/>
  </cellXfs>
  <cellStyles count="105">
    <cellStyle name="Comma" xfId="5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321.641313773151" createdVersion="4" refreshedVersion="4" minRefreshableVersion="3" recordCount="50">
  <cacheSource type="worksheet">
    <worksheetSource ref="A1:G51" sheet="Training"/>
  </cacheSource>
  <cacheFields count="7">
    <cacheField name="Manufacturer" numFmtId="0">
      <sharedItems count="9">
        <s v="DELL"/>
        <s v="TOSHIBA"/>
        <s v="SAMSUNG"/>
        <s v="LENEVO"/>
        <s v="SONY"/>
        <s v="APPLE"/>
        <s v="HP"/>
        <s v="ASUS"/>
        <s v="ACER"/>
      </sharedItems>
    </cacheField>
    <cacheField name="RAM" numFmtId="0">
      <sharedItems count="3">
        <s v="4GB"/>
        <s v="8GB"/>
        <s v="16GB"/>
      </sharedItems>
    </cacheField>
    <cacheField name="CAPACITY" numFmtId="0">
      <sharedItems count="5">
        <s v="500GB"/>
        <s v="1TB"/>
        <s v="2TB"/>
        <s v="4TB"/>
        <s v="8TB"/>
      </sharedItems>
    </cacheField>
    <cacheField name="WARRANTY" numFmtId="0">
      <sharedItems containsSemiMixedTypes="0" containsString="0" containsNumber="1" containsInteger="1" minValue="0" maxValue="3" count="4">
        <n v="0"/>
        <n v="1"/>
        <n v="2"/>
        <n v="3"/>
      </sharedItems>
    </cacheField>
    <cacheField name="BATTERY" numFmtId="0">
      <sharedItems count="4">
        <s v="4hrs"/>
        <s v="12hrs"/>
        <s v="8hrs"/>
        <s v="18hrs"/>
      </sharedItems>
    </cacheField>
    <cacheField name="COST" numFmtId="0">
      <sharedItems count="3">
        <s v="LOW"/>
        <s v="HIGH"/>
        <s v="VERY HIGH"/>
      </sharedItems>
    </cacheField>
    <cacheField name="BUY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x v="0"/>
    <x v="0"/>
    <x v="0"/>
  </r>
  <r>
    <x v="1"/>
    <x v="1"/>
    <x v="1"/>
    <x v="1"/>
    <x v="1"/>
    <x v="1"/>
    <x v="1"/>
  </r>
  <r>
    <x v="2"/>
    <x v="2"/>
    <x v="1"/>
    <x v="1"/>
    <x v="0"/>
    <x v="0"/>
    <x v="1"/>
  </r>
  <r>
    <x v="3"/>
    <x v="1"/>
    <x v="2"/>
    <x v="0"/>
    <x v="1"/>
    <x v="0"/>
    <x v="0"/>
  </r>
  <r>
    <x v="1"/>
    <x v="2"/>
    <x v="0"/>
    <x v="2"/>
    <x v="1"/>
    <x v="0"/>
    <x v="1"/>
  </r>
  <r>
    <x v="4"/>
    <x v="2"/>
    <x v="1"/>
    <x v="2"/>
    <x v="0"/>
    <x v="1"/>
    <x v="1"/>
  </r>
  <r>
    <x v="2"/>
    <x v="0"/>
    <x v="1"/>
    <x v="0"/>
    <x v="1"/>
    <x v="0"/>
    <x v="0"/>
  </r>
  <r>
    <x v="3"/>
    <x v="1"/>
    <x v="0"/>
    <x v="1"/>
    <x v="2"/>
    <x v="0"/>
    <x v="0"/>
  </r>
  <r>
    <x v="5"/>
    <x v="0"/>
    <x v="2"/>
    <x v="2"/>
    <x v="1"/>
    <x v="0"/>
    <x v="1"/>
  </r>
  <r>
    <x v="0"/>
    <x v="2"/>
    <x v="2"/>
    <x v="0"/>
    <x v="2"/>
    <x v="0"/>
    <x v="1"/>
  </r>
  <r>
    <x v="4"/>
    <x v="1"/>
    <x v="0"/>
    <x v="1"/>
    <x v="3"/>
    <x v="1"/>
    <x v="0"/>
  </r>
  <r>
    <x v="1"/>
    <x v="0"/>
    <x v="3"/>
    <x v="2"/>
    <x v="3"/>
    <x v="2"/>
    <x v="0"/>
  </r>
  <r>
    <x v="6"/>
    <x v="2"/>
    <x v="2"/>
    <x v="2"/>
    <x v="0"/>
    <x v="0"/>
    <x v="0"/>
  </r>
  <r>
    <x v="5"/>
    <x v="0"/>
    <x v="1"/>
    <x v="0"/>
    <x v="3"/>
    <x v="1"/>
    <x v="0"/>
  </r>
  <r>
    <x v="7"/>
    <x v="2"/>
    <x v="0"/>
    <x v="3"/>
    <x v="2"/>
    <x v="1"/>
    <x v="1"/>
  </r>
  <r>
    <x v="2"/>
    <x v="1"/>
    <x v="2"/>
    <x v="0"/>
    <x v="3"/>
    <x v="1"/>
    <x v="0"/>
  </r>
  <r>
    <x v="0"/>
    <x v="0"/>
    <x v="3"/>
    <x v="1"/>
    <x v="2"/>
    <x v="0"/>
    <x v="1"/>
  </r>
  <r>
    <x v="6"/>
    <x v="2"/>
    <x v="0"/>
    <x v="2"/>
    <x v="2"/>
    <x v="0"/>
    <x v="1"/>
  </r>
  <r>
    <x v="2"/>
    <x v="0"/>
    <x v="2"/>
    <x v="0"/>
    <x v="3"/>
    <x v="1"/>
    <x v="0"/>
  </r>
  <r>
    <x v="0"/>
    <x v="1"/>
    <x v="3"/>
    <x v="1"/>
    <x v="3"/>
    <x v="1"/>
    <x v="1"/>
  </r>
  <r>
    <x v="6"/>
    <x v="2"/>
    <x v="1"/>
    <x v="3"/>
    <x v="0"/>
    <x v="1"/>
    <x v="0"/>
  </r>
  <r>
    <x v="7"/>
    <x v="0"/>
    <x v="0"/>
    <x v="0"/>
    <x v="1"/>
    <x v="1"/>
    <x v="0"/>
  </r>
  <r>
    <x v="4"/>
    <x v="2"/>
    <x v="3"/>
    <x v="1"/>
    <x v="2"/>
    <x v="0"/>
    <x v="1"/>
  </r>
  <r>
    <x v="6"/>
    <x v="1"/>
    <x v="2"/>
    <x v="3"/>
    <x v="1"/>
    <x v="0"/>
    <x v="1"/>
  </r>
  <r>
    <x v="2"/>
    <x v="0"/>
    <x v="3"/>
    <x v="2"/>
    <x v="2"/>
    <x v="0"/>
    <x v="1"/>
  </r>
  <r>
    <x v="1"/>
    <x v="2"/>
    <x v="0"/>
    <x v="3"/>
    <x v="3"/>
    <x v="1"/>
    <x v="1"/>
  </r>
  <r>
    <x v="5"/>
    <x v="0"/>
    <x v="1"/>
    <x v="0"/>
    <x v="0"/>
    <x v="1"/>
    <x v="0"/>
  </r>
  <r>
    <x v="8"/>
    <x v="0"/>
    <x v="3"/>
    <x v="1"/>
    <x v="1"/>
    <x v="0"/>
    <x v="1"/>
  </r>
  <r>
    <x v="7"/>
    <x v="0"/>
    <x v="4"/>
    <x v="3"/>
    <x v="1"/>
    <x v="0"/>
    <x v="1"/>
  </r>
  <r>
    <x v="0"/>
    <x v="1"/>
    <x v="0"/>
    <x v="3"/>
    <x v="0"/>
    <x v="0"/>
    <x v="0"/>
  </r>
  <r>
    <x v="6"/>
    <x v="2"/>
    <x v="3"/>
    <x v="3"/>
    <x v="3"/>
    <x v="2"/>
    <x v="1"/>
  </r>
  <r>
    <x v="8"/>
    <x v="1"/>
    <x v="3"/>
    <x v="0"/>
    <x v="2"/>
    <x v="1"/>
    <x v="0"/>
  </r>
  <r>
    <x v="6"/>
    <x v="2"/>
    <x v="4"/>
    <x v="3"/>
    <x v="2"/>
    <x v="2"/>
    <x v="1"/>
  </r>
  <r>
    <x v="6"/>
    <x v="1"/>
    <x v="1"/>
    <x v="1"/>
    <x v="3"/>
    <x v="0"/>
    <x v="1"/>
  </r>
  <r>
    <x v="5"/>
    <x v="1"/>
    <x v="0"/>
    <x v="1"/>
    <x v="2"/>
    <x v="0"/>
    <x v="0"/>
  </r>
  <r>
    <x v="1"/>
    <x v="1"/>
    <x v="4"/>
    <x v="2"/>
    <x v="3"/>
    <x v="2"/>
    <x v="1"/>
  </r>
  <r>
    <x v="6"/>
    <x v="2"/>
    <x v="4"/>
    <x v="3"/>
    <x v="1"/>
    <x v="2"/>
    <x v="1"/>
  </r>
  <r>
    <x v="8"/>
    <x v="1"/>
    <x v="1"/>
    <x v="0"/>
    <x v="0"/>
    <x v="0"/>
    <x v="0"/>
  </r>
  <r>
    <x v="5"/>
    <x v="0"/>
    <x v="4"/>
    <x v="3"/>
    <x v="1"/>
    <x v="1"/>
    <x v="1"/>
  </r>
  <r>
    <x v="4"/>
    <x v="2"/>
    <x v="4"/>
    <x v="2"/>
    <x v="0"/>
    <x v="1"/>
    <x v="1"/>
  </r>
  <r>
    <x v="3"/>
    <x v="2"/>
    <x v="1"/>
    <x v="3"/>
    <x v="3"/>
    <x v="0"/>
    <x v="1"/>
  </r>
  <r>
    <x v="8"/>
    <x v="1"/>
    <x v="4"/>
    <x v="3"/>
    <x v="1"/>
    <x v="1"/>
    <x v="1"/>
  </r>
  <r>
    <x v="6"/>
    <x v="0"/>
    <x v="2"/>
    <x v="1"/>
    <x v="2"/>
    <x v="0"/>
    <x v="1"/>
  </r>
  <r>
    <x v="7"/>
    <x v="1"/>
    <x v="4"/>
    <x v="3"/>
    <x v="3"/>
    <x v="2"/>
    <x v="0"/>
  </r>
  <r>
    <x v="6"/>
    <x v="1"/>
    <x v="3"/>
    <x v="2"/>
    <x v="0"/>
    <x v="0"/>
    <x v="0"/>
  </r>
  <r>
    <x v="8"/>
    <x v="2"/>
    <x v="4"/>
    <x v="2"/>
    <x v="1"/>
    <x v="1"/>
    <x v="1"/>
  </r>
  <r>
    <x v="4"/>
    <x v="0"/>
    <x v="2"/>
    <x v="0"/>
    <x v="0"/>
    <x v="0"/>
    <x v="0"/>
  </r>
  <r>
    <x v="3"/>
    <x v="2"/>
    <x v="3"/>
    <x v="3"/>
    <x v="2"/>
    <x v="2"/>
    <x v="1"/>
  </r>
  <r>
    <x v="7"/>
    <x v="2"/>
    <x v="2"/>
    <x v="1"/>
    <x v="1"/>
    <x v="1"/>
    <x v="1"/>
  </r>
  <r>
    <x v="6"/>
    <x v="0"/>
    <x v="4"/>
    <x v="2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B5:D15" firstHeaderRow="1" firstDataRow="2" firstDataCol="1"/>
  <pivotFields count="7">
    <pivotField axis="axisRow" showAll="0" defaultSubtotal="0">
      <items count="9">
        <item x="8"/>
        <item x="5"/>
        <item x="7"/>
        <item x="0"/>
        <item x="6"/>
        <item x="3"/>
        <item x="2"/>
        <item x="4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showAll="0" defaultSubtotal="0">
      <items count="2">
        <item x="0"/>
        <item x="1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6"/>
  </colFields>
  <colItems count="2">
    <i>
      <x/>
    </i>
    <i>
      <x v="1"/>
    </i>
  </colItems>
  <dataFields count="1">
    <dataField name="Count of BUY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B17:D21" firstHeaderRow="1" firstDataRow="2" firstDataCol="1"/>
  <pivotFields count="7">
    <pivotField showAll="0">
      <items count="10">
        <item x="8"/>
        <item x="5"/>
        <item x="7"/>
        <item x="0"/>
        <item x="6"/>
        <item x="3"/>
        <item x="2"/>
        <item x="4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>
      <x v="2"/>
    </i>
  </rowItems>
  <colFields count="1">
    <field x="6"/>
  </colFields>
  <colItems count="2">
    <i>
      <x/>
    </i>
    <i>
      <x v="1"/>
    </i>
  </colItems>
  <dataFields count="1">
    <dataField name="Count of BUY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B23:D29" firstHeaderRow="1" firstDataRow="2" firstDataCol="1"/>
  <pivotFields count="7">
    <pivotField showAll="0">
      <items count="10">
        <item x="8"/>
        <item x="5"/>
        <item x="7"/>
        <item x="0"/>
        <item x="6"/>
        <item x="3"/>
        <item x="2"/>
        <item x="4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Fields count="1">
    <field x="6"/>
  </colFields>
  <colItems count="2">
    <i>
      <x/>
    </i>
    <i>
      <x v="1"/>
    </i>
  </colItems>
  <dataFields count="1">
    <dataField name="Count of BUY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B31:D36" firstHeaderRow="1" firstDataRow="2" firstDataCol="1"/>
  <pivotFields count="7">
    <pivotField showAll="0">
      <items count="10">
        <item x="8"/>
        <item x="5"/>
        <item x="7"/>
        <item x="0"/>
        <item x="6"/>
        <item x="3"/>
        <item x="2"/>
        <item x="4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Fields count="1">
    <field x="6"/>
  </colFields>
  <colItems count="2">
    <i>
      <x/>
    </i>
    <i>
      <x v="1"/>
    </i>
  </colItems>
  <dataFields count="1">
    <dataField name="Count of BUY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B40:D45" firstHeaderRow="1" firstDataRow="2" firstDataCol="1"/>
  <pivotFields count="7">
    <pivotField showAll="0">
      <items count="10">
        <item x="8"/>
        <item x="5"/>
        <item x="7"/>
        <item x="0"/>
        <item x="6"/>
        <item x="3"/>
        <item x="2"/>
        <item x="4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>
      <x v="3"/>
    </i>
  </rowItems>
  <colFields count="1">
    <field x="6"/>
  </colFields>
  <colItems count="2">
    <i>
      <x/>
    </i>
    <i>
      <x v="1"/>
    </i>
  </colItems>
  <dataFields count="1">
    <dataField name="Count of BUY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B47:D51" firstHeaderRow="1" firstDataRow="2" firstDataCol="1"/>
  <pivotFields count="7">
    <pivotField showAll="0">
      <items count="10">
        <item x="8"/>
        <item x="5"/>
        <item x="7"/>
        <item x="0"/>
        <item x="6"/>
        <item x="3"/>
        <item x="2"/>
        <item x="4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6">
        <item x="1"/>
        <item x="2"/>
        <item x="3"/>
        <item x="0"/>
        <item x="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1"/>
        <item x="3"/>
        <item x="0"/>
        <item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5"/>
  </rowFields>
  <rowItems count="3">
    <i>
      <x/>
    </i>
    <i>
      <x v="1"/>
    </i>
    <i>
      <x v="2"/>
    </i>
  </rowItems>
  <colFields count="1">
    <field x="6"/>
  </colFields>
  <colItems count="2">
    <i>
      <x/>
    </i>
    <i>
      <x v="1"/>
    </i>
  </colItems>
  <dataFields count="1">
    <dataField name="Count of BUY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:C4" firstHeaderRow="1" firstDataRow="1" firstDataCol="1"/>
  <pivotFields count="7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BUY" fld="6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S66"/>
  <sheetViews>
    <sheetView tabSelected="1" zoomScale="125" workbookViewId="0">
      <selection activeCell="Q8" sqref="Q8"/>
    </sheetView>
  </sheetViews>
  <sheetFormatPr baseColWidth="10" defaultRowHeight="16" x14ac:dyDescent="0.2"/>
  <cols>
    <col min="1" max="1" width="2.1640625" bestFit="1" customWidth="1"/>
    <col min="2" max="2" width="12.83203125" customWidth="1"/>
    <col min="3" max="3" width="15.5" customWidth="1"/>
    <col min="4" max="4" width="5.1640625" bestFit="1" customWidth="1"/>
    <col min="5" max="6" width="5.1640625" customWidth="1"/>
    <col min="7" max="7" width="10.6640625" customWidth="1"/>
    <col min="8" max="9" width="7" style="10" customWidth="1"/>
    <col min="10" max="10" width="5" customWidth="1"/>
    <col min="11" max="11" width="4" bestFit="1" customWidth="1"/>
    <col min="12" max="13" width="12.1640625" bestFit="1" customWidth="1"/>
    <col min="14" max="14" width="13" customWidth="1"/>
    <col min="15" max="17" width="12.1640625" bestFit="1" customWidth="1"/>
    <col min="18" max="19" width="22.33203125" bestFit="1" customWidth="1"/>
    <col min="22" max="22" width="11.83203125" bestFit="1" customWidth="1"/>
  </cols>
  <sheetData>
    <row r="1" spans="1:19" x14ac:dyDescent="0.2">
      <c r="B1" s="8" t="s">
        <v>34</v>
      </c>
      <c r="C1" t="s">
        <v>33</v>
      </c>
      <c r="D1" t="s">
        <v>58</v>
      </c>
      <c r="G1" t="s">
        <v>59</v>
      </c>
      <c r="H1" t="s">
        <v>60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</row>
    <row r="2" spans="1:19" x14ac:dyDescent="0.2">
      <c r="B2" s="9" t="s">
        <v>12</v>
      </c>
      <c r="C2" s="7">
        <v>21</v>
      </c>
      <c r="D2" t="s">
        <v>54</v>
      </c>
      <c r="G2" s="22" t="s">
        <v>56</v>
      </c>
      <c r="H2">
        <f>C2/GETPIVOTDATA("BUY",$B$1)</f>
        <v>0.42</v>
      </c>
    </row>
    <row r="3" spans="1:19" x14ac:dyDescent="0.2">
      <c r="B3" s="9" t="s">
        <v>18</v>
      </c>
      <c r="C3" s="7">
        <v>29</v>
      </c>
      <c r="D3" t="s">
        <v>55</v>
      </c>
      <c r="G3" s="22" t="s">
        <v>57</v>
      </c>
      <c r="H3">
        <f>C3/GETPIVOTDATA("BUY",$B$1)</f>
        <v>0.57999999999999996</v>
      </c>
      <c r="L3" s="21" t="s">
        <v>0</v>
      </c>
      <c r="M3" s="21" t="s">
        <v>1</v>
      </c>
      <c r="N3" s="21" t="s">
        <v>2</v>
      </c>
      <c r="O3" s="21" t="s">
        <v>3</v>
      </c>
      <c r="P3" s="21" t="s">
        <v>4</v>
      </c>
      <c r="Q3" s="21" t="s">
        <v>5</v>
      </c>
      <c r="R3" s="21" t="s">
        <v>6</v>
      </c>
      <c r="S3" s="21" t="s">
        <v>37</v>
      </c>
    </row>
    <row r="4" spans="1:19" x14ac:dyDescent="0.2">
      <c r="B4" s="9" t="s">
        <v>35</v>
      </c>
      <c r="C4" s="7">
        <v>50</v>
      </c>
      <c r="L4" s="14" t="s">
        <v>7</v>
      </c>
      <c r="M4" s="14" t="s">
        <v>14</v>
      </c>
      <c r="N4" s="14" t="s">
        <v>9</v>
      </c>
      <c r="O4" s="14">
        <v>0</v>
      </c>
      <c r="P4" s="14" t="s">
        <v>10</v>
      </c>
      <c r="Q4" s="14" t="s">
        <v>11</v>
      </c>
      <c r="R4" s="18" t="s">
        <v>12</v>
      </c>
      <c r="S4" s="19" t="str">
        <f>IF((SUMIFS($H:$H,$A:$A,$L$1,$B:$B,L4)*SUMIFS($H:$H,$A:$A,$M$1,$B:$B,M4)*SUMIFS($H:$H,$A:$A,$N$1,$B:$B,N4)*SUMIFS($H:$H,$A:$A,$O$1,$B:$B,O4)*SUMIFS($H:$H,$A:$A,$P$1,$B:$B,P4)*SUMIFS($H:$H,$A:$A,$Q$1,$B:$B,Q4))*$H$3&gt;((SUMIFS($I:$I,$A:$A,$L$1,$B:$B,L4)*SUMIFS($I:$I,$A:$A,$M$1,$B:$B,M4)*SUMIFS($I:$I,$A:$A,$N$1,$B:$B,N4)*SUMIFS($I:$I,$A:$A,$O$1,$B:$B,O4)*SUMIFS($I:$I,$A:$A,$P$1,$B:$B,P4)*SUMIFS($I:$I,$A:$A,$Q$1,$B:$B,Q4))*$H$2),"YES","NO")</f>
        <v>NO</v>
      </c>
    </row>
    <row r="5" spans="1:19" x14ac:dyDescent="0.2">
      <c r="B5" s="8" t="s">
        <v>33</v>
      </c>
      <c r="C5" s="8" t="s">
        <v>36</v>
      </c>
      <c r="E5" s="25"/>
      <c r="F5" s="25"/>
      <c r="G5" s="25"/>
      <c r="H5" s="24" t="s">
        <v>61</v>
      </c>
      <c r="I5" s="24"/>
      <c r="L5" s="15" t="s">
        <v>21</v>
      </c>
      <c r="M5" s="15" t="s">
        <v>20</v>
      </c>
      <c r="N5" s="15" t="s">
        <v>15</v>
      </c>
      <c r="O5" s="15">
        <v>3</v>
      </c>
      <c r="P5" s="15" t="s">
        <v>24</v>
      </c>
      <c r="Q5" s="15" t="s">
        <v>17</v>
      </c>
      <c r="R5" s="18" t="s">
        <v>18</v>
      </c>
      <c r="S5" s="19" t="str">
        <f>IF((SUMIFS($H:$H,$A:$A,$L$1,$B:$B,L5)*SUMIFS($H:$H,$A:$A,$M$1,$B:$B,M5)*SUMIFS($H:$H,$A:$A,$N$1,$B:$B,N5)*SUMIFS($H:$H,$A:$A,$O$1,$B:$B,O5)*SUMIFS($H:$H,$A:$A,$P$1,$B:$B,P5)*SUMIFS($H:$H,$A:$A,$Q$1,$B:$B,Q5))*$H$3&gt;((SUMIFS($I:$I,$A:$A,$L$1,$B:$B,L5)*SUMIFS($I:$I,$A:$A,$M$1,$B:$B,M5)*SUMIFS($I:$I,$A:$A,$N$1,$B:$B,N5)*SUMIFS($I:$I,$A:$A,$O$1,$B:$B,O5)*SUMIFS($I:$I,$A:$A,$P$1,$B:$B,P5)*SUMIFS($I:$I,$A:$A,$Q$1,$B:$B,Q5))*$H$2),"YES","NO")</f>
        <v>YES</v>
      </c>
    </row>
    <row r="6" spans="1:19" x14ac:dyDescent="0.2">
      <c r="B6" s="8" t="s">
        <v>34</v>
      </c>
      <c r="C6" t="s">
        <v>12</v>
      </c>
      <c r="D6" t="s">
        <v>18</v>
      </c>
      <c r="E6" t="s">
        <v>58</v>
      </c>
      <c r="F6" t="s">
        <v>65</v>
      </c>
      <c r="G6" t="s">
        <v>66</v>
      </c>
      <c r="H6" s="26" t="s">
        <v>18</v>
      </c>
      <c r="I6" s="26" t="s">
        <v>12</v>
      </c>
      <c r="L6" s="16" t="s">
        <v>29</v>
      </c>
      <c r="M6" s="16" t="s">
        <v>8</v>
      </c>
      <c r="N6" s="16" t="s">
        <v>22</v>
      </c>
      <c r="O6" s="23">
        <v>1</v>
      </c>
      <c r="P6" s="16" t="s">
        <v>16</v>
      </c>
      <c r="Q6" s="16" t="s">
        <v>11</v>
      </c>
      <c r="R6" s="20" t="s">
        <v>18</v>
      </c>
      <c r="S6" s="19" t="str">
        <f>IF((SUMIFS($H:$H,$A:$A,$L$1,$B:$B,L6)*SUMIFS($H:$H,$A:$A,$M$1,$B:$B,M6)*SUMIFS($H:$H,$A:$A,$N$1,$B:$B,N6)*SUMIFS($H:$H,$A:$A,$O$1,$B:$B,O6)*SUMIFS($H:$H,$A:$A,$P$1,$B:$B,P6)*SUMIFS($H:$H,$A:$A,$Q$1,$B:$B,Q6))*$H$3&gt;((SUMIFS($I:$I,$A:$A,$L$1,$B:$B,L6)*SUMIFS($I:$I,$A:$A,$M$1,$B:$B,M6)*SUMIFS($I:$I,$A:$A,$N$1,$B:$B,N6)*SUMIFS($I:$I,$A:$A,$O$1,$B:$B,O6)*SUMIFS($I:$I,$A:$A,$P$1,$B:$B,P6)*SUMIFS($I:$I,$A:$A,$Q$1,$B:$B,Q6))*$H$2),"YES","NO")</f>
        <v>YES</v>
      </c>
    </row>
    <row r="7" spans="1:19" x14ac:dyDescent="0.2">
      <c r="A7">
        <v>1</v>
      </c>
      <c r="B7" s="9" t="s">
        <v>31</v>
      </c>
      <c r="C7" s="7">
        <v>2</v>
      </c>
      <c r="D7" s="7">
        <v>3</v>
      </c>
      <c r="E7" s="22" t="s">
        <v>64</v>
      </c>
      <c r="F7" s="7" t="str">
        <f>C7&amp;" / "&amp;$C$2</f>
        <v>2 / 21</v>
      </c>
      <c r="G7" s="7" t="str">
        <f>D7&amp;" / "&amp;$C$3</f>
        <v>3 / 29</v>
      </c>
      <c r="H7" s="10">
        <f t="shared" ref="H7:H38" si="0">IFERROR(IF(D7="","",D7/$C$3),"")</f>
        <v>0.10344827586206896</v>
      </c>
      <c r="I7" s="10">
        <f t="shared" ref="I7:I38" si="1">IFERROR(IF(C7="","",C7/$C$2),"")</f>
        <v>9.5238095238095233E-2</v>
      </c>
      <c r="J7" s="10"/>
      <c r="L7" s="16" t="s">
        <v>25</v>
      </c>
      <c r="M7" s="16" t="s">
        <v>14</v>
      </c>
      <c r="N7" s="16" t="s">
        <v>27</v>
      </c>
      <c r="O7" s="23">
        <v>2</v>
      </c>
      <c r="P7" s="16" t="s">
        <v>10</v>
      </c>
      <c r="Q7" s="16" t="s">
        <v>17</v>
      </c>
      <c r="R7" s="20" t="s">
        <v>12</v>
      </c>
      <c r="S7" s="19" t="str">
        <f>IF((SUMIFS($H:$H,$A:$A,$L$1,$B:$B,L7)*SUMIFS($H:$H,$A:$A,$M$1,$B:$B,M7)*SUMIFS($H:$H,$A:$A,$N$1,$B:$B,N7)*SUMIFS($H:$H,$A:$A,$O$1,$B:$B,O7)*SUMIFS($H:$H,$A:$A,$P$1,$B:$B,P7)*SUMIFS($H:$H,$A:$A,$Q$1,$B:$B,Q7))*$H$3&gt;((SUMIFS($I:$I,$A:$A,$L$1,$B:$B,L7)*SUMIFS($I:$I,$A:$A,$M$1,$B:$B,M7)*SUMIFS($I:$I,$A:$A,$N$1,$B:$B,N7)*SUMIFS($I:$I,$A:$A,$O$1,$B:$B,O7)*SUMIFS($I:$I,$A:$A,$P$1,$B:$B,P7)*SUMIFS($I:$I,$A:$A,$Q$1,$B:$B,Q7))*$H$2),"YES","NO")</f>
        <v>NO</v>
      </c>
    </row>
    <row r="8" spans="1:19" x14ac:dyDescent="0.2">
      <c r="A8">
        <v>1</v>
      </c>
      <c r="B8" s="9" t="s">
        <v>25</v>
      </c>
      <c r="C8" s="7">
        <v>3</v>
      </c>
      <c r="D8" s="7">
        <v>2</v>
      </c>
      <c r="E8" s="22" t="s">
        <v>64</v>
      </c>
      <c r="F8" s="7" t="str">
        <f t="shared" ref="F8:F15" si="2">C8&amp;" / "&amp;$C$2</f>
        <v>3 / 21</v>
      </c>
      <c r="G8" s="7" t="str">
        <f t="shared" ref="G8:G15" si="3">D8&amp;" / "&amp;$C$3</f>
        <v>2 / 29</v>
      </c>
      <c r="H8" s="10">
        <f t="shared" si="0"/>
        <v>6.8965517241379309E-2</v>
      </c>
      <c r="I8" s="10">
        <f t="shared" si="1"/>
        <v>0.14285714285714285</v>
      </c>
      <c r="J8" s="10"/>
      <c r="L8" s="15" t="s">
        <v>30</v>
      </c>
      <c r="M8" s="15" t="s">
        <v>20</v>
      </c>
      <c r="N8" s="15" t="s">
        <v>9</v>
      </c>
      <c r="O8" s="15">
        <v>0</v>
      </c>
      <c r="P8" s="15" t="s">
        <v>26</v>
      </c>
      <c r="Q8" s="15" t="s">
        <v>28</v>
      </c>
      <c r="R8" s="18" t="s">
        <v>18</v>
      </c>
      <c r="S8" s="19" t="str">
        <f>IF((SUMIFS($H:$H,$A:$A,$L$1,$B:$B,L8)*SUMIFS($H:$H,$A:$A,$M$1,$B:$B,M8)*SUMIFS($H:$H,$A:$A,$N$1,$B:$B,N8)*SUMIFS($H:$H,$A:$A,$O$1,$B:$B,O8)*SUMIFS($H:$H,$A:$A,$P$1,$B:$B,P8)*SUMIFS($H:$H,$A:$A,$Q$1,$B:$B,Q8))*$H$3&gt;((SUMIFS($I:$I,$A:$A,$L$1,$B:$B,L8)*SUMIFS($I:$I,$A:$A,$M$1,$B:$B,M8)*SUMIFS($I:$I,$A:$A,$N$1,$B:$B,N8)*SUMIFS($I:$I,$A:$A,$O$1,$B:$B,O8)*SUMIFS($I:$I,$A:$A,$P$1,$B:$B,P8)*SUMIFS($I:$I,$A:$A,$Q$1,$B:$B,Q8))*$H$2),"YES","NO")</f>
        <v>NO</v>
      </c>
    </row>
    <row r="9" spans="1:19" x14ac:dyDescent="0.2">
      <c r="A9">
        <v>1</v>
      </c>
      <c r="B9" s="9" t="s">
        <v>30</v>
      </c>
      <c r="C9" s="7">
        <v>2</v>
      </c>
      <c r="D9" s="7">
        <v>3</v>
      </c>
      <c r="E9" s="22" t="s">
        <v>64</v>
      </c>
      <c r="F9" s="7" t="str">
        <f t="shared" si="2"/>
        <v>2 / 21</v>
      </c>
      <c r="G9" s="7" t="str">
        <f t="shared" si="3"/>
        <v>3 / 29</v>
      </c>
      <c r="H9" s="10">
        <f t="shared" si="0"/>
        <v>0.10344827586206896</v>
      </c>
      <c r="I9" s="10">
        <f t="shared" si="1"/>
        <v>9.5238095238095233E-2</v>
      </c>
      <c r="J9" s="10"/>
      <c r="L9" s="15" t="s">
        <v>7</v>
      </c>
      <c r="M9" s="15" t="s">
        <v>14</v>
      </c>
      <c r="N9" s="15" t="s">
        <v>32</v>
      </c>
      <c r="O9" s="15">
        <v>2</v>
      </c>
      <c r="P9" s="15" t="s">
        <v>24</v>
      </c>
      <c r="Q9" s="15" t="s">
        <v>11</v>
      </c>
      <c r="R9" s="18" t="s">
        <v>18</v>
      </c>
      <c r="S9" s="19" t="str">
        <f>IF((SUMIFS($H:$H,$A:$A,$L$1,$B:$B,L9)*SUMIFS($H:$H,$A:$A,$M$1,$B:$B,M9)*SUMIFS($H:$H,$A:$A,$N$1,$B:$B,N9)*SUMIFS($H:$H,$A:$A,$O$1,$B:$B,O9)*SUMIFS($H:$H,$A:$A,$P$1,$B:$B,P9)*SUMIFS($H:$H,$A:$A,$Q$1,$B:$B,Q9))*$H$3&gt;((SUMIFS($I:$I,$A:$A,$L$1,$B:$B,L9)*SUMIFS($I:$I,$A:$A,$M$1,$B:$B,M9)*SUMIFS($I:$I,$A:$A,$N$1,$B:$B,N9)*SUMIFS($I:$I,$A:$A,$O$1,$B:$B,O9)*SUMIFS($I:$I,$A:$A,$P$1,$B:$B,P9)*SUMIFS($I:$I,$A:$A,$Q$1,$B:$B,Q9))*$H$2),"YES","NO")</f>
        <v>YES</v>
      </c>
    </row>
    <row r="10" spans="1:19" x14ac:dyDescent="0.2">
      <c r="A10">
        <v>1</v>
      </c>
      <c r="B10" s="9" t="s">
        <v>7</v>
      </c>
      <c r="C10" s="7">
        <v>2</v>
      </c>
      <c r="D10" s="7">
        <v>3</v>
      </c>
      <c r="E10" s="22" t="s">
        <v>64</v>
      </c>
      <c r="F10" s="7" t="str">
        <f t="shared" si="2"/>
        <v>2 / 21</v>
      </c>
      <c r="G10" s="7" t="str">
        <f t="shared" si="3"/>
        <v>3 / 29</v>
      </c>
      <c r="H10" s="10">
        <f t="shared" si="0"/>
        <v>0.10344827586206896</v>
      </c>
      <c r="I10" s="10">
        <f t="shared" si="1"/>
        <v>9.5238095238095233E-2</v>
      </c>
      <c r="J10" s="10"/>
      <c r="L10" s="15" t="s">
        <v>13</v>
      </c>
      <c r="M10" s="15" t="s">
        <v>8</v>
      </c>
      <c r="N10" s="15" t="s">
        <v>15</v>
      </c>
      <c r="O10" s="15">
        <v>1</v>
      </c>
      <c r="P10" s="15" t="s">
        <v>16</v>
      </c>
      <c r="Q10" s="15" t="s">
        <v>28</v>
      </c>
      <c r="R10" s="18" t="s">
        <v>12</v>
      </c>
      <c r="S10" s="19" t="str">
        <f>IF((SUMIFS($H:$H,$A:$A,$L$1,$B:$B,L10)*SUMIFS($H:$H,$A:$A,$M$1,$B:$B,M10)*SUMIFS($H:$H,$A:$A,$N$1,$B:$B,N10)*SUMIFS($H:$H,$A:$A,$O$1,$B:$B,O10)*SUMIFS($H:$H,$A:$A,$P$1,$B:$B,P10)*SUMIFS($H:$H,$A:$A,$Q$1,$B:$B,Q10))*$H$3&gt;((SUMIFS($I:$I,$A:$A,$L$1,$B:$B,L10)*SUMIFS($I:$I,$A:$A,$M$1,$B:$B,M10)*SUMIFS($I:$I,$A:$A,$N$1,$B:$B,N10)*SUMIFS($I:$I,$A:$A,$O$1,$B:$B,O10)*SUMIFS($I:$I,$A:$A,$P$1,$B:$B,P10)*SUMIFS($I:$I,$A:$A,$Q$1,$B:$B,Q10))*$H$2),"YES","NO")</f>
        <v>YES</v>
      </c>
    </row>
    <row r="11" spans="1:19" x14ac:dyDescent="0.2">
      <c r="A11">
        <v>1</v>
      </c>
      <c r="B11" s="9" t="s">
        <v>29</v>
      </c>
      <c r="C11" s="7">
        <v>4</v>
      </c>
      <c r="D11" s="7">
        <v>7</v>
      </c>
      <c r="E11" s="22" t="s">
        <v>64</v>
      </c>
      <c r="F11" s="7" t="str">
        <f t="shared" si="2"/>
        <v>4 / 21</v>
      </c>
      <c r="G11" s="7" t="str">
        <f t="shared" si="3"/>
        <v>7 / 29</v>
      </c>
      <c r="H11" s="10">
        <f t="shared" si="0"/>
        <v>0.2413793103448276</v>
      </c>
      <c r="I11" s="10">
        <f t="shared" si="1"/>
        <v>0.19047619047619047</v>
      </c>
      <c r="J11" s="10"/>
      <c r="L11" s="15" t="s">
        <v>31</v>
      </c>
      <c r="M11" s="15" t="s">
        <v>20</v>
      </c>
      <c r="N11" s="15" t="s">
        <v>27</v>
      </c>
      <c r="O11" s="15">
        <v>2</v>
      </c>
      <c r="P11" s="15" t="s">
        <v>24</v>
      </c>
      <c r="Q11" s="15" t="s">
        <v>17</v>
      </c>
      <c r="R11" s="18" t="s">
        <v>18</v>
      </c>
      <c r="S11" s="19" t="str">
        <f>IF((SUMIFS($H:$H,$A:$A,$L$1,$B:$B,L11)*SUMIFS($H:$H,$A:$A,$M$1,$B:$B,M11)*SUMIFS($H:$H,$A:$A,$N$1,$B:$B,N11)*SUMIFS($H:$H,$A:$A,$O$1,$B:$B,O11)*SUMIFS($H:$H,$A:$A,$P$1,$B:$B,P11)*SUMIFS($H:$H,$A:$A,$Q$1,$B:$B,Q11))*$H$3&gt;((SUMIFS($I:$I,$A:$A,$L$1,$B:$B,L11)*SUMIFS($I:$I,$A:$A,$M$1,$B:$B,M11)*SUMIFS($I:$I,$A:$A,$N$1,$B:$B,N11)*SUMIFS($I:$I,$A:$A,$O$1,$B:$B,O11)*SUMIFS($I:$I,$A:$A,$P$1,$B:$B,P11)*SUMIFS($I:$I,$A:$A,$Q$1,$B:$B,Q11))*$H$2),"YES","NO")</f>
        <v>YES</v>
      </c>
    </row>
    <row r="12" spans="1:19" x14ac:dyDescent="0.2">
      <c r="A12">
        <v>1</v>
      </c>
      <c r="B12" s="9" t="s">
        <v>21</v>
      </c>
      <c r="C12" s="7">
        <v>2</v>
      </c>
      <c r="D12" s="7">
        <v>2</v>
      </c>
      <c r="E12" s="22" t="s">
        <v>64</v>
      </c>
      <c r="F12" s="7" t="str">
        <f t="shared" si="2"/>
        <v>2 / 21</v>
      </c>
      <c r="G12" s="7" t="str">
        <f t="shared" si="3"/>
        <v>2 / 29</v>
      </c>
      <c r="H12" s="10">
        <f t="shared" si="0"/>
        <v>6.8965517241379309E-2</v>
      </c>
      <c r="I12" s="10">
        <f t="shared" si="1"/>
        <v>9.5238095238095233E-2</v>
      </c>
      <c r="J12" s="10"/>
      <c r="L12" s="15" t="s">
        <v>23</v>
      </c>
      <c r="M12" s="15" t="s">
        <v>14</v>
      </c>
      <c r="N12" s="15" t="s">
        <v>22</v>
      </c>
      <c r="O12" s="15">
        <v>3</v>
      </c>
      <c r="P12" s="15" t="s">
        <v>26</v>
      </c>
      <c r="Q12" s="15" t="s">
        <v>28</v>
      </c>
      <c r="R12" s="18" t="s">
        <v>18</v>
      </c>
      <c r="S12" s="19" t="str">
        <f>IF((SUMIFS($H:$H,$A:$A,$L$1,$B:$B,L12)*SUMIFS($H:$H,$A:$A,$M$1,$B:$B,M12)*SUMIFS($H:$H,$A:$A,$N$1,$B:$B,N12)*SUMIFS($H:$H,$A:$A,$O$1,$B:$B,O12)*SUMIFS($H:$H,$A:$A,$P$1,$B:$B,P12)*SUMIFS($H:$H,$A:$A,$Q$1,$B:$B,Q12))*$H$3&gt;((SUMIFS($I:$I,$A:$A,$L$1,$B:$B,L12)*SUMIFS($I:$I,$A:$A,$M$1,$B:$B,M12)*SUMIFS($I:$I,$A:$A,$N$1,$B:$B,N12)*SUMIFS($I:$I,$A:$A,$O$1,$B:$B,O12)*SUMIFS($I:$I,$A:$A,$P$1,$B:$B,P12)*SUMIFS($I:$I,$A:$A,$Q$1,$B:$B,Q12))*$H$2),"YES","NO")</f>
        <v>YES</v>
      </c>
    </row>
    <row r="13" spans="1:19" x14ac:dyDescent="0.2">
      <c r="A13">
        <v>1</v>
      </c>
      <c r="B13" s="9" t="s">
        <v>19</v>
      </c>
      <c r="C13" s="7">
        <v>3</v>
      </c>
      <c r="D13" s="7">
        <v>2</v>
      </c>
      <c r="E13" s="22" t="s">
        <v>64</v>
      </c>
      <c r="F13" s="7" t="str">
        <f t="shared" si="2"/>
        <v>3 / 21</v>
      </c>
      <c r="G13" s="7" t="str">
        <f t="shared" si="3"/>
        <v>2 / 29</v>
      </c>
      <c r="H13" s="10">
        <f t="shared" si="0"/>
        <v>6.8965517241379309E-2</v>
      </c>
      <c r="I13" s="10">
        <f t="shared" si="1"/>
        <v>0.14285714285714285</v>
      </c>
      <c r="J13" s="10"/>
      <c r="L13" s="15" t="s">
        <v>19</v>
      </c>
      <c r="M13" s="15" t="s">
        <v>8</v>
      </c>
      <c r="N13" s="15" t="s">
        <v>32</v>
      </c>
      <c r="O13" s="15">
        <v>2</v>
      </c>
      <c r="P13" s="15" t="s">
        <v>24</v>
      </c>
      <c r="Q13" s="15" t="s">
        <v>17</v>
      </c>
      <c r="R13" s="18" t="s">
        <v>12</v>
      </c>
      <c r="S13" s="19" t="str">
        <f>IF((SUMIFS($H:$H,$A:$A,$L$1,$B:$B,L13)*SUMIFS($H:$H,$A:$A,$M$1,$B:$B,M13)*SUMIFS($H:$H,$A:$A,$N$1,$B:$B,N13)*SUMIFS($H:$H,$A:$A,$O$1,$B:$B,O13)*SUMIFS($H:$H,$A:$A,$P$1,$B:$B,P13)*SUMIFS($H:$H,$A:$A,$Q$1,$B:$B,Q13))*$H$3&gt;((SUMIFS($I:$I,$A:$A,$L$1,$B:$B,L13)*SUMIFS($I:$I,$A:$A,$M$1,$B:$B,M13)*SUMIFS($I:$I,$A:$A,$N$1,$B:$B,N13)*SUMIFS($I:$I,$A:$A,$O$1,$B:$B,O13)*SUMIFS($I:$I,$A:$A,$P$1,$B:$B,P13)*SUMIFS($I:$I,$A:$A,$Q$1,$B:$B,Q13))*$H$2),"YES","NO")</f>
        <v>YES</v>
      </c>
    </row>
    <row r="14" spans="1:19" x14ac:dyDescent="0.2">
      <c r="A14">
        <v>1</v>
      </c>
      <c r="B14" s="9" t="s">
        <v>23</v>
      </c>
      <c r="C14" s="7">
        <v>2</v>
      </c>
      <c r="D14" s="7">
        <v>3</v>
      </c>
      <c r="E14" s="22" t="s">
        <v>64</v>
      </c>
      <c r="F14" s="7" t="str">
        <f t="shared" si="2"/>
        <v>2 / 21</v>
      </c>
      <c r="G14" s="7" t="str">
        <f t="shared" si="3"/>
        <v>3 / 29</v>
      </c>
      <c r="H14" s="10">
        <f t="shared" si="0"/>
        <v>0.10344827586206896</v>
      </c>
      <c r="I14" s="10">
        <f t="shared" si="1"/>
        <v>9.5238095238095233E-2</v>
      </c>
      <c r="J14" s="10"/>
      <c r="K14" t="s">
        <v>63</v>
      </c>
      <c r="L14">
        <f>SUMIFS($H:$H,$A:$A,L$1,$B:$B,L8)</f>
        <v>0.10344827586206896</v>
      </c>
      <c r="M14">
        <f t="shared" ref="M14:Q14" si="4">SUMIFS($H:$H,$A:$A,M$1,$B:$B,M8)</f>
        <v>0.55172413793103448</v>
      </c>
      <c r="N14">
        <f t="shared" si="4"/>
        <v>0.13793103448275862</v>
      </c>
      <c r="O14">
        <f t="shared" si="4"/>
        <v>3.4482758620689655E-2</v>
      </c>
      <c r="P14">
        <f t="shared" si="4"/>
        <v>0.20689655172413793</v>
      </c>
      <c r="Q14">
        <f t="shared" si="4"/>
        <v>0.17241379310344829</v>
      </c>
      <c r="R14" s="27">
        <f>(L14*M14*N14*O14*P14*Q14)*TotalYES</f>
        <v>5.6164576640733294E-6</v>
      </c>
      <c r="S14" s="28" t="str">
        <f>IF(R14&gt;R15,"YES","NO")</f>
        <v>NO</v>
      </c>
    </row>
    <row r="15" spans="1:19" x14ac:dyDescent="0.2">
      <c r="A15">
        <v>1</v>
      </c>
      <c r="B15" s="9" t="s">
        <v>13</v>
      </c>
      <c r="C15" s="7">
        <v>1</v>
      </c>
      <c r="D15" s="7">
        <v>4</v>
      </c>
      <c r="E15" s="22" t="s">
        <v>64</v>
      </c>
      <c r="F15" s="7" t="str">
        <f t="shared" si="2"/>
        <v>1 / 21</v>
      </c>
      <c r="G15" s="7" t="str">
        <f t="shared" si="3"/>
        <v>4 / 29</v>
      </c>
      <c r="H15" s="10">
        <f t="shared" si="0"/>
        <v>0.13793103448275862</v>
      </c>
      <c r="I15" s="10">
        <f t="shared" si="1"/>
        <v>4.7619047619047616E-2</v>
      </c>
      <c r="J15" s="10"/>
      <c r="K15" t="s">
        <v>62</v>
      </c>
      <c r="L15">
        <f>SUMIFS($I:$I,$A:$A,L$1,$B:$B,L8)</f>
        <v>9.5238095238095233E-2</v>
      </c>
      <c r="M15">
        <f t="shared" ref="M15:Q15" si="5">SUMIFS($I:$I,$A:$A,M$1,$B:$B,M8)</f>
        <v>9.5238095238095233E-2</v>
      </c>
      <c r="N15">
        <f t="shared" si="5"/>
        <v>0.2857142857142857</v>
      </c>
      <c r="O15">
        <f t="shared" si="5"/>
        <v>0.52380952380952384</v>
      </c>
      <c r="P15">
        <f t="shared" si="5"/>
        <v>0.2857142857142857</v>
      </c>
      <c r="Q15">
        <f t="shared" si="5"/>
        <v>9.5238095238095233E-2</v>
      </c>
      <c r="R15" s="27">
        <f>(L15*M15*N15*O15*P15*Q15)*TotalNO</f>
        <v>1.5513818096075484E-5</v>
      </c>
    </row>
    <row r="16" spans="1:19" x14ac:dyDescent="0.2">
      <c r="H16" s="10" t="str">
        <f t="shared" si="0"/>
        <v/>
      </c>
      <c r="I16" s="10" t="str">
        <f t="shared" si="1"/>
        <v/>
      </c>
      <c r="J16" s="10"/>
      <c r="N16" t="s">
        <v>39</v>
      </c>
      <c r="O16" t="s">
        <v>38</v>
      </c>
    </row>
    <row r="17" spans="1:16" x14ac:dyDescent="0.2">
      <c r="B17" s="8" t="s">
        <v>33</v>
      </c>
      <c r="C17" s="8" t="s">
        <v>36</v>
      </c>
      <c r="H17" s="10" t="str">
        <f t="shared" si="0"/>
        <v/>
      </c>
      <c r="I17" s="10" t="str">
        <f t="shared" si="1"/>
        <v/>
      </c>
      <c r="J17" s="10"/>
      <c r="M17" t="s">
        <v>41</v>
      </c>
      <c r="N17">
        <v>5</v>
      </c>
      <c r="O17">
        <v>1</v>
      </c>
      <c r="P17">
        <f>SUM(N17:O17)</f>
        <v>6</v>
      </c>
    </row>
    <row r="18" spans="1:16" x14ac:dyDescent="0.2">
      <c r="B18" s="8" t="s">
        <v>34</v>
      </c>
      <c r="C18" t="s">
        <v>12</v>
      </c>
      <c r="D18" t="s">
        <v>18</v>
      </c>
      <c r="H18" s="10" t="str">
        <f t="shared" si="0"/>
        <v/>
      </c>
      <c r="I18" s="10" t="str">
        <f t="shared" si="1"/>
        <v/>
      </c>
      <c r="J18" s="10"/>
      <c r="M18" t="s">
        <v>40</v>
      </c>
      <c r="N18">
        <v>2</v>
      </c>
      <c r="O18">
        <v>2</v>
      </c>
      <c r="P18">
        <f>SUM(N18:O18)</f>
        <v>4</v>
      </c>
    </row>
    <row r="19" spans="1:16" x14ac:dyDescent="0.2">
      <c r="A19">
        <v>2</v>
      </c>
      <c r="B19" s="9" t="s">
        <v>20</v>
      </c>
      <c r="C19" s="7">
        <v>2</v>
      </c>
      <c r="D19" s="7">
        <v>16</v>
      </c>
      <c r="E19" s="7"/>
      <c r="F19" s="7"/>
      <c r="G19" s="7"/>
      <c r="H19" s="10">
        <f t="shared" si="0"/>
        <v>0.55172413793103448</v>
      </c>
      <c r="I19" s="10">
        <f t="shared" si="1"/>
        <v>9.5238095238095233E-2</v>
      </c>
      <c r="J19" s="10"/>
      <c r="N19">
        <f>SUM(N17:N18)</f>
        <v>7</v>
      </c>
      <c r="O19">
        <f>SUM(O17:O18)</f>
        <v>3</v>
      </c>
      <c r="P19">
        <f>SUM(P17:P18)</f>
        <v>10</v>
      </c>
    </row>
    <row r="20" spans="1:16" x14ac:dyDescent="0.2">
      <c r="A20">
        <v>2</v>
      </c>
      <c r="B20" s="9" t="s">
        <v>8</v>
      </c>
      <c r="C20" s="7">
        <v>9</v>
      </c>
      <c r="D20" s="7">
        <v>7</v>
      </c>
      <c r="E20" s="7"/>
      <c r="F20" s="7"/>
      <c r="G20" s="7"/>
      <c r="H20" s="10">
        <f t="shared" si="0"/>
        <v>0.2413793103448276</v>
      </c>
      <c r="I20" s="10">
        <f t="shared" si="1"/>
        <v>0.42857142857142855</v>
      </c>
      <c r="J20" s="10"/>
    </row>
    <row r="21" spans="1:16" x14ac:dyDescent="0.2">
      <c r="A21">
        <v>2</v>
      </c>
      <c r="B21" s="9" t="s">
        <v>14</v>
      </c>
      <c r="C21" s="7">
        <v>10</v>
      </c>
      <c r="D21" s="7">
        <v>6</v>
      </c>
      <c r="E21" s="7"/>
      <c r="F21" s="7"/>
      <c r="G21" s="7"/>
      <c r="H21" s="10">
        <f t="shared" si="0"/>
        <v>0.20689655172413793</v>
      </c>
      <c r="I21" s="10">
        <f t="shared" si="1"/>
        <v>0.47619047619047616</v>
      </c>
      <c r="J21" s="10"/>
      <c r="M21" s="17"/>
    </row>
    <row r="22" spans="1:16" x14ac:dyDescent="0.2">
      <c r="H22" s="10" t="str">
        <f t="shared" si="0"/>
        <v/>
      </c>
      <c r="I22" s="10" t="str">
        <f t="shared" si="1"/>
        <v/>
      </c>
      <c r="J22" s="10"/>
      <c r="M22" t="s">
        <v>42</v>
      </c>
      <c r="N22" t="s">
        <v>46</v>
      </c>
      <c r="O22" s="22" t="s">
        <v>50</v>
      </c>
      <c r="P22" s="13">
        <f>(TP+TN)/P19</f>
        <v>0.7</v>
      </c>
    </row>
    <row r="23" spans="1:16" x14ac:dyDescent="0.2">
      <c r="B23" s="8" t="s">
        <v>33</v>
      </c>
      <c r="C23" s="8" t="s">
        <v>36</v>
      </c>
      <c r="H23" s="10" t="str">
        <f t="shared" si="0"/>
        <v/>
      </c>
      <c r="I23" s="10" t="str">
        <f t="shared" si="1"/>
        <v/>
      </c>
      <c r="J23" s="10"/>
      <c r="M23" t="s">
        <v>43</v>
      </c>
      <c r="N23" t="s">
        <v>47</v>
      </c>
      <c r="O23" s="22" t="s">
        <v>51</v>
      </c>
      <c r="P23" s="13">
        <f>TP/(TP+FP)</f>
        <v>0.7142857142857143</v>
      </c>
    </row>
    <row r="24" spans="1:16" x14ac:dyDescent="0.2">
      <c r="B24" s="8" t="s">
        <v>34</v>
      </c>
      <c r="C24" t="s">
        <v>12</v>
      </c>
      <c r="D24" t="s">
        <v>18</v>
      </c>
      <c r="H24" s="10" t="str">
        <f t="shared" si="0"/>
        <v/>
      </c>
      <c r="I24" s="10" t="str">
        <f t="shared" si="1"/>
        <v/>
      </c>
      <c r="J24" s="10"/>
      <c r="M24" t="s">
        <v>44</v>
      </c>
      <c r="N24" t="s">
        <v>48</v>
      </c>
      <c r="O24" s="22" t="s">
        <v>52</v>
      </c>
      <c r="P24" s="13">
        <f>TP/(TP+FN)</f>
        <v>0.83333333333333337</v>
      </c>
    </row>
    <row r="25" spans="1:16" x14ac:dyDescent="0.2">
      <c r="A25">
        <v>3</v>
      </c>
      <c r="B25" s="9" t="s">
        <v>15</v>
      </c>
      <c r="C25" s="7">
        <v>5</v>
      </c>
      <c r="D25" s="7">
        <v>5</v>
      </c>
      <c r="E25" s="7"/>
      <c r="F25" s="7"/>
      <c r="G25" s="7"/>
      <c r="H25" s="10">
        <f t="shared" si="0"/>
        <v>0.17241379310344829</v>
      </c>
      <c r="I25" s="10">
        <f t="shared" si="1"/>
        <v>0.23809523809523808</v>
      </c>
      <c r="J25" s="10"/>
      <c r="M25" t="s">
        <v>45</v>
      </c>
      <c r="N25" t="s">
        <v>49</v>
      </c>
      <c r="O25" s="22" t="s">
        <v>53</v>
      </c>
      <c r="P25" s="13">
        <f>(2*Precision*Recall)/(Precision+Recall)</f>
        <v>0.76923076923076916</v>
      </c>
    </row>
    <row r="26" spans="1:16" x14ac:dyDescent="0.2">
      <c r="A26">
        <v>3</v>
      </c>
      <c r="B26" s="9" t="s">
        <v>22</v>
      </c>
      <c r="C26" s="7">
        <v>5</v>
      </c>
      <c r="D26" s="7">
        <v>5</v>
      </c>
      <c r="E26" s="7"/>
      <c r="F26" s="7"/>
      <c r="G26" s="7"/>
      <c r="H26" s="10">
        <f t="shared" si="0"/>
        <v>0.17241379310344829</v>
      </c>
      <c r="I26" s="10">
        <f t="shared" si="1"/>
        <v>0.23809523809523808</v>
      </c>
      <c r="J26" s="10"/>
    </row>
    <row r="27" spans="1:16" x14ac:dyDescent="0.2">
      <c r="A27">
        <v>3</v>
      </c>
      <c r="B27" s="9" t="s">
        <v>27</v>
      </c>
      <c r="C27" s="7">
        <v>3</v>
      </c>
      <c r="D27" s="7">
        <v>7</v>
      </c>
      <c r="E27" s="7"/>
      <c r="F27" s="7"/>
      <c r="G27" s="7"/>
      <c r="H27" s="10">
        <f t="shared" si="0"/>
        <v>0.2413793103448276</v>
      </c>
      <c r="I27" s="10">
        <f t="shared" si="1"/>
        <v>0.14285714285714285</v>
      </c>
      <c r="J27" s="10"/>
    </row>
    <row r="28" spans="1:16" x14ac:dyDescent="0.2">
      <c r="A28">
        <v>3</v>
      </c>
      <c r="B28" s="9" t="s">
        <v>9</v>
      </c>
      <c r="C28" s="7">
        <v>6</v>
      </c>
      <c r="D28" s="7">
        <v>4</v>
      </c>
      <c r="E28" s="7"/>
      <c r="F28" s="7"/>
      <c r="G28" s="7"/>
      <c r="H28" s="10">
        <f t="shared" si="0"/>
        <v>0.13793103448275862</v>
      </c>
      <c r="I28" s="10">
        <f t="shared" si="1"/>
        <v>0.2857142857142857</v>
      </c>
      <c r="J28" s="10"/>
    </row>
    <row r="29" spans="1:16" x14ac:dyDescent="0.2">
      <c r="A29">
        <v>3</v>
      </c>
      <c r="B29" s="9" t="s">
        <v>32</v>
      </c>
      <c r="C29" s="7">
        <v>2</v>
      </c>
      <c r="D29" s="7">
        <v>8</v>
      </c>
      <c r="E29" s="7"/>
      <c r="F29" s="7"/>
      <c r="G29" s="7"/>
      <c r="H29" s="10">
        <f t="shared" si="0"/>
        <v>0.27586206896551724</v>
      </c>
      <c r="I29" s="10">
        <f t="shared" si="1"/>
        <v>9.5238095238095233E-2</v>
      </c>
      <c r="J29" s="10"/>
    </row>
    <row r="30" spans="1:16" x14ac:dyDescent="0.2">
      <c r="H30" s="10" t="str">
        <f t="shared" si="0"/>
        <v/>
      </c>
      <c r="I30" s="10" t="str">
        <f t="shared" si="1"/>
        <v/>
      </c>
      <c r="J30" s="10"/>
    </row>
    <row r="31" spans="1:16" x14ac:dyDescent="0.2">
      <c r="B31" s="8" t="s">
        <v>33</v>
      </c>
      <c r="C31" s="8" t="s">
        <v>36</v>
      </c>
      <c r="H31" s="10" t="str">
        <f t="shared" si="0"/>
        <v/>
      </c>
      <c r="I31" s="10" t="str">
        <f t="shared" si="1"/>
        <v/>
      </c>
      <c r="J31" s="10"/>
    </row>
    <row r="32" spans="1:16" x14ac:dyDescent="0.2">
      <c r="B32" s="8" t="s">
        <v>34</v>
      </c>
      <c r="C32" t="s">
        <v>12</v>
      </c>
      <c r="D32" t="s">
        <v>18</v>
      </c>
      <c r="H32" s="10" t="str">
        <f t="shared" si="0"/>
        <v/>
      </c>
      <c r="I32" s="10" t="str">
        <f t="shared" si="1"/>
        <v/>
      </c>
      <c r="J32" s="10"/>
    </row>
    <row r="33" spans="1:10" x14ac:dyDescent="0.2">
      <c r="A33">
        <v>4</v>
      </c>
      <c r="B33" s="9">
        <v>0</v>
      </c>
      <c r="C33" s="7">
        <v>11</v>
      </c>
      <c r="D33" s="7">
        <v>1</v>
      </c>
      <c r="E33" s="7"/>
      <c r="F33" s="7"/>
      <c r="G33" s="7"/>
      <c r="H33" s="10">
        <f t="shared" si="0"/>
        <v>3.4482758620689655E-2</v>
      </c>
      <c r="I33" s="10">
        <f t="shared" si="1"/>
        <v>0.52380952380952384</v>
      </c>
      <c r="J33" s="10"/>
    </row>
    <row r="34" spans="1:10" x14ac:dyDescent="0.2">
      <c r="A34">
        <v>4</v>
      </c>
      <c r="B34" s="9">
        <v>1</v>
      </c>
      <c r="C34" s="7">
        <v>3</v>
      </c>
      <c r="D34" s="7">
        <v>9</v>
      </c>
      <c r="E34" s="7"/>
      <c r="F34" s="7"/>
      <c r="G34" s="7"/>
      <c r="H34" s="10">
        <f t="shared" si="0"/>
        <v>0.31034482758620691</v>
      </c>
      <c r="I34" s="10">
        <f t="shared" si="1"/>
        <v>0.14285714285714285</v>
      </c>
      <c r="J34" s="10"/>
    </row>
    <row r="35" spans="1:10" x14ac:dyDescent="0.2">
      <c r="A35">
        <v>4</v>
      </c>
      <c r="B35" s="9">
        <v>2</v>
      </c>
      <c r="C35" s="7">
        <v>4</v>
      </c>
      <c r="D35" s="7">
        <v>8</v>
      </c>
      <c r="E35" s="7"/>
      <c r="F35" s="7"/>
      <c r="G35" s="7"/>
      <c r="H35" s="10">
        <f t="shared" si="0"/>
        <v>0.27586206896551724</v>
      </c>
      <c r="I35" s="10">
        <f t="shared" si="1"/>
        <v>0.19047619047619047</v>
      </c>
      <c r="J35" s="10"/>
    </row>
    <row r="36" spans="1:10" x14ac:dyDescent="0.2">
      <c r="A36">
        <v>4</v>
      </c>
      <c r="B36" s="9">
        <v>3</v>
      </c>
      <c r="C36" s="7">
        <v>3</v>
      </c>
      <c r="D36" s="7">
        <v>11</v>
      </c>
      <c r="E36" s="7"/>
      <c r="F36" s="7"/>
      <c r="G36" s="7"/>
      <c r="H36" s="10">
        <f t="shared" si="0"/>
        <v>0.37931034482758619</v>
      </c>
      <c r="I36" s="10">
        <f t="shared" si="1"/>
        <v>0.14285714285714285</v>
      </c>
      <c r="J36" s="10"/>
    </row>
    <row r="37" spans="1:10" x14ac:dyDescent="0.2">
      <c r="H37" s="10" t="str">
        <f t="shared" si="0"/>
        <v/>
      </c>
      <c r="I37" s="10" t="str">
        <f t="shared" si="1"/>
        <v/>
      </c>
      <c r="J37" s="10"/>
    </row>
    <row r="38" spans="1:10" x14ac:dyDescent="0.2">
      <c r="H38" s="10" t="str">
        <f t="shared" si="0"/>
        <v/>
      </c>
      <c r="I38" s="10" t="str">
        <f t="shared" si="1"/>
        <v/>
      </c>
      <c r="J38" s="10"/>
    </row>
    <row r="39" spans="1:10" x14ac:dyDescent="0.2">
      <c r="H39" s="10" t="str">
        <f t="shared" ref="H39:H70" si="6">IFERROR(IF(D39="","",D39/$C$3),"")</f>
        <v/>
      </c>
      <c r="I39" s="10" t="str">
        <f t="shared" ref="I39:I66" si="7">IFERROR(IF(C39="","",C39/$C$2),"")</f>
        <v/>
      </c>
      <c r="J39" s="10"/>
    </row>
    <row r="40" spans="1:10" x14ac:dyDescent="0.2">
      <c r="B40" s="8" t="s">
        <v>33</v>
      </c>
      <c r="C40" s="8" t="s">
        <v>36</v>
      </c>
      <c r="H40" s="10" t="str">
        <f t="shared" si="6"/>
        <v/>
      </c>
      <c r="I40" s="10" t="str">
        <f t="shared" si="7"/>
        <v/>
      </c>
      <c r="J40" s="10"/>
    </row>
    <row r="41" spans="1:10" x14ac:dyDescent="0.2">
      <c r="B41" s="8" t="s">
        <v>34</v>
      </c>
      <c r="C41" t="s">
        <v>12</v>
      </c>
      <c r="D41" t="s">
        <v>18</v>
      </c>
      <c r="H41" s="10" t="str">
        <f t="shared" si="6"/>
        <v/>
      </c>
      <c r="I41" s="10" t="str">
        <f t="shared" si="7"/>
        <v/>
      </c>
      <c r="J41" s="10"/>
    </row>
    <row r="42" spans="1:10" x14ac:dyDescent="0.2">
      <c r="A42">
        <v>5</v>
      </c>
      <c r="B42" s="9" t="s">
        <v>16</v>
      </c>
      <c r="C42" s="7">
        <v>3</v>
      </c>
      <c r="D42" s="7">
        <v>11</v>
      </c>
      <c r="E42" s="7"/>
      <c r="F42" s="7"/>
      <c r="G42" s="7"/>
      <c r="H42" s="10">
        <f t="shared" si="6"/>
        <v>0.37931034482758619</v>
      </c>
      <c r="I42" s="10">
        <f t="shared" si="7"/>
        <v>0.14285714285714285</v>
      </c>
      <c r="J42" s="10"/>
    </row>
    <row r="43" spans="1:10" x14ac:dyDescent="0.2">
      <c r="A43">
        <v>5</v>
      </c>
      <c r="B43" s="9" t="s">
        <v>26</v>
      </c>
      <c r="C43" s="7">
        <v>6</v>
      </c>
      <c r="D43" s="7">
        <v>6</v>
      </c>
      <c r="E43" s="7"/>
      <c r="F43" s="7"/>
      <c r="G43" s="7"/>
      <c r="H43" s="10">
        <f t="shared" si="6"/>
        <v>0.20689655172413793</v>
      </c>
      <c r="I43" s="10">
        <f t="shared" si="7"/>
        <v>0.2857142857142857</v>
      </c>
      <c r="J43" s="10"/>
    </row>
    <row r="44" spans="1:10" x14ac:dyDescent="0.2">
      <c r="A44">
        <v>5</v>
      </c>
      <c r="B44" s="9" t="s">
        <v>10</v>
      </c>
      <c r="C44" s="7">
        <v>9</v>
      </c>
      <c r="D44" s="7">
        <v>3</v>
      </c>
      <c r="E44" s="7"/>
      <c r="F44" s="7"/>
      <c r="G44" s="7"/>
      <c r="H44" s="10">
        <f t="shared" si="6"/>
        <v>0.10344827586206896</v>
      </c>
      <c r="I44" s="10">
        <f t="shared" si="7"/>
        <v>0.42857142857142855</v>
      </c>
      <c r="J44" s="10"/>
    </row>
    <row r="45" spans="1:10" x14ac:dyDescent="0.2">
      <c r="A45">
        <v>5</v>
      </c>
      <c r="B45" s="9" t="s">
        <v>24</v>
      </c>
      <c r="C45" s="7">
        <v>3</v>
      </c>
      <c r="D45" s="7">
        <v>9</v>
      </c>
      <c r="E45" s="7"/>
      <c r="F45" s="7"/>
      <c r="G45" s="7"/>
      <c r="H45" s="10">
        <f t="shared" si="6"/>
        <v>0.31034482758620691</v>
      </c>
      <c r="I45" s="10">
        <f t="shared" si="7"/>
        <v>0.14285714285714285</v>
      </c>
      <c r="J45" s="10"/>
    </row>
    <row r="46" spans="1:10" x14ac:dyDescent="0.2">
      <c r="H46" s="10" t="str">
        <f t="shared" si="6"/>
        <v/>
      </c>
      <c r="I46" s="10" t="str">
        <f t="shared" si="7"/>
        <v/>
      </c>
      <c r="J46" s="10"/>
    </row>
    <row r="47" spans="1:10" x14ac:dyDescent="0.2">
      <c r="B47" s="8" t="s">
        <v>33</v>
      </c>
      <c r="C47" s="8" t="s">
        <v>36</v>
      </c>
      <c r="H47" s="10" t="str">
        <f t="shared" si="6"/>
        <v/>
      </c>
      <c r="I47" s="10" t="str">
        <f t="shared" si="7"/>
        <v/>
      </c>
      <c r="J47" s="10"/>
    </row>
    <row r="48" spans="1:10" x14ac:dyDescent="0.2">
      <c r="B48" s="8" t="s">
        <v>34</v>
      </c>
      <c r="C48" t="s">
        <v>12</v>
      </c>
      <c r="D48" t="s">
        <v>18</v>
      </c>
      <c r="H48" s="10" t="str">
        <f t="shared" si="6"/>
        <v/>
      </c>
      <c r="I48" s="10" t="str">
        <f t="shared" si="7"/>
        <v/>
      </c>
      <c r="J48" s="10"/>
    </row>
    <row r="49" spans="1:10" x14ac:dyDescent="0.2">
      <c r="A49">
        <v>6</v>
      </c>
      <c r="B49" s="9" t="s">
        <v>17</v>
      </c>
      <c r="C49" s="7">
        <v>8</v>
      </c>
      <c r="D49" s="7">
        <v>10</v>
      </c>
      <c r="E49" s="7"/>
      <c r="F49" s="7"/>
      <c r="G49" s="7"/>
      <c r="H49" s="10">
        <f t="shared" si="6"/>
        <v>0.34482758620689657</v>
      </c>
      <c r="I49" s="10">
        <f t="shared" si="7"/>
        <v>0.38095238095238093</v>
      </c>
      <c r="J49" s="10"/>
    </row>
    <row r="50" spans="1:10" x14ac:dyDescent="0.2">
      <c r="A50">
        <v>6</v>
      </c>
      <c r="B50" s="9" t="s">
        <v>11</v>
      </c>
      <c r="C50" s="7">
        <v>11</v>
      </c>
      <c r="D50" s="7">
        <v>14</v>
      </c>
      <c r="E50" s="7"/>
      <c r="F50" s="7"/>
      <c r="G50" s="7"/>
      <c r="H50" s="10">
        <f t="shared" si="6"/>
        <v>0.48275862068965519</v>
      </c>
      <c r="I50" s="10">
        <f t="shared" si="7"/>
        <v>0.52380952380952384</v>
      </c>
      <c r="J50" s="10"/>
    </row>
    <row r="51" spans="1:10" x14ac:dyDescent="0.2">
      <c r="A51">
        <v>6</v>
      </c>
      <c r="B51" s="9" t="s">
        <v>28</v>
      </c>
      <c r="C51" s="7">
        <v>2</v>
      </c>
      <c r="D51" s="7">
        <v>5</v>
      </c>
      <c r="E51" s="7"/>
      <c r="F51" s="7"/>
      <c r="G51" s="7"/>
      <c r="H51" s="10">
        <f t="shared" si="6"/>
        <v>0.17241379310344829</v>
      </c>
      <c r="I51" s="10">
        <f t="shared" si="7"/>
        <v>9.5238095238095233E-2</v>
      </c>
      <c r="J51" s="10"/>
    </row>
    <row r="52" spans="1:10" x14ac:dyDescent="0.2">
      <c r="H52" s="10" t="str">
        <f t="shared" si="6"/>
        <v/>
      </c>
      <c r="I52" s="10" t="str">
        <f t="shared" si="7"/>
        <v/>
      </c>
      <c r="J52" s="10"/>
    </row>
    <row r="53" spans="1:10" x14ac:dyDescent="0.2">
      <c r="H53" s="10" t="str">
        <f t="shared" si="6"/>
        <v/>
      </c>
      <c r="I53" s="10" t="str">
        <f t="shared" si="7"/>
        <v/>
      </c>
      <c r="J53" s="10"/>
    </row>
    <row r="54" spans="1:10" x14ac:dyDescent="0.2">
      <c r="H54" s="10" t="str">
        <f t="shared" si="6"/>
        <v/>
      </c>
      <c r="I54" s="10" t="str">
        <f t="shared" si="7"/>
        <v/>
      </c>
      <c r="J54" s="10"/>
    </row>
    <row r="55" spans="1:10" x14ac:dyDescent="0.2">
      <c r="H55" s="10" t="str">
        <f t="shared" si="6"/>
        <v/>
      </c>
      <c r="I55" s="10" t="str">
        <f t="shared" si="7"/>
        <v/>
      </c>
      <c r="J55" s="10"/>
    </row>
    <row r="56" spans="1:10" x14ac:dyDescent="0.2">
      <c r="H56" s="10" t="str">
        <f t="shared" si="6"/>
        <v/>
      </c>
      <c r="I56" s="10" t="str">
        <f t="shared" si="7"/>
        <v/>
      </c>
      <c r="J56" s="10"/>
    </row>
    <row r="57" spans="1:10" x14ac:dyDescent="0.2">
      <c r="H57" s="10" t="str">
        <f t="shared" si="6"/>
        <v/>
      </c>
      <c r="I57" s="10" t="str">
        <f t="shared" si="7"/>
        <v/>
      </c>
      <c r="J57" s="10"/>
    </row>
    <row r="58" spans="1:10" x14ac:dyDescent="0.2">
      <c r="H58" s="10" t="str">
        <f t="shared" si="6"/>
        <v/>
      </c>
      <c r="I58" s="10" t="str">
        <f t="shared" si="7"/>
        <v/>
      </c>
      <c r="J58" s="10"/>
    </row>
    <row r="59" spans="1:10" x14ac:dyDescent="0.2">
      <c r="I59" s="10" t="str">
        <f t="shared" si="7"/>
        <v/>
      </c>
      <c r="J59" s="10"/>
    </row>
    <row r="60" spans="1:10" x14ac:dyDescent="0.2">
      <c r="I60" s="10" t="str">
        <f t="shared" si="7"/>
        <v/>
      </c>
      <c r="J60" s="10"/>
    </row>
    <row r="61" spans="1:10" x14ac:dyDescent="0.2">
      <c r="I61" s="10" t="str">
        <f t="shared" si="7"/>
        <v/>
      </c>
      <c r="J61" s="10"/>
    </row>
    <row r="62" spans="1:10" x14ac:dyDescent="0.2">
      <c r="I62" s="10" t="str">
        <f t="shared" si="7"/>
        <v/>
      </c>
      <c r="J62" s="10"/>
    </row>
    <row r="63" spans="1:10" x14ac:dyDescent="0.2">
      <c r="I63" s="10" t="str">
        <f t="shared" si="7"/>
        <v/>
      </c>
      <c r="J63" s="10"/>
    </row>
    <row r="64" spans="1:10" x14ac:dyDescent="0.2">
      <c r="I64" s="10" t="str">
        <f t="shared" si="7"/>
        <v/>
      </c>
      <c r="J64" s="10"/>
    </row>
    <row r="65" spans="9:10" x14ac:dyDescent="0.2">
      <c r="I65" s="10" t="str">
        <f t="shared" si="7"/>
        <v/>
      </c>
      <c r="J65" s="10"/>
    </row>
    <row r="66" spans="9:10" x14ac:dyDescent="0.2">
      <c r="I66" s="10" t="str">
        <f t="shared" si="7"/>
        <v/>
      </c>
      <c r="J66" s="10"/>
    </row>
  </sheetData>
  <mergeCells count="1">
    <mergeCell ref="H5:I5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J51"/>
  <sheetViews>
    <sheetView workbookViewId="0"/>
  </sheetViews>
  <sheetFormatPr baseColWidth="10" defaultRowHeight="16" x14ac:dyDescent="0.2"/>
  <sheetData>
    <row r="1" spans="1:10" ht="3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6" t="s">
        <v>18</v>
      </c>
      <c r="J1" s="6" t="s">
        <v>12</v>
      </c>
    </row>
    <row r="2" spans="1:10" ht="17" thickBot="1" x14ac:dyDescent="0.25">
      <c r="A2" s="3" t="s">
        <v>7</v>
      </c>
      <c r="B2" s="4" t="s">
        <v>8</v>
      </c>
      <c r="C2" s="4" t="s">
        <v>9</v>
      </c>
      <c r="D2" s="4">
        <v>0</v>
      </c>
      <c r="E2" s="4" t="s">
        <v>10</v>
      </c>
      <c r="F2" s="4" t="s">
        <v>11</v>
      </c>
      <c r="G2" s="5" t="s">
        <v>12</v>
      </c>
      <c r="I2">
        <f>COUNTIFS($A$2:$A$51,$A2,$G$2:$G$51,I$1)</f>
        <v>3</v>
      </c>
      <c r="J2">
        <f>COUNTIFS($A$2:$A$51,$A2,$G$2:$G$51,J$1)</f>
        <v>2</v>
      </c>
    </row>
    <row r="3" spans="1:10" ht="17" thickBot="1" x14ac:dyDescent="0.25">
      <c r="A3" s="3" t="s">
        <v>13</v>
      </c>
      <c r="B3" s="4" t="s">
        <v>14</v>
      </c>
      <c r="C3" s="4" t="s">
        <v>15</v>
      </c>
      <c r="D3" s="4">
        <v>1</v>
      </c>
      <c r="E3" s="4" t="s">
        <v>16</v>
      </c>
      <c r="F3" s="4" t="s">
        <v>17</v>
      </c>
      <c r="G3" s="5" t="s">
        <v>18</v>
      </c>
      <c r="I3">
        <f t="shared" ref="I3:J32" si="0">COUNTIFS($A$2:$A$51,$A3,$G$2:$G$51,I$1)</f>
        <v>4</v>
      </c>
      <c r="J3">
        <f t="shared" si="0"/>
        <v>1</v>
      </c>
    </row>
    <row r="4" spans="1:10" ht="17" thickBot="1" x14ac:dyDescent="0.25">
      <c r="A4" s="3" t="s">
        <v>19</v>
      </c>
      <c r="B4" s="4" t="s">
        <v>20</v>
      </c>
      <c r="C4" s="4" t="s">
        <v>15</v>
      </c>
      <c r="D4" s="4">
        <v>1</v>
      </c>
      <c r="E4" s="4" t="s">
        <v>10</v>
      </c>
      <c r="F4" s="4" t="s">
        <v>11</v>
      </c>
      <c r="G4" s="5" t="s">
        <v>18</v>
      </c>
      <c r="I4">
        <f t="shared" si="0"/>
        <v>2</v>
      </c>
      <c r="J4">
        <f t="shared" si="0"/>
        <v>3</v>
      </c>
    </row>
    <row r="5" spans="1:10" ht="17" thickBot="1" x14ac:dyDescent="0.25">
      <c r="A5" s="3" t="s">
        <v>21</v>
      </c>
      <c r="B5" s="4" t="s">
        <v>14</v>
      </c>
      <c r="C5" s="4" t="s">
        <v>22</v>
      </c>
      <c r="D5" s="4">
        <v>0</v>
      </c>
      <c r="E5" s="4" t="s">
        <v>16</v>
      </c>
      <c r="F5" s="4" t="s">
        <v>11</v>
      </c>
      <c r="G5" s="5" t="s">
        <v>12</v>
      </c>
      <c r="I5">
        <f t="shared" si="0"/>
        <v>2</v>
      </c>
      <c r="J5">
        <f t="shared" si="0"/>
        <v>2</v>
      </c>
    </row>
    <row r="6" spans="1:10" ht="17" thickBot="1" x14ac:dyDescent="0.25">
      <c r="A6" s="3" t="s">
        <v>13</v>
      </c>
      <c r="B6" s="4" t="s">
        <v>20</v>
      </c>
      <c r="C6" s="4" t="s">
        <v>9</v>
      </c>
      <c r="D6" s="4">
        <v>2</v>
      </c>
      <c r="E6" s="4" t="s">
        <v>16</v>
      </c>
      <c r="F6" s="4" t="s">
        <v>11</v>
      </c>
      <c r="G6" s="5" t="s">
        <v>18</v>
      </c>
      <c r="I6">
        <f t="shared" si="0"/>
        <v>4</v>
      </c>
      <c r="J6">
        <f t="shared" si="0"/>
        <v>1</v>
      </c>
    </row>
    <row r="7" spans="1:10" ht="17" thickBot="1" x14ac:dyDescent="0.25">
      <c r="A7" s="3" t="s">
        <v>23</v>
      </c>
      <c r="B7" s="4" t="s">
        <v>20</v>
      </c>
      <c r="C7" s="4" t="s">
        <v>15</v>
      </c>
      <c r="D7" s="4">
        <v>2</v>
      </c>
      <c r="E7" s="4" t="s">
        <v>10</v>
      </c>
      <c r="F7" s="4" t="s">
        <v>17</v>
      </c>
      <c r="G7" s="5" t="s">
        <v>18</v>
      </c>
      <c r="I7">
        <f t="shared" si="0"/>
        <v>3</v>
      </c>
      <c r="J7">
        <f t="shared" si="0"/>
        <v>2</v>
      </c>
    </row>
    <row r="8" spans="1:10" ht="17" thickBot="1" x14ac:dyDescent="0.25">
      <c r="A8" s="3" t="s">
        <v>19</v>
      </c>
      <c r="B8" s="4" t="s">
        <v>8</v>
      </c>
      <c r="C8" s="4" t="s">
        <v>15</v>
      </c>
      <c r="D8" s="4">
        <v>0</v>
      </c>
      <c r="E8" s="4" t="s">
        <v>16</v>
      </c>
      <c r="F8" s="4" t="s">
        <v>11</v>
      </c>
      <c r="G8" s="5" t="s">
        <v>12</v>
      </c>
      <c r="I8">
        <f t="shared" si="0"/>
        <v>2</v>
      </c>
      <c r="J8">
        <f t="shared" si="0"/>
        <v>3</v>
      </c>
    </row>
    <row r="9" spans="1:10" ht="17" thickBot="1" x14ac:dyDescent="0.25">
      <c r="A9" s="3" t="s">
        <v>21</v>
      </c>
      <c r="B9" s="4" t="s">
        <v>14</v>
      </c>
      <c r="C9" s="4" t="s">
        <v>9</v>
      </c>
      <c r="D9" s="4">
        <v>1</v>
      </c>
      <c r="E9" s="4" t="s">
        <v>24</v>
      </c>
      <c r="F9" s="4" t="s">
        <v>11</v>
      </c>
      <c r="G9" s="5" t="s">
        <v>12</v>
      </c>
      <c r="I9">
        <f t="shared" si="0"/>
        <v>2</v>
      </c>
      <c r="J9">
        <f t="shared" si="0"/>
        <v>2</v>
      </c>
    </row>
    <row r="10" spans="1:10" ht="17" thickBot="1" x14ac:dyDescent="0.25">
      <c r="A10" s="3" t="s">
        <v>25</v>
      </c>
      <c r="B10" s="4" t="s">
        <v>8</v>
      </c>
      <c r="C10" s="4" t="s">
        <v>22</v>
      </c>
      <c r="D10" s="4">
        <v>2</v>
      </c>
      <c r="E10" s="4" t="s">
        <v>16</v>
      </c>
      <c r="F10" s="4" t="s">
        <v>11</v>
      </c>
      <c r="G10" s="5" t="s">
        <v>18</v>
      </c>
      <c r="I10">
        <f t="shared" si="0"/>
        <v>2</v>
      </c>
      <c r="J10">
        <f t="shared" si="0"/>
        <v>3</v>
      </c>
    </row>
    <row r="11" spans="1:10" ht="17" thickBot="1" x14ac:dyDescent="0.25">
      <c r="A11" s="3" t="s">
        <v>7</v>
      </c>
      <c r="B11" s="4" t="s">
        <v>20</v>
      </c>
      <c r="C11" s="4" t="s">
        <v>22</v>
      </c>
      <c r="D11" s="4">
        <v>0</v>
      </c>
      <c r="E11" s="4" t="s">
        <v>24</v>
      </c>
      <c r="F11" s="4" t="s">
        <v>11</v>
      </c>
      <c r="G11" s="5" t="s">
        <v>18</v>
      </c>
      <c r="I11">
        <f t="shared" si="0"/>
        <v>3</v>
      </c>
      <c r="J11">
        <f t="shared" si="0"/>
        <v>2</v>
      </c>
    </row>
    <row r="12" spans="1:10" ht="17" thickBot="1" x14ac:dyDescent="0.25">
      <c r="A12" s="3" t="s">
        <v>23</v>
      </c>
      <c r="B12" s="4" t="s">
        <v>14</v>
      </c>
      <c r="C12" s="4" t="s">
        <v>9</v>
      </c>
      <c r="D12" s="4">
        <v>1</v>
      </c>
      <c r="E12" s="4" t="s">
        <v>26</v>
      </c>
      <c r="F12" s="4" t="s">
        <v>17</v>
      </c>
      <c r="G12" s="5" t="s">
        <v>12</v>
      </c>
      <c r="I12">
        <f t="shared" si="0"/>
        <v>3</v>
      </c>
      <c r="J12">
        <f t="shared" si="0"/>
        <v>2</v>
      </c>
    </row>
    <row r="13" spans="1:10" ht="17" thickBot="1" x14ac:dyDescent="0.25">
      <c r="A13" s="3" t="s">
        <v>13</v>
      </c>
      <c r="B13" s="4" t="s">
        <v>8</v>
      </c>
      <c r="C13" s="4" t="s">
        <v>27</v>
      </c>
      <c r="D13" s="4">
        <v>2</v>
      </c>
      <c r="E13" s="4" t="s">
        <v>26</v>
      </c>
      <c r="F13" s="4" t="s">
        <v>28</v>
      </c>
      <c r="G13" s="5" t="s">
        <v>12</v>
      </c>
      <c r="I13">
        <f t="shared" si="0"/>
        <v>4</v>
      </c>
      <c r="J13">
        <f t="shared" si="0"/>
        <v>1</v>
      </c>
    </row>
    <row r="14" spans="1:10" ht="17" thickBot="1" x14ac:dyDescent="0.25">
      <c r="A14" s="3" t="s">
        <v>29</v>
      </c>
      <c r="B14" s="4" t="s">
        <v>20</v>
      </c>
      <c r="C14" s="4" t="s">
        <v>22</v>
      </c>
      <c r="D14" s="4">
        <v>2</v>
      </c>
      <c r="E14" s="4" t="s">
        <v>10</v>
      </c>
      <c r="F14" s="4" t="s">
        <v>11</v>
      </c>
      <c r="G14" s="5" t="s">
        <v>12</v>
      </c>
      <c r="I14">
        <f t="shared" si="0"/>
        <v>7</v>
      </c>
      <c r="J14">
        <f t="shared" si="0"/>
        <v>4</v>
      </c>
    </row>
    <row r="15" spans="1:10" ht="17" thickBot="1" x14ac:dyDescent="0.25">
      <c r="A15" s="3" t="s">
        <v>25</v>
      </c>
      <c r="B15" s="4" t="s">
        <v>8</v>
      </c>
      <c r="C15" s="4" t="s">
        <v>15</v>
      </c>
      <c r="D15" s="4">
        <v>0</v>
      </c>
      <c r="E15" s="4" t="s">
        <v>26</v>
      </c>
      <c r="F15" s="4" t="s">
        <v>17</v>
      </c>
      <c r="G15" s="5" t="s">
        <v>12</v>
      </c>
      <c r="I15">
        <f t="shared" si="0"/>
        <v>2</v>
      </c>
      <c r="J15">
        <f t="shared" si="0"/>
        <v>3</v>
      </c>
    </row>
    <row r="16" spans="1:10" ht="17" thickBot="1" x14ac:dyDescent="0.25">
      <c r="A16" s="3" t="s">
        <v>30</v>
      </c>
      <c r="B16" s="4" t="s">
        <v>20</v>
      </c>
      <c r="C16" s="4" t="s">
        <v>9</v>
      </c>
      <c r="D16" s="4">
        <v>3</v>
      </c>
      <c r="E16" s="4" t="s">
        <v>24</v>
      </c>
      <c r="F16" s="4" t="s">
        <v>17</v>
      </c>
      <c r="G16" s="5" t="s">
        <v>18</v>
      </c>
      <c r="I16">
        <f t="shared" si="0"/>
        <v>3</v>
      </c>
      <c r="J16">
        <f t="shared" si="0"/>
        <v>2</v>
      </c>
    </row>
    <row r="17" spans="1:10" ht="17" thickBot="1" x14ac:dyDescent="0.25">
      <c r="A17" s="3" t="s">
        <v>19</v>
      </c>
      <c r="B17" s="4" t="s">
        <v>14</v>
      </c>
      <c r="C17" s="4" t="s">
        <v>22</v>
      </c>
      <c r="D17" s="4">
        <v>0</v>
      </c>
      <c r="E17" s="4" t="s">
        <v>26</v>
      </c>
      <c r="F17" s="4" t="s">
        <v>17</v>
      </c>
      <c r="G17" s="5" t="s">
        <v>12</v>
      </c>
      <c r="I17">
        <f t="shared" si="0"/>
        <v>2</v>
      </c>
      <c r="J17">
        <f t="shared" si="0"/>
        <v>3</v>
      </c>
    </row>
    <row r="18" spans="1:10" ht="17" thickBot="1" x14ac:dyDescent="0.25">
      <c r="A18" s="3" t="s">
        <v>7</v>
      </c>
      <c r="B18" s="4" t="s">
        <v>8</v>
      </c>
      <c r="C18" s="4" t="s">
        <v>27</v>
      </c>
      <c r="D18" s="4">
        <v>1</v>
      </c>
      <c r="E18" s="4" t="s">
        <v>24</v>
      </c>
      <c r="F18" s="4" t="s">
        <v>11</v>
      </c>
      <c r="G18" s="5" t="s">
        <v>18</v>
      </c>
      <c r="I18">
        <f t="shared" si="0"/>
        <v>3</v>
      </c>
      <c r="J18">
        <f t="shared" si="0"/>
        <v>2</v>
      </c>
    </row>
    <row r="19" spans="1:10" ht="17" thickBot="1" x14ac:dyDescent="0.25">
      <c r="A19" s="3" t="s">
        <v>29</v>
      </c>
      <c r="B19" s="4" t="s">
        <v>20</v>
      </c>
      <c r="C19" s="4" t="s">
        <v>9</v>
      </c>
      <c r="D19" s="4">
        <v>2</v>
      </c>
      <c r="E19" s="4" t="s">
        <v>24</v>
      </c>
      <c r="F19" s="4" t="s">
        <v>11</v>
      </c>
      <c r="G19" s="5" t="s">
        <v>18</v>
      </c>
      <c r="I19">
        <f t="shared" si="0"/>
        <v>7</v>
      </c>
      <c r="J19">
        <f t="shared" si="0"/>
        <v>4</v>
      </c>
    </row>
    <row r="20" spans="1:10" ht="17" thickBot="1" x14ac:dyDescent="0.25">
      <c r="A20" s="3" t="s">
        <v>19</v>
      </c>
      <c r="B20" s="4" t="s">
        <v>8</v>
      </c>
      <c r="C20" s="4" t="s">
        <v>22</v>
      </c>
      <c r="D20" s="4">
        <v>0</v>
      </c>
      <c r="E20" s="4" t="s">
        <v>26</v>
      </c>
      <c r="F20" s="4" t="s">
        <v>17</v>
      </c>
      <c r="G20" s="5" t="s">
        <v>12</v>
      </c>
      <c r="I20">
        <f t="shared" si="0"/>
        <v>2</v>
      </c>
      <c r="J20">
        <f t="shared" si="0"/>
        <v>3</v>
      </c>
    </row>
    <row r="21" spans="1:10" ht="17" thickBot="1" x14ac:dyDescent="0.25">
      <c r="A21" s="3" t="s">
        <v>7</v>
      </c>
      <c r="B21" s="4" t="s">
        <v>14</v>
      </c>
      <c r="C21" s="4" t="s">
        <v>27</v>
      </c>
      <c r="D21" s="4">
        <v>1</v>
      </c>
      <c r="E21" s="4" t="s">
        <v>26</v>
      </c>
      <c r="F21" s="4" t="s">
        <v>17</v>
      </c>
      <c r="G21" s="5" t="s">
        <v>18</v>
      </c>
      <c r="I21">
        <f t="shared" si="0"/>
        <v>3</v>
      </c>
      <c r="J21">
        <f t="shared" si="0"/>
        <v>2</v>
      </c>
    </row>
    <row r="22" spans="1:10" ht="17" thickBot="1" x14ac:dyDescent="0.25">
      <c r="A22" s="3" t="s">
        <v>29</v>
      </c>
      <c r="B22" s="4" t="s">
        <v>20</v>
      </c>
      <c r="C22" s="4" t="s">
        <v>15</v>
      </c>
      <c r="D22" s="4">
        <v>3</v>
      </c>
      <c r="E22" s="4" t="s">
        <v>10</v>
      </c>
      <c r="F22" s="4" t="s">
        <v>17</v>
      </c>
      <c r="G22" s="5" t="s">
        <v>12</v>
      </c>
      <c r="I22">
        <f t="shared" si="0"/>
        <v>7</v>
      </c>
      <c r="J22">
        <f t="shared" si="0"/>
        <v>4</v>
      </c>
    </row>
    <row r="23" spans="1:10" ht="17" thickBot="1" x14ac:dyDescent="0.25">
      <c r="A23" s="3" t="s">
        <v>30</v>
      </c>
      <c r="B23" s="4" t="s">
        <v>8</v>
      </c>
      <c r="C23" s="4" t="s">
        <v>9</v>
      </c>
      <c r="D23" s="4">
        <v>0</v>
      </c>
      <c r="E23" s="4" t="s">
        <v>16</v>
      </c>
      <c r="F23" s="4" t="s">
        <v>17</v>
      </c>
      <c r="G23" s="5" t="s">
        <v>12</v>
      </c>
      <c r="I23">
        <f t="shared" si="0"/>
        <v>3</v>
      </c>
      <c r="J23">
        <f t="shared" si="0"/>
        <v>2</v>
      </c>
    </row>
    <row r="24" spans="1:10" ht="17" thickBot="1" x14ac:dyDescent="0.25">
      <c r="A24" s="3" t="s">
        <v>23</v>
      </c>
      <c r="B24" s="4" t="s">
        <v>20</v>
      </c>
      <c r="C24" s="4" t="s">
        <v>27</v>
      </c>
      <c r="D24" s="4">
        <v>1</v>
      </c>
      <c r="E24" s="4" t="s">
        <v>24</v>
      </c>
      <c r="F24" s="4" t="s">
        <v>11</v>
      </c>
      <c r="G24" s="5" t="s">
        <v>18</v>
      </c>
      <c r="I24">
        <f t="shared" si="0"/>
        <v>3</v>
      </c>
      <c r="J24">
        <f t="shared" si="0"/>
        <v>2</v>
      </c>
    </row>
    <row r="25" spans="1:10" ht="17" thickBot="1" x14ac:dyDescent="0.25">
      <c r="A25" s="3" t="s">
        <v>29</v>
      </c>
      <c r="B25" s="4" t="s">
        <v>14</v>
      </c>
      <c r="C25" s="4" t="s">
        <v>22</v>
      </c>
      <c r="D25" s="4">
        <v>3</v>
      </c>
      <c r="E25" s="4" t="s">
        <v>16</v>
      </c>
      <c r="F25" s="4" t="s">
        <v>11</v>
      </c>
      <c r="G25" s="5" t="s">
        <v>18</v>
      </c>
      <c r="I25">
        <f t="shared" si="0"/>
        <v>7</v>
      </c>
      <c r="J25">
        <f t="shared" si="0"/>
        <v>4</v>
      </c>
    </row>
    <row r="26" spans="1:10" ht="17" thickBot="1" x14ac:dyDescent="0.25">
      <c r="A26" s="3" t="s">
        <v>19</v>
      </c>
      <c r="B26" s="4" t="s">
        <v>8</v>
      </c>
      <c r="C26" s="4" t="s">
        <v>27</v>
      </c>
      <c r="D26" s="4">
        <v>2</v>
      </c>
      <c r="E26" s="4" t="s">
        <v>24</v>
      </c>
      <c r="F26" s="4" t="s">
        <v>11</v>
      </c>
      <c r="G26" s="5" t="s">
        <v>18</v>
      </c>
      <c r="I26">
        <f t="shared" si="0"/>
        <v>2</v>
      </c>
      <c r="J26">
        <f t="shared" si="0"/>
        <v>3</v>
      </c>
    </row>
    <row r="27" spans="1:10" ht="17" thickBot="1" x14ac:dyDescent="0.25">
      <c r="A27" s="3" t="s">
        <v>13</v>
      </c>
      <c r="B27" s="4" t="s">
        <v>20</v>
      </c>
      <c r="C27" s="4" t="s">
        <v>9</v>
      </c>
      <c r="D27" s="4">
        <v>3</v>
      </c>
      <c r="E27" s="4" t="s">
        <v>26</v>
      </c>
      <c r="F27" s="4" t="s">
        <v>17</v>
      </c>
      <c r="G27" s="5" t="s">
        <v>18</v>
      </c>
      <c r="I27">
        <f t="shared" si="0"/>
        <v>4</v>
      </c>
      <c r="J27">
        <f t="shared" si="0"/>
        <v>1</v>
      </c>
    </row>
    <row r="28" spans="1:10" ht="17" thickBot="1" x14ac:dyDescent="0.25">
      <c r="A28" s="3" t="s">
        <v>25</v>
      </c>
      <c r="B28" s="4" t="s">
        <v>8</v>
      </c>
      <c r="C28" s="4" t="s">
        <v>15</v>
      </c>
      <c r="D28" s="4">
        <v>0</v>
      </c>
      <c r="E28" s="4" t="s">
        <v>10</v>
      </c>
      <c r="F28" s="4" t="s">
        <v>17</v>
      </c>
      <c r="G28" s="5" t="s">
        <v>12</v>
      </c>
      <c r="I28">
        <f t="shared" si="0"/>
        <v>2</v>
      </c>
      <c r="J28">
        <f t="shared" si="0"/>
        <v>3</v>
      </c>
    </row>
    <row r="29" spans="1:10" ht="17" thickBot="1" x14ac:dyDescent="0.25">
      <c r="A29" s="3" t="s">
        <v>31</v>
      </c>
      <c r="B29" s="4" t="s">
        <v>8</v>
      </c>
      <c r="C29" s="4" t="s">
        <v>27</v>
      </c>
      <c r="D29" s="4">
        <v>1</v>
      </c>
      <c r="E29" s="4" t="s">
        <v>16</v>
      </c>
      <c r="F29" s="4" t="s">
        <v>11</v>
      </c>
      <c r="G29" s="5" t="s">
        <v>18</v>
      </c>
      <c r="I29">
        <f t="shared" si="0"/>
        <v>3</v>
      </c>
      <c r="J29">
        <f t="shared" si="0"/>
        <v>2</v>
      </c>
    </row>
    <row r="30" spans="1:10" ht="17" thickBot="1" x14ac:dyDescent="0.25">
      <c r="A30" s="3" t="s">
        <v>30</v>
      </c>
      <c r="B30" s="4" t="s">
        <v>8</v>
      </c>
      <c r="C30" s="4" t="s">
        <v>32</v>
      </c>
      <c r="D30" s="4">
        <v>3</v>
      </c>
      <c r="E30" s="4" t="s">
        <v>16</v>
      </c>
      <c r="F30" s="4" t="s">
        <v>11</v>
      </c>
      <c r="G30" s="5" t="s">
        <v>18</v>
      </c>
      <c r="I30">
        <f t="shared" si="0"/>
        <v>3</v>
      </c>
      <c r="J30">
        <f t="shared" si="0"/>
        <v>2</v>
      </c>
    </row>
    <row r="31" spans="1:10" ht="17" thickBot="1" x14ac:dyDescent="0.25">
      <c r="A31" s="3" t="s">
        <v>7</v>
      </c>
      <c r="B31" s="4" t="s">
        <v>14</v>
      </c>
      <c r="C31" s="4" t="s">
        <v>9</v>
      </c>
      <c r="D31" s="4">
        <v>3</v>
      </c>
      <c r="E31" s="4" t="s">
        <v>10</v>
      </c>
      <c r="F31" s="4" t="s">
        <v>11</v>
      </c>
      <c r="G31" s="5" t="s">
        <v>12</v>
      </c>
      <c r="I31">
        <f t="shared" si="0"/>
        <v>3</v>
      </c>
      <c r="J31">
        <f t="shared" si="0"/>
        <v>2</v>
      </c>
    </row>
    <row r="32" spans="1:10" ht="17" thickBot="1" x14ac:dyDescent="0.25">
      <c r="A32" s="3" t="s">
        <v>29</v>
      </c>
      <c r="B32" s="4" t="s">
        <v>20</v>
      </c>
      <c r="C32" s="4" t="s">
        <v>27</v>
      </c>
      <c r="D32" s="4">
        <v>3</v>
      </c>
      <c r="E32" s="4" t="s">
        <v>26</v>
      </c>
      <c r="F32" s="4" t="s">
        <v>28</v>
      </c>
      <c r="G32" s="5" t="s">
        <v>18</v>
      </c>
      <c r="I32">
        <f t="shared" si="0"/>
        <v>7</v>
      </c>
      <c r="J32">
        <f t="shared" si="0"/>
        <v>4</v>
      </c>
    </row>
    <row r="33" spans="1:7" ht="17" thickBot="1" x14ac:dyDescent="0.25">
      <c r="A33" s="3" t="s">
        <v>31</v>
      </c>
      <c r="B33" s="4" t="s">
        <v>14</v>
      </c>
      <c r="C33" s="4" t="s">
        <v>27</v>
      </c>
      <c r="D33" s="4">
        <v>0</v>
      </c>
      <c r="E33" s="4" t="s">
        <v>24</v>
      </c>
      <c r="F33" s="4" t="s">
        <v>17</v>
      </c>
      <c r="G33" s="5" t="s">
        <v>12</v>
      </c>
    </row>
    <row r="34" spans="1:7" ht="17" thickBot="1" x14ac:dyDescent="0.25">
      <c r="A34" s="3" t="s">
        <v>29</v>
      </c>
      <c r="B34" s="4" t="s">
        <v>20</v>
      </c>
      <c r="C34" s="4" t="s">
        <v>32</v>
      </c>
      <c r="D34" s="4">
        <v>3</v>
      </c>
      <c r="E34" s="4" t="s">
        <v>24</v>
      </c>
      <c r="F34" s="4" t="s">
        <v>28</v>
      </c>
      <c r="G34" s="5" t="s">
        <v>18</v>
      </c>
    </row>
    <row r="35" spans="1:7" ht="17" thickBot="1" x14ac:dyDescent="0.25">
      <c r="A35" s="3" t="s">
        <v>29</v>
      </c>
      <c r="B35" s="4" t="s">
        <v>14</v>
      </c>
      <c r="C35" s="4" t="s">
        <v>15</v>
      </c>
      <c r="D35" s="4">
        <v>1</v>
      </c>
      <c r="E35" s="4" t="s">
        <v>26</v>
      </c>
      <c r="F35" s="4" t="s">
        <v>11</v>
      </c>
      <c r="G35" s="5" t="s">
        <v>18</v>
      </c>
    </row>
    <row r="36" spans="1:7" ht="17" thickBot="1" x14ac:dyDescent="0.25">
      <c r="A36" s="3" t="s">
        <v>25</v>
      </c>
      <c r="B36" s="4" t="s">
        <v>14</v>
      </c>
      <c r="C36" s="4" t="s">
        <v>9</v>
      </c>
      <c r="D36" s="4">
        <v>1</v>
      </c>
      <c r="E36" s="4" t="s">
        <v>24</v>
      </c>
      <c r="F36" s="4" t="s">
        <v>11</v>
      </c>
      <c r="G36" s="5" t="s">
        <v>12</v>
      </c>
    </row>
    <row r="37" spans="1:7" ht="17" thickBot="1" x14ac:dyDescent="0.25">
      <c r="A37" s="3" t="s">
        <v>13</v>
      </c>
      <c r="B37" s="4" t="s">
        <v>14</v>
      </c>
      <c r="C37" s="4" t="s">
        <v>32</v>
      </c>
      <c r="D37" s="4">
        <v>2</v>
      </c>
      <c r="E37" s="4" t="s">
        <v>26</v>
      </c>
      <c r="F37" s="4" t="s">
        <v>28</v>
      </c>
      <c r="G37" s="5" t="s">
        <v>18</v>
      </c>
    </row>
    <row r="38" spans="1:7" ht="17" thickBot="1" x14ac:dyDescent="0.25">
      <c r="A38" s="3" t="s">
        <v>29</v>
      </c>
      <c r="B38" s="4" t="s">
        <v>20</v>
      </c>
      <c r="C38" s="4" t="s">
        <v>32</v>
      </c>
      <c r="D38" s="4">
        <v>3</v>
      </c>
      <c r="E38" s="4" t="s">
        <v>16</v>
      </c>
      <c r="F38" s="4" t="s">
        <v>28</v>
      </c>
      <c r="G38" s="5" t="s">
        <v>18</v>
      </c>
    </row>
    <row r="39" spans="1:7" ht="17" thickBot="1" x14ac:dyDescent="0.25">
      <c r="A39" s="3" t="s">
        <v>31</v>
      </c>
      <c r="B39" s="4" t="s">
        <v>14</v>
      </c>
      <c r="C39" s="4" t="s">
        <v>15</v>
      </c>
      <c r="D39" s="4">
        <v>0</v>
      </c>
      <c r="E39" s="4" t="s">
        <v>10</v>
      </c>
      <c r="F39" s="4" t="s">
        <v>11</v>
      </c>
      <c r="G39" s="5" t="s">
        <v>12</v>
      </c>
    </row>
    <row r="40" spans="1:7" ht="17" thickBot="1" x14ac:dyDescent="0.25">
      <c r="A40" s="3" t="s">
        <v>25</v>
      </c>
      <c r="B40" s="4" t="s">
        <v>8</v>
      </c>
      <c r="C40" s="4" t="s">
        <v>32</v>
      </c>
      <c r="D40" s="4">
        <v>3</v>
      </c>
      <c r="E40" s="4" t="s">
        <v>16</v>
      </c>
      <c r="F40" s="4" t="s">
        <v>17</v>
      </c>
      <c r="G40" s="5" t="s">
        <v>18</v>
      </c>
    </row>
    <row r="41" spans="1:7" ht="17" thickBot="1" x14ac:dyDescent="0.25">
      <c r="A41" s="3" t="s">
        <v>23</v>
      </c>
      <c r="B41" s="4" t="s">
        <v>20</v>
      </c>
      <c r="C41" s="4" t="s">
        <v>32</v>
      </c>
      <c r="D41" s="4">
        <v>2</v>
      </c>
      <c r="E41" s="4" t="s">
        <v>10</v>
      </c>
      <c r="F41" s="4" t="s">
        <v>17</v>
      </c>
      <c r="G41" s="5" t="s">
        <v>18</v>
      </c>
    </row>
    <row r="42" spans="1:7" ht="17" thickBot="1" x14ac:dyDescent="0.25">
      <c r="A42" s="3" t="s">
        <v>21</v>
      </c>
      <c r="B42" s="4" t="s">
        <v>20</v>
      </c>
      <c r="C42" s="4" t="s">
        <v>15</v>
      </c>
      <c r="D42" s="4">
        <v>3</v>
      </c>
      <c r="E42" s="4" t="s">
        <v>26</v>
      </c>
      <c r="F42" s="4" t="s">
        <v>11</v>
      </c>
      <c r="G42" s="5" t="s">
        <v>18</v>
      </c>
    </row>
    <row r="43" spans="1:7" ht="17" thickBot="1" x14ac:dyDescent="0.25">
      <c r="A43" s="3" t="s">
        <v>31</v>
      </c>
      <c r="B43" s="4" t="s">
        <v>14</v>
      </c>
      <c r="C43" s="4" t="s">
        <v>32</v>
      </c>
      <c r="D43" s="4">
        <v>3</v>
      </c>
      <c r="E43" s="4" t="s">
        <v>16</v>
      </c>
      <c r="F43" s="4" t="s">
        <v>17</v>
      </c>
      <c r="G43" s="5" t="s">
        <v>18</v>
      </c>
    </row>
    <row r="44" spans="1:7" ht="17" thickBot="1" x14ac:dyDescent="0.25">
      <c r="A44" s="3" t="s">
        <v>29</v>
      </c>
      <c r="B44" s="4" t="s">
        <v>8</v>
      </c>
      <c r="C44" s="4" t="s">
        <v>22</v>
      </c>
      <c r="D44" s="4">
        <v>1</v>
      </c>
      <c r="E44" s="4" t="s">
        <v>24</v>
      </c>
      <c r="F44" s="4" t="s">
        <v>11</v>
      </c>
      <c r="G44" s="5" t="s">
        <v>18</v>
      </c>
    </row>
    <row r="45" spans="1:7" ht="17" thickBot="1" x14ac:dyDescent="0.25">
      <c r="A45" s="3" t="s">
        <v>30</v>
      </c>
      <c r="B45" s="4" t="s">
        <v>14</v>
      </c>
      <c r="C45" s="4" t="s">
        <v>32</v>
      </c>
      <c r="D45" s="4">
        <v>3</v>
      </c>
      <c r="E45" s="4" t="s">
        <v>26</v>
      </c>
      <c r="F45" s="4" t="s">
        <v>28</v>
      </c>
      <c r="G45" s="5" t="s">
        <v>12</v>
      </c>
    </row>
    <row r="46" spans="1:7" ht="17" thickBot="1" x14ac:dyDescent="0.25">
      <c r="A46" s="3" t="s">
        <v>29</v>
      </c>
      <c r="B46" s="4" t="s">
        <v>14</v>
      </c>
      <c r="C46" s="4" t="s">
        <v>27</v>
      </c>
      <c r="D46" s="4">
        <v>2</v>
      </c>
      <c r="E46" s="4" t="s">
        <v>10</v>
      </c>
      <c r="F46" s="4" t="s">
        <v>11</v>
      </c>
      <c r="G46" s="5" t="s">
        <v>12</v>
      </c>
    </row>
    <row r="47" spans="1:7" ht="17" thickBot="1" x14ac:dyDescent="0.25">
      <c r="A47" s="3" t="s">
        <v>31</v>
      </c>
      <c r="B47" s="4" t="s">
        <v>20</v>
      </c>
      <c r="C47" s="4" t="s">
        <v>32</v>
      </c>
      <c r="D47" s="4">
        <v>2</v>
      </c>
      <c r="E47" s="4" t="s">
        <v>16</v>
      </c>
      <c r="F47" s="4" t="s">
        <v>17</v>
      </c>
      <c r="G47" s="5" t="s">
        <v>18</v>
      </c>
    </row>
    <row r="48" spans="1:7" ht="17" thickBot="1" x14ac:dyDescent="0.25">
      <c r="A48" s="3" t="s">
        <v>23</v>
      </c>
      <c r="B48" s="4" t="s">
        <v>8</v>
      </c>
      <c r="C48" s="4" t="s">
        <v>22</v>
      </c>
      <c r="D48" s="4">
        <v>0</v>
      </c>
      <c r="E48" s="4" t="s">
        <v>10</v>
      </c>
      <c r="F48" s="4" t="s">
        <v>11</v>
      </c>
      <c r="G48" s="5" t="s">
        <v>12</v>
      </c>
    </row>
    <row r="49" spans="1:7" ht="17" thickBot="1" x14ac:dyDescent="0.25">
      <c r="A49" s="3" t="s">
        <v>21</v>
      </c>
      <c r="B49" s="4" t="s">
        <v>20</v>
      </c>
      <c r="C49" s="4" t="s">
        <v>27</v>
      </c>
      <c r="D49" s="4">
        <v>3</v>
      </c>
      <c r="E49" s="4" t="s">
        <v>24</v>
      </c>
      <c r="F49" s="4" t="s">
        <v>28</v>
      </c>
      <c r="G49" s="5" t="s">
        <v>18</v>
      </c>
    </row>
    <row r="50" spans="1:7" ht="17" thickBot="1" x14ac:dyDescent="0.25">
      <c r="A50" s="3" t="s">
        <v>30</v>
      </c>
      <c r="B50" s="4" t="s">
        <v>20</v>
      </c>
      <c r="C50" s="4" t="s">
        <v>22</v>
      </c>
      <c r="D50" s="4">
        <v>1</v>
      </c>
      <c r="E50" s="4" t="s">
        <v>16</v>
      </c>
      <c r="F50" s="4" t="s">
        <v>17</v>
      </c>
      <c r="G50" s="5" t="s">
        <v>18</v>
      </c>
    </row>
    <row r="51" spans="1:7" ht="17" thickBot="1" x14ac:dyDescent="0.25">
      <c r="A51" s="3" t="s">
        <v>29</v>
      </c>
      <c r="B51" s="4" t="s">
        <v>8</v>
      </c>
      <c r="C51" s="4" t="s">
        <v>32</v>
      </c>
      <c r="D51" s="4">
        <v>2</v>
      </c>
      <c r="E51" s="4" t="s">
        <v>10</v>
      </c>
      <c r="F51" s="4" t="s">
        <v>11</v>
      </c>
      <c r="G51" s="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G10"/>
  <sheetViews>
    <sheetView workbookViewId="0">
      <selection activeCell="G10" sqref="A1:G10"/>
    </sheetView>
  </sheetViews>
  <sheetFormatPr baseColWidth="10" defaultRowHeight="16" x14ac:dyDescent="0.2"/>
  <sheetData>
    <row r="1" spans="1:7" ht="17" thickBot="1" x14ac:dyDescent="0.25">
      <c r="A1" s="11" t="s">
        <v>7</v>
      </c>
      <c r="B1" s="12" t="s">
        <v>14</v>
      </c>
      <c r="C1" s="12" t="s">
        <v>9</v>
      </c>
      <c r="D1" s="12">
        <v>0</v>
      </c>
      <c r="E1" s="12" t="s">
        <v>10</v>
      </c>
      <c r="F1" s="12" t="s">
        <v>11</v>
      </c>
      <c r="G1" s="12" t="s">
        <v>12</v>
      </c>
    </row>
    <row r="2" spans="1:7" ht="17" thickBot="1" x14ac:dyDescent="0.25">
      <c r="A2" s="3" t="s">
        <v>21</v>
      </c>
      <c r="B2" s="4" t="s">
        <v>20</v>
      </c>
      <c r="C2" s="4" t="s">
        <v>15</v>
      </c>
      <c r="D2" s="4">
        <v>3</v>
      </c>
      <c r="E2" s="4" t="s">
        <v>24</v>
      </c>
      <c r="F2" s="4" t="s">
        <v>17</v>
      </c>
      <c r="G2" s="4" t="s">
        <v>18</v>
      </c>
    </row>
    <row r="3" spans="1:7" ht="17" thickBot="1" x14ac:dyDescent="0.25">
      <c r="A3" s="3" t="s">
        <v>29</v>
      </c>
      <c r="B3" s="4" t="s">
        <v>8</v>
      </c>
      <c r="C3" s="4" t="s">
        <v>22</v>
      </c>
      <c r="D3" s="4">
        <v>1</v>
      </c>
      <c r="E3" s="4" t="s">
        <v>16</v>
      </c>
      <c r="F3" s="4" t="s">
        <v>11</v>
      </c>
      <c r="G3" s="4" t="s">
        <v>18</v>
      </c>
    </row>
    <row r="4" spans="1:7" ht="17" thickBot="1" x14ac:dyDescent="0.25">
      <c r="A4" s="3" t="s">
        <v>25</v>
      </c>
      <c r="B4" s="4" t="s">
        <v>14</v>
      </c>
      <c r="C4" s="4" t="s">
        <v>27</v>
      </c>
      <c r="D4" s="4">
        <v>2</v>
      </c>
      <c r="E4" s="4" t="s">
        <v>10</v>
      </c>
      <c r="F4" s="4" t="s">
        <v>17</v>
      </c>
      <c r="G4" s="4" t="s">
        <v>12</v>
      </c>
    </row>
    <row r="5" spans="1:7" ht="17" thickBot="1" x14ac:dyDescent="0.25">
      <c r="A5" s="3" t="s">
        <v>30</v>
      </c>
      <c r="B5" s="4" t="s">
        <v>20</v>
      </c>
      <c r="C5" s="4" t="s">
        <v>9</v>
      </c>
      <c r="D5" s="4">
        <v>0</v>
      </c>
      <c r="E5" s="4" t="s">
        <v>26</v>
      </c>
      <c r="F5" s="4" t="s">
        <v>28</v>
      </c>
      <c r="G5" s="4" t="s">
        <v>18</v>
      </c>
    </row>
    <row r="6" spans="1:7" ht="17" thickBot="1" x14ac:dyDescent="0.25">
      <c r="A6" s="3" t="s">
        <v>7</v>
      </c>
      <c r="B6" s="4" t="s">
        <v>14</v>
      </c>
      <c r="C6" s="4" t="s">
        <v>32</v>
      </c>
      <c r="D6" s="4">
        <v>2</v>
      </c>
      <c r="E6" s="4" t="s">
        <v>24</v>
      </c>
      <c r="F6" s="4" t="s">
        <v>11</v>
      </c>
      <c r="G6" s="4" t="s">
        <v>18</v>
      </c>
    </row>
    <row r="7" spans="1:7" ht="17" thickBot="1" x14ac:dyDescent="0.25">
      <c r="A7" s="3" t="s">
        <v>13</v>
      </c>
      <c r="B7" s="4" t="s">
        <v>8</v>
      </c>
      <c r="C7" s="4" t="s">
        <v>15</v>
      </c>
      <c r="D7" s="4">
        <v>1</v>
      </c>
      <c r="E7" s="4" t="s">
        <v>16</v>
      </c>
      <c r="F7" s="4" t="s">
        <v>28</v>
      </c>
      <c r="G7" s="4" t="s">
        <v>12</v>
      </c>
    </row>
    <row r="8" spans="1:7" ht="17" thickBot="1" x14ac:dyDescent="0.25">
      <c r="A8" s="3" t="s">
        <v>31</v>
      </c>
      <c r="B8" s="4" t="s">
        <v>20</v>
      </c>
      <c r="C8" s="4" t="s">
        <v>27</v>
      </c>
      <c r="D8" s="4">
        <v>2</v>
      </c>
      <c r="E8" s="4" t="s">
        <v>24</v>
      </c>
      <c r="F8" s="4" t="s">
        <v>17</v>
      </c>
      <c r="G8" s="4" t="s">
        <v>18</v>
      </c>
    </row>
    <row r="9" spans="1:7" ht="17" thickBot="1" x14ac:dyDescent="0.25">
      <c r="A9" s="3" t="s">
        <v>23</v>
      </c>
      <c r="B9" s="4" t="s">
        <v>14</v>
      </c>
      <c r="C9" s="4" t="s">
        <v>22</v>
      </c>
      <c r="D9" s="4">
        <v>3</v>
      </c>
      <c r="E9" s="4" t="s">
        <v>26</v>
      </c>
      <c r="F9" s="4" t="s">
        <v>28</v>
      </c>
      <c r="G9" s="4" t="s">
        <v>18</v>
      </c>
    </row>
    <row r="10" spans="1:7" ht="17" thickBot="1" x14ac:dyDescent="0.25">
      <c r="A10" s="3" t="s">
        <v>19</v>
      </c>
      <c r="B10" s="4" t="s">
        <v>8</v>
      </c>
      <c r="C10" s="4" t="s">
        <v>32</v>
      </c>
      <c r="D10" s="4">
        <v>2</v>
      </c>
      <c r="E10" s="4" t="s">
        <v>24</v>
      </c>
      <c r="F10" s="4" t="s">
        <v>17</v>
      </c>
      <c r="G10" s="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Training</vt:lpstr>
      <vt:lpstr>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2018-08-09T22:19:44Z</dcterms:created>
  <dcterms:modified xsi:type="dcterms:W3CDTF">2018-08-10T21:59:18Z</dcterms:modified>
</cp:coreProperties>
</file>