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QMS File-20160301\SOP-MFG-3 生产岗位记录\303，CS   2#制袋岗位记录\"/>
    </mc:Choice>
  </mc:AlternateContent>
  <bookViews>
    <workbookView xWindow="-3765" yWindow="240" windowWidth="15480" windowHeight="7395" tabRatio="888"/>
  </bookViews>
  <sheets>
    <sheet name="生产日报表" sheetId="14" r:id="rId1"/>
    <sheet name="Sheet1" sheetId="234" r:id="rId2"/>
  </sheets>
  <definedNames>
    <definedName name="_xlnm._FilterDatabase" localSheetId="0" hidden="1">生产日报表!$B$3:$S$15</definedName>
  </definedNames>
  <calcPr calcId="152511"/>
</workbook>
</file>

<file path=xl/calcChain.xml><?xml version="1.0" encoding="utf-8"?>
<calcChain xmlns="http://schemas.openxmlformats.org/spreadsheetml/2006/main">
  <c r="T15" i="14" l="1"/>
  <c r="S15" i="14"/>
  <c r="R9" i="14" l="1"/>
  <c r="Q9" i="14"/>
  <c r="O15" i="14" l="1"/>
  <c r="N15" i="14"/>
  <c r="F15" i="14"/>
  <c r="R14" i="14" l="1"/>
  <c r="Q14" i="14"/>
  <c r="P14" i="14"/>
  <c r="S14" i="14" l="1"/>
  <c r="R13" i="14"/>
  <c r="Q13" i="14"/>
  <c r="P13" i="14"/>
  <c r="R12" i="14"/>
  <c r="Q12" i="14"/>
  <c r="P12" i="14"/>
  <c r="S13" i="14" l="1"/>
  <c r="S12" i="14"/>
  <c r="R11" i="14"/>
  <c r="Q11" i="14"/>
  <c r="P11" i="14"/>
  <c r="R10" i="14"/>
  <c r="Q10" i="14"/>
  <c r="P10" i="14"/>
  <c r="K9" i="14"/>
  <c r="P9" i="14" s="1"/>
  <c r="S9" i="14" s="1"/>
  <c r="R8" i="14"/>
  <c r="Q8" i="14"/>
  <c r="P8" i="14"/>
  <c r="R7" i="14"/>
  <c r="Q7" i="14"/>
  <c r="P7" i="14"/>
  <c r="R6" i="14"/>
  <c r="Q6" i="14"/>
  <c r="P6" i="14"/>
  <c r="R5" i="14"/>
  <c r="Q5" i="14"/>
  <c r="P5" i="14"/>
  <c r="Q15" i="14" l="1"/>
  <c r="P15" i="14"/>
  <c r="R15" i="14"/>
  <c r="S6" i="14"/>
  <c r="S8" i="14"/>
  <c r="S11" i="14"/>
  <c r="S10" i="14"/>
  <c r="S7" i="14"/>
  <c r="S5" i="14"/>
</calcChain>
</file>

<file path=xl/comments1.xml><?xml version="1.0" encoding="utf-8"?>
<comments xmlns="http://schemas.openxmlformats.org/spreadsheetml/2006/main">
  <authors>
    <author>微软用户</author>
  </authors>
  <commentList>
    <comment ref="F12" authorId="0" shapeId="0">
      <text>
        <r>
          <rPr>
            <b/>
            <sz val="9"/>
            <color indexed="81"/>
            <rFont val="宋体"/>
            <family val="3"/>
            <charset val="134"/>
          </rPr>
          <t>微软用户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201-209</t>
        </r>
        <r>
          <rPr>
            <sz val="9"/>
            <color indexed="81"/>
            <rFont val="宋体"/>
            <family val="3"/>
            <charset val="134"/>
          </rPr>
          <t>不在</t>
        </r>
        <r>
          <rPr>
            <sz val="9"/>
            <color indexed="81"/>
            <rFont val="Tahoma"/>
            <family val="2"/>
          </rPr>
          <t>U8 900</t>
        </r>
        <r>
          <rPr>
            <sz val="9"/>
            <color indexed="81"/>
            <rFont val="宋体"/>
            <family val="3"/>
            <charset val="134"/>
          </rPr>
          <t>只</t>
        </r>
      </text>
    </comment>
    <comment ref="F14" authorId="0" shapeId="0">
      <text>
        <r>
          <rPr>
            <b/>
            <sz val="9"/>
            <color indexed="81"/>
            <rFont val="宋体"/>
            <family val="3"/>
            <charset val="134"/>
          </rPr>
          <t>微软用户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截止到</t>
        </r>
        <r>
          <rPr>
            <sz val="9"/>
            <color indexed="81"/>
            <rFont val="Tahoma"/>
            <family val="2"/>
          </rPr>
          <t>2017-1-22</t>
        </r>
      </text>
    </comment>
  </commentList>
</comments>
</file>

<file path=xl/sharedStrings.xml><?xml version="1.0" encoding="utf-8"?>
<sst xmlns="http://schemas.openxmlformats.org/spreadsheetml/2006/main" count="104" uniqueCount="72">
  <si>
    <t>ROLL</t>
    <phoneticPr fontId="2" type="noConversion"/>
  </si>
  <si>
    <r>
      <rPr>
        <sz val="11"/>
        <color theme="1"/>
        <rFont val="宋体"/>
        <family val="3"/>
        <charset val="134"/>
      </rPr>
      <t>中文</t>
    </r>
    <phoneticPr fontId="2" type="noConversion"/>
  </si>
  <si>
    <r>
      <t>1月</t>
    </r>
    <r>
      <rPr>
        <sz val="11"/>
        <color theme="1"/>
        <rFont val="宋体"/>
        <family val="3"/>
        <charset val="134"/>
      </rPr>
      <t/>
    </r>
  </si>
  <si>
    <t>TY8E16P0000-0003-400x500</t>
    <phoneticPr fontId="2" type="noConversion"/>
  </si>
  <si>
    <r>
      <rPr>
        <b/>
        <sz val="11"/>
        <color theme="1"/>
        <rFont val="宋体"/>
        <family val="3"/>
        <charset val="134"/>
      </rPr>
      <t>月份</t>
    </r>
    <phoneticPr fontId="2" type="noConversion"/>
  </si>
  <si>
    <r>
      <rPr>
        <b/>
        <sz val="11"/>
        <color theme="1"/>
        <rFont val="宋体"/>
        <family val="3"/>
        <charset val="134"/>
      </rPr>
      <t>订单号</t>
    </r>
    <phoneticPr fontId="2" type="noConversion"/>
  </si>
  <si>
    <t>产品代码</t>
    <phoneticPr fontId="2" type="noConversion"/>
  </si>
  <si>
    <r>
      <rPr>
        <b/>
        <sz val="11"/>
        <color theme="1"/>
        <rFont val="宋体"/>
        <family val="3"/>
        <charset val="134"/>
      </rPr>
      <t>入库量
（只）</t>
    </r>
    <phoneticPr fontId="2" type="noConversion"/>
  </si>
  <si>
    <r>
      <rPr>
        <b/>
        <sz val="11"/>
        <color theme="1"/>
        <rFont val="宋体"/>
        <family val="3"/>
        <charset val="134"/>
      </rPr>
      <t>内包装
（只</t>
    </r>
    <r>
      <rPr>
        <b/>
        <sz val="11"/>
        <color theme="1"/>
        <rFont val="Arial"/>
        <family val="2"/>
      </rPr>
      <t>/</t>
    </r>
    <r>
      <rPr>
        <b/>
        <sz val="11"/>
        <color theme="1"/>
        <rFont val="宋体"/>
        <family val="3"/>
        <charset val="134"/>
      </rPr>
      <t>包）</t>
    </r>
    <phoneticPr fontId="2" type="noConversion"/>
  </si>
  <si>
    <t>批号</t>
    <phoneticPr fontId="2" type="noConversion"/>
  </si>
  <si>
    <t>标签</t>
    <phoneticPr fontId="2" type="noConversion"/>
  </si>
  <si>
    <r>
      <rPr>
        <b/>
        <sz val="11"/>
        <color theme="1"/>
        <rFont val="宋体"/>
        <family val="3"/>
        <charset val="134"/>
      </rPr>
      <t>成品宽</t>
    </r>
    <phoneticPr fontId="2" type="noConversion"/>
  </si>
  <si>
    <r>
      <rPr>
        <b/>
        <sz val="11"/>
        <color theme="1"/>
        <rFont val="宋体"/>
        <family val="3"/>
        <charset val="134"/>
      </rPr>
      <t>成品长</t>
    </r>
    <phoneticPr fontId="2" type="noConversion"/>
  </si>
  <si>
    <r>
      <t xml:space="preserve">TY 
</t>
    </r>
    <r>
      <rPr>
        <b/>
        <sz val="11"/>
        <color theme="1"/>
        <rFont val="宋体"/>
        <family val="3"/>
        <charset val="134"/>
      </rPr>
      <t>规格</t>
    </r>
    <phoneticPr fontId="2" type="noConversion"/>
  </si>
  <si>
    <r>
      <t xml:space="preserve">XD1 
</t>
    </r>
    <r>
      <rPr>
        <b/>
        <sz val="11"/>
        <color theme="1"/>
        <rFont val="宋体"/>
        <family val="3"/>
        <charset val="134"/>
      </rPr>
      <t>规格</t>
    </r>
    <phoneticPr fontId="2" type="noConversion"/>
  </si>
  <si>
    <r>
      <t>TY</t>
    </r>
    <r>
      <rPr>
        <b/>
        <sz val="11"/>
        <color theme="1"/>
        <rFont val="宋体"/>
        <family val="3"/>
        <charset val="134"/>
      </rPr>
      <t>用量（</t>
    </r>
    <r>
      <rPr>
        <b/>
        <sz val="11"/>
        <color theme="1"/>
        <rFont val="Arial"/>
        <family val="2"/>
      </rPr>
      <t>m</t>
    </r>
    <r>
      <rPr>
        <b/>
        <sz val="11"/>
        <color theme="1"/>
        <rFont val="宋体"/>
        <family val="3"/>
        <charset val="134"/>
      </rPr>
      <t>）</t>
    </r>
    <phoneticPr fontId="2" type="noConversion"/>
  </si>
  <si>
    <r>
      <t>XD1</t>
    </r>
    <r>
      <rPr>
        <b/>
        <sz val="11"/>
        <color theme="1"/>
        <rFont val="宋体"/>
        <family val="3"/>
        <charset val="134"/>
      </rPr>
      <t>用量
（</t>
    </r>
    <r>
      <rPr>
        <b/>
        <sz val="11"/>
        <color theme="1"/>
        <rFont val="Arial"/>
        <family val="2"/>
      </rPr>
      <t>m</t>
    </r>
    <r>
      <rPr>
        <b/>
        <sz val="11"/>
        <color theme="1"/>
        <rFont val="宋体"/>
        <family val="3"/>
        <charset val="134"/>
      </rPr>
      <t>）</t>
    </r>
    <phoneticPr fontId="2" type="noConversion"/>
  </si>
  <si>
    <r>
      <rPr>
        <b/>
        <sz val="11"/>
        <color theme="1"/>
        <rFont val="宋体"/>
        <family val="3"/>
        <charset val="134"/>
      </rPr>
      <t>产品数量
（㎡）</t>
    </r>
    <phoneticPr fontId="2" type="noConversion"/>
  </si>
  <si>
    <r>
      <t>TY</t>
    </r>
    <r>
      <rPr>
        <b/>
        <sz val="11"/>
        <color theme="1"/>
        <rFont val="宋体"/>
        <family val="3"/>
        <charset val="134"/>
      </rPr>
      <t>用量（㎡）</t>
    </r>
    <phoneticPr fontId="2" type="noConversion"/>
  </si>
  <si>
    <r>
      <t>XD1</t>
    </r>
    <r>
      <rPr>
        <b/>
        <sz val="11"/>
        <color theme="1"/>
        <rFont val="宋体"/>
        <family val="3"/>
        <charset val="134"/>
      </rPr>
      <t>用量
（㎡）</t>
    </r>
    <phoneticPr fontId="2" type="noConversion"/>
  </si>
  <si>
    <r>
      <rPr>
        <b/>
        <sz val="11"/>
        <color theme="1"/>
        <rFont val="宋体"/>
        <family val="3"/>
        <charset val="134"/>
      </rPr>
      <t xml:space="preserve">制袋收率
</t>
    </r>
    <r>
      <rPr>
        <b/>
        <sz val="11"/>
        <color theme="1"/>
        <rFont val="Arial"/>
        <family val="2"/>
      </rPr>
      <t>(%</t>
    </r>
    <r>
      <rPr>
        <b/>
        <sz val="11"/>
        <color theme="1"/>
        <rFont val="宋体"/>
        <family val="3"/>
        <charset val="134"/>
      </rPr>
      <t>）</t>
    </r>
    <phoneticPr fontId="2" type="noConversion"/>
  </si>
  <si>
    <t>辉瑞制药有限公司</t>
  </si>
  <si>
    <r>
      <t>1</t>
    </r>
    <r>
      <rPr>
        <sz val="11"/>
        <color theme="1"/>
        <rFont val="宋体"/>
        <family val="3"/>
        <charset val="134"/>
      </rPr>
      <t>月</t>
    </r>
    <phoneticPr fontId="2" type="noConversion"/>
  </si>
  <si>
    <t>TY8E16N0000-0009-370x800</t>
  </si>
  <si>
    <t>TY8E16N0000-0033-600x800</t>
  </si>
  <si>
    <t>TY8E16N0000-0029-650x650</t>
  </si>
  <si>
    <t>华兰</t>
    <phoneticPr fontId="2" type="noConversion"/>
  </si>
  <si>
    <r>
      <rPr>
        <sz val="11"/>
        <color theme="1"/>
        <rFont val="宋体"/>
        <family val="3"/>
        <charset val="134"/>
      </rPr>
      <t>中文</t>
    </r>
    <phoneticPr fontId="2" type="noConversion"/>
  </si>
  <si>
    <t>C170007</t>
  </si>
  <si>
    <t>河北金环包装有限公司</t>
  </si>
  <si>
    <t>C170509</t>
  </si>
  <si>
    <t>国药集团致君（深圳）制药有限公司</t>
  </si>
  <si>
    <t>C170008</t>
  </si>
  <si>
    <t>河北常山生化药业股份有限公司</t>
  </si>
  <si>
    <t>TY8E16N0000-0108-600x1150</t>
  </si>
  <si>
    <t>TY8E16N0000-1003-600</t>
    <phoneticPr fontId="2" type="noConversion"/>
  </si>
  <si>
    <t>C170672</t>
  </si>
  <si>
    <t>海正辉瑞制药有限公司</t>
  </si>
  <si>
    <t>TY8E16N0000-0080-700x700</t>
  </si>
  <si>
    <r>
      <rPr>
        <sz val="11"/>
        <color theme="1"/>
        <rFont val="宋体"/>
        <family val="3"/>
        <charset val="134"/>
      </rPr>
      <t>中文</t>
    </r>
    <phoneticPr fontId="2" type="noConversion"/>
  </si>
  <si>
    <r>
      <t>1</t>
    </r>
    <r>
      <rPr>
        <sz val="11"/>
        <color theme="1"/>
        <rFont val="宋体"/>
        <family val="3"/>
        <charset val="134"/>
      </rPr>
      <t>月</t>
    </r>
    <phoneticPr fontId="2" type="noConversion"/>
  </si>
  <si>
    <t>C161987</t>
  </si>
  <si>
    <t>TY8E16N0000-0058-820×820</t>
  </si>
  <si>
    <r>
      <rPr>
        <sz val="11"/>
        <color theme="1"/>
        <rFont val="宋体"/>
        <family val="3"/>
        <charset val="134"/>
      </rPr>
      <t>中文</t>
    </r>
    <phoneticPr fontId="2" type="noConversion"/>
  </si>
  <si>
    <t>C160687</t>
  </si>
  <si>
    <r>
      <t>TY8E16N0000-0055-350x400</t>
    </r>
    <r>
      <rPr>
        <sz val="11"/>
        <color rgb="FF000000"/>
        <rFont val="宋体"/>
        <family val="3"/>
        <charset val="134"/>
      </rPr>
      <t>内径</t>
    </r>
    <phoneticPr fontId="2" type="noConversion"/>
  </si>
  <si>
    <t>TY8E16P0000-0002-320x450</t>
    <phoneticPr fontId="2" type="noConversion"/>
  </si>
  <si>
    <r>
      <rPr>
        <sz val="11"/>
        <color theme="1"/>
        <rFont val="宋体"/>
        <family val="3"/>
        <charset val="134"/>
      </rPr>
      <t>常规产品</t>
    </r>
    <phoneticPr fontId="2" type="noConversion"/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</si>
  <si>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</si>
  <si>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</si>
  <si>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</si>
  <si>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</si>
  <si>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</si>
  <si>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</si>
  <si>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</si>
  <si>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</si>
  <si>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</si>
  <si>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合计</t>
    <phoneticPr fontId="2" type="noConversion"/>
  </si>
  <si>
    <r>
      <t>1</t>
    </r>
    <r>
      <rPr>
        <b/>
        <sz val="11"/>
        <color theme="1"/>
        <rFont val="宋体"/>
        <family val="3"/>
        <charset val="134"/>
      </rPr>
      <t>月</t>
    </r>
    <phoneticPr fontId="2" type="noConversion"/>
  </si>
  <si>
    <t>客户或订单号</t>
    <phoneticPr fontId="2" type="noConversion"/>
  </si>
  <si>
    <t>关联</t>
    <phoneticPr fontId="2" type="noConversion"/>
  </si>
  <si>
    <t>公式</t>
    <phoneticPr fontId="2" type="noConversion"/>
  </si>
  <si>
    <t>工时</t>
    <phoneticPr fontId="2" type="noConversion"/>
  </si>
  <si>
    <t>录入</t>
    <phoneticPr fontId="2" type="noConversion"/>
  </si>
  <si>
    <t>公式</t>
    <phoneticPr fontId="2" type="noConversion"/>
  </si>
  <si>
    <t>系数</t>
    <phoneticPr fontId="2" type="noConversion"/>
  </si>
  <si>
    <t>颇尔奥星包装科技（北京）有限责任公司</t>
    <phoneticPr fontId="2" type="noConversion"/>
  </si>
  <si>
    <t>工时产量</t>
    <phoneticPr fontId="2" type="noConversion"/>
  </si>
  <si>
    <r>
      <t xml:space="preserve">  =</t>
    </r>
    <r>
      <rPr>
        <b/>
        <sz val="11"/>
        <color theme="1"/>
        <rFont val="宋体"/>
        <family val="3"/>
        <charset val="134"/>
      </rPr>
      <t>入库数量</t>
    </r>
    <r>
      <rPr>
        <b/>
        <sz val="11"/>
        <color theme="1"/>
        <rFont val="Arial"/>
        <family val="2"/>
      </rPr>
      <t>/</t>
    </r>
    <r>
      <rPr>
        <b/>
        <sz val="11"/>
        <color theme="1"/>
        <rFont val="宋体"/>
        <family val="3"/>
        <charset val="134"/>
      </rPr>
      <t>工时</t>
    </r>
    <r>
      <rPr>
        <b/>
        <sz val="11"/>
        <color theme="1"/>
        <rFont val="Arial"/>
        <family val="2"/>
      </rPr>
      <t>*</t>
    </r>
    <r>
      <rPr>
        <b/>
        <sz val="11"/>
        <color theme="1"/>
        <rFont val="宋体"/>
        <family val="3"/>
        <charset val="134"/>
      </rPr>
      <t>系数</t>
    </r>
    <phoneticPr fontId="2" type="noConversion"/>
  </si>
  <si>
    <t>SOP-MFG-303-R06A</t>
    <phoneticPr fontId="2" type="noConversion"/>
  </si>
  <si>
    <t>CS制袋日报表</t>
    <phoneticPr fontId="2" type="noConversion"/>
  </si>
  <si>
    <t>指令编号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</si>
</sst>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7" formatCode="0_);[Red]\(0\)"/>
    <numFmt numFmtId="178" formatCode="0_ "/>
    <numFmt numFmtId="180" formatCode="0.0_);[Red]\(0.0\)"/>
  </numFmts>
  <fonts count="17" x14ac:knownFonts="1">
    <font>
      <sz val="11"/>
      <color theme="1"/>
      <name val="宋体"/>
      <family val="2"/>
      <charset val="134"/>
      <scheme val="minor"/>
    </font>
    <font>
      <sz val="11"/>
      <color theme="1"/>
      <name val="Arial"/>
      <family val="2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</font>
    <font>
      <sz val="18"/>
      <color theme="1"/>
      <name val="Arial"/>
      <family val="2"/>
    </font>
    <font>
      <b/>
      <sz val="18"/>
      <color theme="1"/>
      <name val="Arial"/>
      <family val="2"/>
    </font>
    <font>
      <b/>
      <sz val="18"/>
      <color theme="1"/>
      <name val="宋体"/>
      <family val="3"/>
      <charset val="134"/>
    </font>
    <font>
      <b/>
      <sz val="11"/>
      <color theme="1"/>
      <name val="Arial"/>
      <family val="2"/>
    </font>
    <font>
      <b/>
      <sz val="11"/>
      <color theme="1"/>
      <name val="宋体"/>
      <family val="3"/>
      <charset val="134"/>
    </font>
    <font>
      <b/>
      <sz val="11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000000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rgb="FF000000"/>
      <name val="Arial"/>
      <family val="2"/>
    </font>
    <font>
      <sz val="9"/>
      <color indexed="81"/>
      <name val="宋体"/>
      <family val="3"/>
      <charset val="134"/>
    </font>
    <font>
      <sz val="12"/>
      <name val="宋体"/>
      <family val="3"/>
      <charset val="134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theme="8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16" fillId="0" borderId="0"/>
  </cellStyleXfs>
  <cellXfs count="105">
    <xf numFmtId="0" fontId="0" fillId="0" borderId="0" xfId="0">
      <alignment vertical="center"/>
    </xf>
    <xf numFmtId="0" fontId="1" fillId="0" borderId="1" xfId="0" applyFont="1" applyBorder="1">
      <alignment vertical="center"/>
    </xf>
    <xf numFmtId="0" fontId="1" fillId="0" borderId="1" xfId="0" applyFont="1" applyBorder="1" applyAlignment="1">
      <alignment horizontal="right" vertical="center"/>
    </xf>
    <xf numFmtId="0" fontId="1" fillId="0" borderId="0" xfId="0" applyFont="1">
      <alignment vertical="center"/>
    </xf>
    <xf numFmtId="0" fontId="1" fillId="0" borderId="0" xfId="0" applyFont="1" applyFill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Border="1" applyAlignment="1">
      <alignment vertical="center"/>
    </xf>
    <xf numFmtId="0" fontId="5" fillId="3" borderId="0" xfId="0" applyFont="1" applyFill="1" applyBorder="1" applyAlignment="1">
      <alignment horizontal="center" vertical="center"/>
    </xf>
    <xf numFmtId="180" fontId="5" fillId="2" borderId="0" xfId="0" applyNumberFormat="1" applyFont="1" applyFill="1" applyAlignment="1">
      <alignment horizontal="center" vertical="center"/>
    </xf>
    <xf numFmtId="0" fontId="7" fillId="4" borderId="5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/>
    </xf>
    <xf numFmtId="0" fontId="7" fillId="0" borderId="6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80" fontId="7" fillId="2" borderId="0" xfId="0" applyNumberFormat="1" applyFont="1" applyFill="1" applyAlignment="1">
      <alignment horizontal="center" vertical="center"/>
    </xf>
    <xf numFmtId="180" fontId="4" fillId="8" borderId="0" xfId="0" applyNumberFormat="1" applyFont="1" applyFill="1" applyAlignment="1">
      <alignment horizontal="center" vertical="center"/>
    </xf>
    <xf numFmtId="180" fontId="1" fillId="8" borderId="0" xfId="0" applyNumberFormat="1" applyFont="1" applyFill="1" applyAlignment="1">
      <alignment horizontal="center" vertical="center"/>
    </xf>
    <xf numFmtId="0" fontId="4" fillId="9" borderId="0" xfId="0" applyFont="1" applyFill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4" fillId="7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7" fillId="2" borderId="5" xfId="0" applyNumberFormat="1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7" fillId="6" borderId="5" xfId="0" applyFont="1" applyFill="1" applyBorder="1" applyAlignment="1">
      <alignment horizontal="center" vertical="center" wrapText="1"/>
    </xf>
    <xf numFmtId="0" fontId="7" fillId="3" borderId="5" xfId="0" applyFont="1" applyFill="1" applyBorder="1" applyAlignment="1">
      <alignment horizontal="center" vertical="center" wrapText="1"/>
    </xf>
    <xf numFmtId="180" fontId="7" fillId="8" borderId="5" xfId="0" applyNumberFormat="1" applyFont="1" applyFill="1" applyBorder="1" applyAlignment="1">
      <alignment horizontal="center" vertical="center" wrapText="1"/>
    </xf>
    <xf numFmtId="0" fontId="7" fillId="7" borderId="5" xfId="0" applyFont="1" applyFill="1" applyBorder="1" applyAlignment="1">
      <alignment horizontal="center" vertical="center" wrapText="1"/>
    </xf>
    <xf numFmtId="0" fontId="7" fillId="9" borderId="5" xfId="0" applyFont="1" applyFill="1" applyBorder="1" applyAlignment="1">
      <alignment horizontal="center" vertical="center" wrapText="1"/>
    </xf>
    <xf numFmtId="0" fontId="1" fillId="0" borderId="12" xfId="0" applyFont="1" applyFill="1" applyBorder="1" applyAlignment="1">
      <alignment horizontal="center" vertical="center"/>
    </xf>
    <xf numFmtId="180" fontId="9" fillId="0" borderId="6" xfId="0" applyNumberFormat="1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vertical="center" wrapText="1"/>
    </xf>
    <xf numFmtId="0" fontId="7" fillId="7" borderId="16" xfId="0" applyFont="1" applyFill="1" applyBorder="1" applyAlignment="1">
      <alignment horizontal="center" vertical="center" wrapText="1"/>
    </xf>
    <xf numFmtId="0" fontId="7" fillId="3" borderId="10" xfId="0" applyFont="1" applyFill="1" applyBorder="1" applyAlignment="1">
      <alignment horizontal="center" vertical="center" wrapText="1"/>
    </xf>
    <xf numFmtId="178" fontId="5" fillId="0" borderId="0" xfId="0" applyNumberFormat="1" applyFont="1" applyBorder="1" applyAlignment="1">
      <alignment horizontal="center" vertical="center"/>
    </xf>
    <xf numFmtId="178" fontId="7" fillId="5" borderId="5" xfId="0" applyNumberFormat="1" applyFont="1" applyFill="1" applyBorder="1" applyAlignment="1">
      <alignment horizontal="center" vertical="center" wrapText="1"/>
    </xf>
    <xf numFmtId="178" fontId="1" fillId="0" borderId="0" xfId="0" applyNumberFormat="1" applyFont="1" applyAlignment="1">
      <alignment horizontal="center" vertical="center"/>
    </xf>
    <xf numFmtId="0" fontId="7" fillId="0" borderId="11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178" fontId="1" fillId="0" borderId="6" xfId="0" applyNumberFormat="1" applyFont="1" applyFill="1" applyBorder="1" applyAlignment="1">
      <alignment horizontal="center" vertical="center"/>
    </xf>
    <xf numFmtId="0" fontId="1" fillId="0" borderId="6" xfId="0" applyFont="1" applyFill="1" applyBorder="1">
      <alignment vertical="center"/>
    </xf>
    <xf numFmtId="178" fontId="1" fillId="0" borderId="12" xfId="0" applyNumberFormat="1" applyFont="1" applyFill="1" applyBorder="1" applyAlignment="1">
      <alignment horizontal="center" vertical="center"/>
    </xf>
    <xf numFmtId="0" fontId="1" fillId="0" borderId="7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180" fontId="7" fillId="0" borderId="3" xfId="0" applyNumberFormat="1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180" fontId="7" fillId="2" borderId="2" xfId="0" applyNumberFormat="1" applyFont="1" applyFill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 wrapText="1"/>
    </xf>
    <xf numFmtId="0" fontId="1" fillId="0" borderId="6" xfId="0" applyNumberFormat="1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top"/>
    </xf>
    <xf numFmtId="177" fontId="1" fillId="0" borderId="12" xfId="0" applyNumberFormat="1" applyFont="1" applyFill="1" applyBorder="1" applyAlignment="1">
      <alignment horizontal="center" vertical="center" wrapText="1"/>
    </xf>
    <xf numFmtId="0" fontId="1" fillId="0" borderId="0" xfId="0" applyNumberFormat="1" applyFont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0" fontId="14" fillId="0" borderId="12" xfId="0" applyFont="1" applyFill="1" applyBorder="1" applyAlignment="1">
      <alignment horizontal="center" vertical="top" wrapText="1"/>
    </xf>
    <xf numFmtId="0" fontId="3" fillId="0" borderId="12" xfId="0" applyFont="1" applyFill="1" applyBorder="1" applyAlignment="1">
      <alignment horizontal="center" vertical="top"/>
    </xf>
    <xf numFmtId="0" fontId="7" fillId="10" borderId="0" xfId="0" applyFont="1" applyFill="1">
      <alignment vertical="center"/>
    </xf>
    <xf numFmtId="0" fontId="1" fillId="0" borderId="12" xfId="0" applyFont="1" applyFill="1" applyBorder="1" applyAlignment="1">
      <alignment vertical="center" wrapText="1"/>
    </xf>
    <xf numFmtId="0" fontId="14" fillId="0" borderId="12" xfId="0" applyFont="1" applyFill="1" applyBorder="1" applyAlignment="1">
      <alignment vertical="center" wrapText="1"/>
    </xf>
    <xf numFmtId="0" fontId="1" fillId="0" borderId="13" xfId="0" applyFont="1" applyFill="1" applyBorder="1" applyAlignment="1">
      <alignment vertical="center" wrapText="1"/>
    </xf>
    <xf numFmtId="0" fontId="7" fillId="0" borderId="13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180" fontId="9" fillId="0" borderId="13" xfId="0" applyNumberFormat="1" applyFont="1" applyFill="1" applyBorder="1" applyAlignment="1">
      <alignment horizontal="center" vertical="center"/>
    </xf>
    <xf numFmtId="180" fontId="7" fillId="0" borderId="20" xfId="0" applyNumberFormat="1" applyFont="1" applyFill="1" applyBorder="1" applyAlignment="1">
      <alignment horizontal="center" vertical="center"/>
    </xf>
    <xf numFmtId="0" fontId="7" fillId="10" borderId="22" xfId="0" applyFont="1" applyFill="1" applyBorder="1" applyAlignment="1">
      <alignment horizontal="center" vertical="center"/>
    </xf>
    <xf numFmtId="0" fontId="7" fillId="10" borderId="23" xfId="0" applyFont="1" applyFill="1" applyBorder="1" applyAlignment="1">
      <alignment horizontal="center" vertical="center"/>
    </xf>
    <xf numFmtId="0" fontId="7" fillId="10" borderId="23" xfId="0" applyFont="1" applyFill="1" applyBorder="1" applyAlignment="1">
      <alignment horizontal="center" vertical="top"/>
    </xf>
    <xf numFmtId="0" fontId="7" fillId="10" borderId="23" xfId="0" applyFont="1" applyFill="1" applyBorder="1" applyAlignment="1">
      <alignment vertical="center" wrapText="1"/>
    </xf>
    <xf numFmtId="177" fontId="7" fillId="10" borderId="23" xfId="0" applyNumberFormat="1" applyFont="1" applyFill="1" applyBorder="1" applyAlignment="1">
      <alignment horizontal="center" vertical="center"/>
    </xf>
    <xf numFmtId="0" fontId="7" fillId="10" borderId="24" xfId="0" applyNumberFormat="1" applyFont="1" applyFill="1" applyBorder="1" applyAlignment="1">
      <alignment horizontal="center" vertical="center" wrapText="1"/>
    </xf>
    <xf numFmtId="0" fontId="7" fillId="10" borderId="25" xfId="0" applyFont="1" applyFill="1" applyBorder="1" applyAlignment="1">
      <alignment horizontal="center" vertical="center"/>
    </xf>
    <xf numFmtId="0" fontId="7" fillId="10" borderId="26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top"/>
    </xf>
    <xf numFmtId="0" fontId="1" fillId="0" borderId="27" xfId="0" applyNumberFormat="1" applyFont="1" applyFill="1" applyBorder="1" applyAlignment="1">
      <alignment horizontal="center" vertical="center" wrapText="1"/>
    </xf>
    <xf numFmtId="0" fontId="1" fillId="0" borderId="18" xfId="0" applyFont="1" applyFill="1" applyBorder="1" applyAlignment="1">
      <alignment horizontal="center" vertical="center"/>
    </xf>
    <xf numFmtId="177" fontId="1" fillId="0" borderId="13" xfId="0" applyNumberFormat="1" applyFont="1" applyFill="1" applyBorder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1" fillId="0" borderId="12" xfId="0" quotePrefix="1" applyNumberFormat="1" applyFont="1" applyFill="1" applyBorder="1" applyAlignment="1">
      <alignment horizontal="center" vertical="center"/>
    </xf>
    <xf numFmtId="49" fontId="1" fillId="0" borderId="15" xfId="0" quotePrefix="1" applyNumberFormat="1" applyFont="1" applyFill="1" applyBorder="1" applyAlignment="1">
      <alignment horizontal="center" vertical="center"/>
    </xf>
    <xf numFmtId="49" fontId="8" fillId="10" borderId="23" xfId="0" applyNumberFormat="1" applyFont="1" applyFill="1" applyBorder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0" fontId="8" fillId="4" borderId="5" xfId="0" applyFont="1" applyFill="1" applyBorder="1" applyAlignment="1">
      <alignment horizontal="center" vertical="center" wrapText="1"/>
    </xf>
    <xf numFmtId="0" fontId="7" fillId="0" borderId="21" xfId="0" applyFont="1" applyFill="1" applyBorder="1" applyAlignment="1">
      <alignment horizontal="center" vertical="center"/>
    </xf>
    <xf numFmtId="0" fontId="7" fillId="0" borderId="12" xfId="0" applyNumberFormat="1" applyFont="1" applyFill="1" applyBorder="1" applyAlignment="1">
      <alignment horizontal="center" vertical="center"/>
    </xf>
    <xf numFmtId="0" fontId="8" fillId="0" borderId="12" xfId="0" applyFont="1" applyFill="1" applyBorder="1" applyAlignment="1">
      <alignment horizontal="center" vertical="center" wrapText="1"/>
    </xf>
    <xf numFmtId="0" fontId="7" fillId="0" borderId="0" xfId="0" applyFont="1" applyFill="1" applyAlignment="1">
      <alignment vertical="center"/>
    </xf>
    <xf numFmtId="49" fontId="8" fillId="0" borderId="12" xfId="0" applyNumberFormat="1" applyFont="1" applyFill="1" applyBorder="1" applyAlignment="1">
      <alignment horizontal="center" vertical="center" wrapText="1"/>
    </xf>
    <xf numFmtId="0" fontId="8" fillId="0" borderId="12" xfId="0" applyFont="1" applyFill="1" applyBorder="1" applyAlignment="1">
      <alignment horizontal="center" vertical="center"/>
    </xf>
    <xf numFmtId="178" fontId="8" fillId="0" borderId="12" xfId="0" applyNumberFormat="1" applyFont="1" applyFill="1" applyBorder="1" applyAlignment="1">
      <alignment horizontal="center" vertical="center" wrapText="1"/>
    </xf>
    <xf numFmtId="180" fontId="8" fillId="0" borderId="12" xfId="0" applyNumberFormat="1" applyFont="1" applyFill="1" applyBorder="1" applyAlignment="1">
      <alignment horizontal="center" vertical="center" wrapText="1"/>
    </xf>
    <xf numFmtId="180" fontId="8" fillId="0" borderId="17" xfId="0" applyNumberFormat="1" applyFont="1" applyFill="1" applyBorder="1" applyAlignment="1">
      <alignment horizontal="center" vertical="center" wrapText="1"/>
    </xf>
    <xf numFmtId="0" fontId="8" fillId="0" borderId="6" xfId="0" applyFont="1" applyBorder="1" applyAlignment="1">
      <alignment vertical="center"/>
    </xf>
    <xf numFmtId="0" fontId="7" fillId="0" borderId="6" xfId="0" applyFont="1" applyFill="1" applyBorder="1" applyAlignment="1">
      <alignment vertical="center"/>
    </xf>
    <xf numFmtId="0" fontId="8" fillId="11" borderId="12" xfId="0" applyFont="1" applyFill="1" applyBorder="1" applyAlignment="1">
      <alignment horizontal="center" vertical="center" wrapText="1"/>
    </xf>
    <xf numFmtId="0" fontId="8" fillId="10" borderId="23" xfId="0" applyFont="1" applyFill="1" applyBorder="1" applyAlignment="1">
      <alignment horizontal="center" vertical="center"/>
    </xf>
    <xf numFmtId="0" fontId="8" fillId="11" borderId="6" xfId="0" applyFont="1" applyFill="1" applyBorder="1" applyAlignment="1">
      <alignment horizontal="center" vertical="center"/>
    </xf>
    <xf numFmtId="0" fontId="6" fillId="0" borderId="0" xfId="0" applyFont="1" applyBorder="1" applyAlignment="1">
      <alignment horizontal="left" vertical="center"/>
    </xf>
    <xf numFmtId="0" fontId="3" fillId="0" borderId="1" xfId="0" applyFont="1" applyBorder="1">
      <alignment vertical="center"/>
    </xf>
    <xf numFmtId="0" fontId="1" fillId="0" borderId="1" xfId="0" applyFont="1" applyBorder="1" applyAlignment="1">
      <alignment horizontal="center" vertical="center"/>
    </xf>
    <xf numFmtId="49" fontId="8" fillId="2" borderId="5" xfId="0" applyNumberFormat="1" applyFont="1" applyFill="1" applyBorder="1" applyAlignment="1">
      <alignment horizontal="center" vertical="center" wrapText="1"/>
    </xf>
  </cellXfs>
  <cellStyles count="2">
    <cellStyle name="常规" xfId="0" builtinId="0"/>
    <cellStyle name="常规 2" xfId="1"/>
  </cellStyles>
  <dxfs count="25">
    <dxf>
      <fill>
        <patternFill>
          <bgColor rgb="FFFF99FF"/>
        </patternFill>
      </fill>
    </dxf>
    <dxf>
      <fill>
        <patternFill>
          <fgColor theme="1"/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99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FF99"/>
        </patternFill>
      </fill>
    </dxf>
    <dxf>
      <fill>
        <patternFill>
          <bgColor rgb="FFFFFF00"/>
        </patternFill>
      </fill>
    </dxf>
    <dxf>
      <fill>
        <patternFill>
          <bgColor rgb="FFFF99FF"/>
        </patternFill>
      </fill>
    </dxf>
    <dxf>
      <fill>
        <patternFill>
          <fgColor theme="1"/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FF99"/>
        </patternFill>
      </fill>
    </dxf>
    <dxf>
      <fill>
        <patternFill>
          <bgColor rgb="FFFFFF00"/>
        </patternFill>
      </fill>
    </dxf>
    <dxf>
      <fill>
        <patternFill>
          <bgColor rgb="FFFF99FF"/>
        </patternFill>
      </fill>
    </dxf>
  </dxfs>
  <tableStyles count="0" defaultTableStyle="TableStyleMedium9" defaultPivotStyle="PivotStyleLight16"/>
  <colors>
    <mruColors>
      <color rgb="FFFF99CC"/>
      <color rgb="FF99FF33"/>
      <color rgb="FFFFCCFF"/>
      <color rgb="FFFF66CC"/>
      <color rgb="FF00FF00"/>
      <color rgb="FF00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6">
    <tabColor rgb="FF00FF00"/>
  </sheetPr>
  <dimension ref="A1:V15"/>
  <sheetViews>
    <sheetView tabSelected="1" workbookViewId="0">
      <pane xSplit="6" ySplit="3" topLeftCell="G4" activePane="bottomRight" state="frozen"/>
      <selection pane="topRight" activeCell="G1" sqref="G1"/>
      <selection pane="bottomLeft" activeCell="A3" sqref="A3"/>
      <selection pane="bottomRight" activeCell="E6" sqref="E6"/>
    </sheetView>
  </sheetViews>
  <sheetFormatPr defaultRowHeight="16.5" customHeight="1" outlineLevelCol="1" x14ac:dyDescent="0.15"/>
  <cols>
    <col min="1" max="1" width="5.125" style="12" customWidth="1"/>
    <col min="2" max="2" width="9.625" style="85" customWidth="1"/>
    <col min="3" max="3" width="10.25" style="12" customWidth="1"/>
    <col min="4" max="4" width="9.25" style="12" customWidth="1"/>
    <col min="5" max="5" width="28.5" style="47" customWidth="1"/>
    <col min="6" max="6" width="7.5" style="38" customWidth="1"/>
    <col min="7" max="7" width="5.125" style="12" customWidth="1"/>
    <col min="8" max="8" width="12.875" style="56" customWidth="1"/>
    <col min="9" max="9" width="4.5" style="12" customWidth="1"/>
    <col min="10" max="10" width="6.875" style="12" customWidth="1"/>
    <col min="11" max="11" width="7.875" style="12" customWidth="1"/>
    <col min="12" max="13" width="5.375" style="13" customWidth="1"/>
    <col min="14" max="14" width="7.375" style="12" customWidth="1" outlineLevel="1"/>
    <col min="15" max="15" width="8.375" style="12" customWidth="1" outlineLevel="1"/>
    <col min="16" max="16" width="8.875" style="16" customWidth="1" outlineLevel="1"/>
    <col min="17" max="17" width="7.625" style="18" customWidth="1" outlineLevel="1"/>
    <col min="18" max="18" width="8.625" style="20" customWidth="1" outlineLevel="1"/>
    <col min="19" max="19" width="9.25" style="14" customWidth="1"/>
    <col min="20" max="20" width="6" style="12" customWidth="1"/>
    <col min="21" max="21" width="6.25" style="12" customWidth="1"/>
    <col min="22" max="22" width="24.25" style="47" customWidth="1"/>
    <col min="23" max="16384" width="9" style="47"/>
  </cols>
  <sheetData>
    <row r="1" spans="1:22" s="3" customFormat="1" ht="17.100000000000001" customHeight="1" x14ac:dyDescent="0.15">
      <c r="A1" s="102" t="s">
        <v>66</v>
      </c>
      <c r="B1" s="103"/>
      <c r="C1" s="1"/>
      <c r="D1" s="103"/>
      <c r="E1" s="1"/>
      <c r="F1" s="1"/>
      <c r="G1" s="1"/>
      <c r="H1" s="1"/>
      <c r="I1" s="2" t="s">
        <v>69</v>
      </c>
    </row>
    <row r="2" spans="1:22" s="45" customFormat="1" ht="32.25" customHeight="1" thickBot="1" x14ac:dyDescent="0.2">
      <c r="A2" s="101" t="s">
        <v>70</v>
      </c>
      <c r="B2" s="81"/>
      <c r="C2" s="49"/>
      <c r="D2" s="5"/>
      <c r="E2" s="6"/>
      <c r="F2" s="36"/>
      <c r="G2" s="5"/>
      <c r="H2" s="49"/>
      <c r="I2" s="5"/>
      <c r="J2" s="5"/>
      <c r="K2" s="5"/>
      <c r="L2" s="7"/>
      <c r="M2" s="7"/>
      <c r="N2" s="5"/>
      <c r="O2" s="5"/>
      <c r="P2" s="15"/>
      <c r="Q2" s="17"/>
      <c r="R2" s="19"/>
      <c r="S2" s="8"/>
      <c r="T2" s="5"/>
      <c r="U2" s="5"/>
    </row>
    <row r="3" spans="1:22" s="46" customFormat="1" ht="30.75" customHeight="1" x14ac:dyDescent="0.15">
      <c r="A3" s="21" t="s">
        <v>4</v>
      </c>
      <c r="B3" s="104" t="s">
        <v>71</v>
      </c>
      <c r="C3" s="22" t="s">
        <v>5</v>
      </c>
      <c r="D3" s="86" t="s">
        <v>59</v>
      </c>
      <c r="E3" s="23" t="s">
        <v>6</v>
      </c>
      <c r="F3" s="37" t="s">
        <v>7</v>
      </c>
      <c r="G3" s="9" t="s">
        <v>8</v>
      </c>
      <c r="H3" s="22" t="s">
        <v>9</v>
      </c>
      <c r="I3" s="9" t="s">
        <v>10</v>
      </c>
      <c r="J3" s="24" t="s">
        <v>11</v>
      </c>
      <c r="K3" s="24" t="s">
        <v>12</v>
      </c>
      <c r="L3" s="25" t="s">
        <v>13</v>
      </c>
      <c r="M3" s="35" t="s">
        <v>14</v>
      </c>
      <c r="N3" s="34" t="s">
        <v>15</v>
      </c>
      <c r="O3" s="27" t="s">
        <v>16</v>
      </c>
      <c r="P3" s="26" t="s">
        <v>17</v>
      </c>
      <c r="Q3" s="28" t="s">
        <v>18</v>
      </c>
      <c r="R3" s="27" t="s">
        <v>19</v>
      </c>
      <c r="S3" s="50" t="s">
        <v>20</v>
      </c>
      <c r="T3" s="51" t="s">
        <v>62</v>
      </c>
      <c r="U3" s="51" t="s">
        <v>65</v>
      </c>
      <c r="V3" s="96" t="s">
        <v>67</v>
      </c>
    </row>
    <row r="4" spans="1:22" s="90" customFormat="1" ht="30.75" customHeight="1" x14ac:dyDescent="0.15">
      <c r="A4" s="87"/>
      <c r="B4" s="91" t="s">
        <v>60</v>
      </c>
      <c r="C4" s="88"/>
      <c r="D4" s="89"/>
      <c r="E4" s="92" t="s">
        <v>60</v>
      </c>
      <c r="F4" s="93" t="s">
        <v>60</v>
      </c>
      <c r="G4" s="89" t="s">
        <v>60</v>
      </c>
      <c r="H4" s="89" t="s">
        <v>60</v>
      </c>
      <c r="I4" s="89" t="s">
        <v>60</v>
      </c>
      <c r="J4" s="98" t="s">
        <v>63</v>
      </c>
      <c r="K4" s="98" t="s">
        <v>63</v>
      </c>
      <c r="L4" s="98" t="s">
        <v>63</v>
      </c>
      <c r="M4" s="98" t="s">
        <v>63</v>
      </c>
      <c r="N4" s="98" t="s">
        <v>63</v>
      </c>
      <c r="O4" s="98" t="s">
        <v>63</v>
      </c>
      <c r="P4" s="94" t="s">
        <v>61</v>
      </c>
      <c r="Q4" s="94" t="s">
        <v>61</v>
      </c>
      <c r="R4" s="94" t="s">
        <v>61</v>
      </c>
      <c r="S4" s="95" t="s">
        <v>61</v>
      </c>
      <c r="T4" s="100" t="s">
        <v>63</v>
      </c>
      <c r="U4" s="100" t="s">
        <v>63</v>
      </c>
      <c r="V4" s="97" t="s">
        <v>68</v>
      </c>
    </row>
    <row r="5" spans="1:22" s="4" customFormat="1" ht="16.7" customHeight="1" x14ac:dyDescent="0.15">
      <c r="A5" s="40" t="s">
        <v>2</v>
      </c>
      <c r="B5" s="82" t="s">
        <v>48</v>
      </c>
      <c r="C5" s="10" t="s">
        <v>28</v>
      </c>
      <c r="D5" s="54" t="s">
        <v>29</v>
      </c>
      <c r="E5" s="33" t="s">
        <v>23</v>
      </c>
      <c r="F5" s="55">
        <v>2000</v>
      </c>
      <c r="G5" s="10">
        <v>100</v>
      </c>
      <c r="H5" s="44">
        <v>2017010601</v>
      </c>
      <c r="I5" s="10" t="s">
        <v>27</v>
      </c>
      <c r="J5" s="10">
        <v>370</v>
      </c>
      <c r="K5" s="10">
        <v>800</v>
      </c>
      <c r="L5" s="11">
        <v>800</v>
      </c>
      <c r="M5" s="39">
        <v>805</v>
      </c>
      <c r="N5" s="31">
        <v>770</v>
      </c>
      <c r="O5" s="10">
        <v>780</v>
      </c>
      <c r="P5" s="30">
        <f>F5*J5*(K5*2+5)/1000000</f>
        <v>1187.7</v>
      </c>
      <c r="Q5" s="11">
        <f>L5*N5/1000</f>
        <v>616</v>
      </c>
      <c r="R5" s="11">
        <f>M5*O5/1000</f>
        <v>627.9</v>
      </c>
      <c r="S5" s="48">
        <f>P5/(Q5+R5)*100</f>
        <v>95.481951925395919</v>
      </c>
      <c r="T5" s="10"/>
      <c r="U5" s="10"/>
      <c r="V5" s="42"/>
    </row>
    <row r="6" spans="1:22" s="4" customFormat="1" ht="16.7" customHeight="1" x14ac:dyDescent="0.15">
      <c r="A6" s="40" t="s">
        <v>22</v>
      </c>
      <c r="B6" s="82" t="s">
        <v>48</v>
      </c>
      <c r="C6" s="10" t="s">
        <v>30</v>
      </c>
      <c r="D6" s="54" t="s">
        <v>31</v>
      </c>
      <c r="E6" s="33" t="s">
        <v>25</v>
      </c>
      <c r="F6" s="55">
        <v>500</v>
      </c>
      <c r="G6" s="10">
        <v>100</v>
      </c>
      <c r="H6" s="44">
        <v>2017010602</v>
      </c>
      <c r="I6" s="10" t="s">
        <v>27</v>
      </c>
      <c r="J6" s="10">
        <v>650</v>
      </c>
      <c r="K6" s="10">
        <v>650</v>
      </c>
      <c r="L6" s="11">
        <v>800</v>
      </c>
      <c r="M6" s="39">
        <v>805</v>
      </c>
      <c r="N6" s="31">
        <v>350</v>
      </c>
      <c r="O6" s="10">
        <v>355</v>
      </c>
      <c r="P6" s="30">
        <f>F6*J6*(K6*2+5)/1000000</f>
        <v>424.125</v>
      </c>
      <c r="Q6" s="11">
        <f>L6*N6/1000</f>
        <v>280</v>
      </c>
      <c r="R6" s="11">
        <f>M6*O6/1000</f>
        <v>285.77499999999998</v>
      </c>
      <c r="S6" s="48">
        <f>P6/(Q6+R6)*100</f>
        <v>74.963545579072957</v>
      </c>
      <c r="T6" s="10"/>
      <c r="U6" s="10"/>
      <c r="V6" s="42"/>
    </row>
    <row r="7" spans="1:22" s="4" customFormat="1" ht="16.7" customHeight="1" x14ac:dyDescent="0.15">
      <c r="A7" s="40" t="s">
        <v>22</v>
      </c>
      <c r="B7" s="82" t="s">
        <v>49</v>
      </c>
      <c r="C7" s="10" t="s">
        <v>32</v>
      </c>
      <c r="D7" s="54" t="s">
        <v>33</v>
      </c>
      <c r="E7" s="33" t="s">
        <v>24</v>
      </c>
      <c r="F7" s="55">
        <v>500</v>
      </c>
      <c r="G7" s="10">
        <v>50</v>
      </c>
      <c r="H7" s="44">
        <v>2017010603</v>
      </c>
      <c r="I7" s="10" t="s">
        <v>27</v>
      </c>
      <c r="J7" s="10">
        <v>600</v>
      </c>
      <c r="K7" s="10">
        <v>800</v>
      </c>
      <c r="L7" s="11">
        <v>800</v>
      </c>
      <c r="M7" s="39">
        <v>805</v>
      </c>
      <c r="N7" s="31">
        <v>320</v>
      </c>
      <c r="O7" s="10">
        <v>320</v>
      </c>
      <c r="P7" s="30">
        <f t="shared" ref="P7:P8" si="0">F7*J7*(K7*2+5)/1000000</f>
        <v>481.5</v>
      </c>
      <c r="Q7" s="11">
        <f t="shared" ref="Q7:R9" si="1">L7*N7/1000</f>
        <v>256</v>
      </c>
      <c r="R7" s="11">
        <f t="shared" si="1"/>
        <v>257.60000000000002</v>
      </c>
      <c r="S7" s="48">
        <f t="shared" ref="S7:S9" si="2">P7/(Q7+R7)*100</f>
        <v>93.75</v>
      </c>
      <c r="T7" s="10"/>
      <c r="U7" s="10"/>
      <c r="V7" s="42"/>
    </row>
    <row r="8" spans="1:22" s="4" customFormat="1" ht="16.7" customHeight="1" x14ac:dyDescent="0.15">
      <c r="A8" s="40" t="s">
        <v>22</v>
      </c>
      <c r="B8" s="82" t="s">
        <v>50</v>
      </c>
      <c r="C8" s="10" t="s">
        <v>32</v>
      </c>
      <c r="D8" s="54" t="s">
        <v>33</v>
      </c>
      <c r="E8" s="33" t="s">
        <v>34</v>
      </c>
      <c r="F8" s="41">
        <v>200</v>
      </c>
      <c r="G8" s="10">
        <v>50</v>
      </c>
      <c r="H8" s="44">
        <v>2017010701</v>
      </c>
      <c r="I8" s="10" t="s">
        <v>27</v>
      </c>
      <c r="J8" s="10">
        <v>600</v>
      </c>
      <c r="K8" s="10">
        <v>1150</v>
      </c>
      <c r="L8" s="11">
        <v>600</v>
      </c>
      <c r="M8" s="39">
        <v>600</v>
      </c>
      <c r="N8" s="31">
        <v>260</v>
      </c>
      <c r="O8" s="10">
        <v>260</v>
      </c>
      <c r="P8" s="30">
        <f t="shared" si="0"/>
        <v>276.60000000000002</v>
      </c>
      <c r="Q8" s="11">
        <f t="shared" si="1"/>
        <v>156</v>
      </c>
      <c r="R8" s="11">
        <f t="shared" si="1"/>
        <v>156</v>
      </c>
      <c r="S8" s="48">
        <f t="shared" si="2"/>
        <v>88.65384615384616</v>
      </c>
      <c r="T8" s="10"/>
      <c r="U8" s="10"/>
      <c r="V8" s="42"/>
    </row>
    <row r="9" spans="1:22" s="4" customFormat="1" ht="16.7" customHeight="1" x14ac:dyDescent="0.15">
      <c r="A9" s="40" t="s">
        <v>2</v>
      </c>
      <c r="B9" s="82" t="s">
        <v>51</v>
      </c>
      <c r="C9" s="10"/>
      <c r="D9" s="54" t="s">
        <v>0</v>
      </c>
      <c r="E9" s="33" t="s">
        <v>35</v>
      </c>
      <c r="F9" s="41">
        <v>1715</v>
      </c>
      <c r="G9" s="10">
        <v>200</v>
      </c>
      <c r="H9" s="44">
        <v>2017010702</v>
      </c>
      <c r="I9" s="10" t="s">
        <v>27</v>
      </c>
      <c r="J9" s="10">
        <v>600</v>
      </c>
      <c r="K9" s="41">
        <f>F9</f>
        <v>1715</v>
      </c>
      <c r="L9" s="11">
        <v>600</v>
      </c>
      <c r="M9" s="39">
        <v>600</v>
      </c>
      <c r="N9" s="31">
        <v>1740</v>
      </c>
      <c r="O9" s="10">
        <v>1870</v>
      </c>
      <c r="P9" s="30">
        <f t="shared" ref="P9" si="3">J9*K9/1000*2</f>
        <v>2058</v>
      </c>
      <c r="Q9" s="11">
        <f t="shared" si="1"/>
        <v>1044</v>
      </c>
      <c r="R9" s="11">
        <f t="shared" si="1"/>
        <v>1122</v>
      </c>
      <c r="S9" s="48">
        <f t="shared" si="2"/>
        <v>95.013850415512465</v>
      </c>
      <c r="T9" s="10"/>
      <c r="U9" s="10"/>
      <c r="V9" s="42"/>
    </row>
    <row r="10" spans="1:22" s="4" customFormat="1" ht="16.7" customHeight="1" x14ac:dyDescent="0.15">
      <c r="A10" s="40" t="s">
        <v>22</v>
      </c>
      <c r="B10" s="82" t="s">
        <v>52</v>
      </c>
      <c r="C10" s="10" t="s">
        <v>36</v>
      </c>
      <c r="D10" s="54" t="s">
        <v>37</v>
      </c>
      <c r="E10" s="33" t="s">
        <v>38</v>
      </c>
      <c r="F10" s="52">
        <v>1000</v>
      </c>
      <c r="G10" s="10">
        <v>50</v>
      </c>
      <c r="H10" s="44">
        <v>2017010901</v>
      </c>
      <c r="I10" s="10" t="s">
        <v>39</v>
      </c>
      <c r="J10" s="10">
        <v>700</v>
      </c>
      <c r="K10" s="10">
        <v>700</v>
      </c>
      <c r="L10" s="11">
        <v>700</v>
      </c>
      <c r="M10" s="39">
        <v>700</v>
      </c>
      <c r="N10" s="31">
        <v>740</v>
      </c>
      <c r="O10" s="10">
        <v>750</v>
      </c>
      <c r="P10" s="30">
        <f>F10*J10*(K10*2+5)/1000000</f>
        <v>983.5</v>
      </c>
      <c r="Q10" s="11">
        <f>L10*N10/1000</f>
        <v>518</v>
      </c>
      <c r="R10" s="11">
        <f>M10*O10/1000</f>
        <v>525</v>
      </c>
      <c r="S10" s="48">
        <f>P10/(Q10+R10)*100</f>
        <v>94.295302013422827</v>
      </c>
      <c r="T10" s="42"/>
      <c r="U10" s="42"/>
      <c r="V10" s="42"/>
    </row>
    <row r="11" spans="1:22" s="4" customFormat="1" ht="16.5" customHeight="1" x14ac:dyDescent="0.15">
      <c r="A11" s="40" t="s">
        <v>40</v>
      </c>
      <c r="B11" s="82" t="s">
        <v>53</v>
      </c>
      <c r="C11" s="10" t="s">
        <v>41</v>
      </c>
      <c r="D11" s="54" t="s">
        <v>21</v>
      </c>
      <c r="E11" s="33" t="s">
        <v>42</v>
      </c>
      <c r="F11" s="52">
        <v>1350</v>
      </c>
      <c r="G11" s="10">
        <v>50</v>
      </c>
      <c r="H11" s="44">
        <v>2017010902</v>
      </c>
      <c r="I11" s="10" t="s">
        <v>43</v>
      </c>
      <c r="J11" s="10">
        <v>820</v>
      </c>
      <c r="K11" s="10">
        <v>820</v>
      </c>
      <c r="L11" s="11">
        <v>820</v>
      </c>
      <c r="M11" s="39">
        <v>820</v>
      </c>
      <c r="N11" s="31">
        <v>1220</v>
      </c>
      <c r="O11" s="10">
        <v>1230</v>
      </c>
      <c r="P11" s="30">
        <f>F11*J11*(K11*2+5)/1000000</f>
        <v>1821.0150000000001</v>
      </c>
      <c r="Q11" s="11">
        <f>L11*N11/1000</f>
        <v>1000.4</v>
      </c>
      <c r="R11" s="11">
        <f>M11*O11/1000</f>
        <v>1008.6</v>
      </c>
      <c r="S11" s="48">
        <f>P11/(Q11+R11)*100</f>
        <v>90.642857142857153</v>
      </c>
      <c r="T11" s="42"/>
      <c r="U11" s="42"/>
      <c r="V11" s="42"/>
    </row>
    <row r="12" spans="1:22" s="4" customFormat="1" ht="16.7" customHeight="1" x14ac:dyDescent="0.15">
      <c r="A12" s="40" t="s">
        <v>40</v>
      </c>
      <c r="B12" s="82" t="s">
        <v>54</v>
      </c>
      <c r="C12" s="52" t="s">
        <v>44</v>
      </c>
      <c r="D12" s="58" t="s">
        <v>21</v>
      </c>
      <c r="E12" s="62" t="s">
        <v>45</v>
      </c>
      <c r="F12" s="55">
        <v>20011</v>
      </c>
      <c r="G12" s="52">
        <v>100</v>
      </c>
      <c r="H12" s="53">
        <v>2017011001</v>
      </c>
      <c r="I12" s="10" t="s">
        <v>1</v>
      </c>
      <c r="J12" s="29">
        <v>370</v>
      </c>
      <c r="K12" s="29">
        <v>420</v>
      </c>
      <c r="L12" s="57">
        <v>840</v>
      </c>
      <c r="M12" s="39">
        <v>840</v>
      </c>
      <c r="N12" s="31">
        <v>4000</v>
      </c>
      <c r="O12" s="10">
        <v>4060</v>
      </c>
      <c r="P12" s="30">
        <f t="shared" ref="P12" si="4">F12*J12*(K12*2+5)/1000000</f>
        <v>6256.4391500000002</v>
      </c>
      <c r="Q12" s="11">
        <f t="shared" ref="Q12:R14" si="5">L12*N12/1000</f>
        <v>3360</v>
      </c>
      <c r="R12" s="11">
        <f t="shared" si="5"/>
        <v>3410.4</v>
      </c>
      <c r="S12" s="48">
        <f>P12/(Q12+R12)*100</f>
        <v>92.408707757296469</v>
      </c>
      <c r="T12" s="42"/>
      <c r="U12" s="42"/>
      <c r="V12" s="42"/>
    </row>
    <row r="13" spans="1:22" s="4" customFormat="1" ht="16.7" customHeight="1" x14ac:dyDescent="0.15">
      <c r="A13" s="40" t="s">
        <v>2</v>
      </c>
      <c r="B13" s="82" t="s">
        <v>55</v>
      </c>
      <c r="C13" s="29"/>
      <c r="D13" s="59" t="s">
        <v>26</v>
      </c>
      <c r="E13" s="61" t="s">
        <v>46</v>
      </c>
      <c r="F13" s="43">
        <v>6300</v>
      </c>
      <c r="G13" s="29">
        <v>100</v>
      </c>
      <c r="H13" s="53">
        <v>2016101701</v>
      </c>
      <c r="I13" s="10" t="s">
        <v>1</v>
      </c>
      <c r="J13" s="10">
        <v>320</v>
      </c>
      <c r="K13" s="10">
        <v>450</v>
      </c>
      <c r="L13" s="11">
        <v>900</v>
      </c>
      <c r="M13" s="39">
        <v>910</v>
      </c>
      <c r="N13" s="31">
        <v>1070</v>
      </c>
      <c r="O13" s="10">
        <v>1100</v>
      </c>
      <c r="P13" s="30">
        <f>F13*J13*(K13*2+5)/1000000</f>
        <v>1824.48</v>
      </c>
      <c r="Q13" s="11">
        <f t="shared" si="5"/>
        <v>963</v>
      </c>
      <c r="R13" s="11">
        <f t="shared" si="5"/>
        <v>1001</v>
      </c>
      <c r="S13" s="48">
        <f>P13/(Q13+R13)*100</f>
        <v>92.896130346232169</v>
      </c>
      <c r="T13" s="42"/>
      <c r="U13" s="42"/>
      <c r="V13" s="42"/>
    </row>
    <row r="14" spans="1:22" s="4" customFormat="1" ht="16.7" customHeight="1" thickBot="1" x14ac:dyDescent="0.2">
      <c r="A14" s="79" t="s">
        <v>2</v>
      </c>
      <c r="B14" s="83" t="s">
        <v>56</v>
      </c>
      <c r="C14" s="32"/>
      <c r="D14" s="77" t="s">
        <v>47</v>
      </c>
      <c r="E14" s="63" t="s">
        <v>3</v>
      </c>
      <c r="F14" s="80">
        <v>62000</v>
      </c>
      <c r="G14" s="32">
        <v>100</v>
      </c>
      <c r="H14" s="78">
        <v>2017011401</v>
      </c>
      <c r="I14" s="32" t="s">
        <v>1</v>
      </c>
      <c r="J14" s="32">
        <v>400</v>
      </c>
      <c r="K14" s="32">
        <v>500</v>
      </c>
      <c r="L14" s="64">
        <v>1000</v>
      </c>
      <c r="M14" s="65">
        <v>1010</v>
      </c>
      <c r="N14" s="66">
        <v>13000</v>
      </c>
      <c r="O14" s="32">
        <v>13195</v>
      </c>
      <c r="P14" s="67">
        <f>F14*J14*(K14*2+5)/1000000</f>
        <v>24924</v>
      </c>
      <c r="Q14" s="64">
        <f t="shared" si="5"/>
        <v>13000</v>
      </c>
      <c r="R14" s="64">
        <f t="shared" si="5"/>
        <v>13326.95</v>
      </c>
      <c r="S14" s="68">
        <f t="shared" ref="S14:S15" si="6">P14/(Q14+R14)*100</f>
        <v>94.671050007691733</v>
      </c>
      <c r="T14" s="42"/>
      <c r="U14" s="42"/>
      <c r="V14" s="42"/>
    </row>
    <row r="15" spans="1:22" s="60" customFormat="1" ht="16.7" customHeight="1" thickBot="1" x14ac:dyDescent="0.2">
      <c r="A15" s="69" t="s">
        <v>58</v>
      </c>
      <c r="B15" s="84" t="s">
        <v>57</v>
      </c>
      <c r="C15" s="99" t="s">
        <v>64</v>
      </c>
      <c r="D15" s="71"/>
      <c r="E15" s="72"/>
      <c r="F15" s="73">
        <f>SUM(F5:F14)</f>
        <v>95576</v>
      </c>
      <c r="G15" s="70"/>
      <c r="H15" s="74"/>
      <c r="I15" s="70"/>
      <c r="J15" s="70"/>
      <c r="K15" s="70"/>
      <c r="L15" s="70"/>
      <c r="M15" s="75"/>
      <c r="N15" s="76">
        <f>SUM(N5:N14)</f>
        <v>23470</v>
      </c>
      <c r="O15" s="70">
        <f>SUM(O5:O14)</f>
        <v>23920</v>
      </c>
      <c r="P15" s="76">
        <f>SUM(P5:P14)</f>
        <v>40237.359150000004</v>
      </c>
      <c r="Q15" s="70">
        <f>SUM(Q5:Q14)</f>
        <v>21193.4</v>
      </c>
      <c r="R15" s="76">
        <f>SUM(R5:R14)</f>
        <v>21721.224999999999</v>
      </c>
      <c r="S15" s="68">
        <f t="shared" si="6"/>
        <v>93.76141385366877</v>
      </c>
      <c r="T15" s="76">
        <f>SUM(T5:T14)</f>
        <v>0</v>
      </c>
    </row>
  </sheetData>
  <autoFilter ref="B3:S15"/>
  <phoneticPr fontId="2" type="noConversion"/>
  <conditionalFormatting sqref="A5:A14">
    <cfRule type="cellIs" dxfId="24" priority="5659" operator="equal">
      <formula>"3月"</formula>
    </cfRule>
    <cfRule type="containsText" dxfId="23" priority="5661" operator="containsText" text="2月">
      <formula>NOT(ISERROR(SEARCH("2月",A5)))</formula>
    </cfRule>
    <cfRule type="containsText" dxfId="22" priority="5662" operator="containsText" text="1月">
      <formula>NOT(ISERROR(SEARCH("1月",A5)))</formula>
    </cfRule>
  </conditionalFormatting>
  <conditionalFormatting sqref="I2:I3 I5:I1048576">
    <cfRule type="cellIs" dxfId="21" priority="5646" operator="equal">
      <formula>"英文"</formula>
    </cfRule>
  </conditionalFormatting>
  <conditionalFormatting sqref="A5:A14 B1:B1048576">
    <cfRule type="cellIs" dxfId="20" priority="5493" operator="equal">
      <formula>"手工"</formula>
    </cfRule>
  </conditionalFormatting>
  <conditionalFormatting sqref="B5:B15 A5:A14">
    <cfRule type="containsText" dxfId="19" priority="5290" operator="containsText" text="手工">
      <formula>NOT(ISERROR(SEARCH("手工",A5)))</formula>
    </cfRule>
  </conditionalFormatting>
  <conditionalFormatting sqref="I5:I15">
    <cfRule type="cellIs" dxfId="18" priority="5279" operator="equal">
      <formula>"英文"</formula>
    </cfRule>
  </conditionalFormatting>
  <conditionalFormatting sqref="A5:A14">
    <cfRule type="cellIs" dxfId="17" priority="5177" operator="equal">
      <formula>"5月"</formula>
    </cfRule>
    <cfRule type="cellIs" dxfId="16" priority="5178" operator="equal">
      <formula>"5月"</formula>
    </cfRule>
    <cfRule type="cellIs" dxfId="15" priority="5179" operator="equal">
      <formula>"4月"</formula>
    </cfRule>
    <cfRule type="cellIs" dxfId="14" priority="5180" stopIfTrue="1" operator="equal">
      <formula>"4月"</formula>
    </cfRule>
    <cfRule type="cellIs" dxfId="13" priority="5181" operator="equal">
      <formula>"3月"</formula>
    </cfRule>
    <cfRule type="containsText" dxfId="12" priority="5182" operator="containsText" text="2月">
      <formula>NOT(ISERROR(SEARCH("2月",A5)))</formula>
    </cfRule>
    <cfRule type="containsText" dxfId="11" priority="5183" stopIfTrue="1" operator="containsText" text="1月">
      <formula>NOT(ISERROR(SEARCH("1月",A5)))</formula>
    </cfRule>
  </conditionalFormatting>
  <conditionalFormatting sqref="A5:A14">
    <cfRule type="cellIs" dxfId="10" priority="5173" operator="equal">
      <formula>"7月"</formula>
    </cfRule>
    <cfRule type="cellIs" dxfId="9" priority="5174" operator="equal">
      <formula>"6月"</formula>
    </cfRule>
  </conditionalFormatting>
  <conditionalFormatting sqref="A5:A14">
    <cfRule type="cellIs" dxfId="8" priority="4979" operator="equal">
      <formula>"8月"</formula>
    </cfRule>
  </conditionalFormatting>
  <conditionalFormatting sqref="A5:A14">
    <cfRule type="cellIs" dxfId="7" priority="4978" operator="equal">
      <formula>"9月"</formula>
    </cfRule>
  </conditionalFormatting>
  <conditionalFormatting sqref="A5:A14">
    <cfRule type="cellIs" dxfId="6" priority="4977" operator="equal">
      <formula>"10月"</formula>
    </cfRule>
  </conditionalFormatting>
  <conditionalFormatting sqref="A12:A14 A5">
    <cfRule type="cellIs" dxfId="5" priority="4817" operator="equal">
      <formula>"3月"</formula>
    </cfRule>
  </conditionalFormatting>
  <conditionalFormatting sqref="A12:A14 A5">
    <cfRule type="cellIs" dxfId="4" priority="4812" operator="equal">
      <formula>"5月"</formula>
    </cfRule>
    <cfRule type="cellIs" dxfId="3" priority="4813" operator="equal">
      <formula>"5月"</formula>
    </cfRule>
    <cfRule type="cellIs" dxfId="2" priority="4814" operator="equal">
      <formula>"4月"</formula>
    </cfRule>
    <cfRule type="cellIs" dxfId="1" priority="4815" stopIfTrue="1" operator="equal">
      <formula>"4月"</formula>
    </cfRule>
    <cfRule type="cellIs" dxfId="0" priority="4816" operator="equal">
      <formula>"3月"</formula>
    </cfRule>
  </conditionalFormatting>
  <pageMargins left="0.22" right="0.17" top="0.44" bottom="0.22" header="0.31496062992125984" footer="0.2"/>
  <pageSetup paperSize="9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/>
  <dimension ref="A1"/>
  <sheetViews>
    <sheetView workbookViewId="0">
      <selection activeCell="A2" sqref="A2:J2"/>
    </sheetView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生产日报表</vt:lpstr>
      <vt:lpstr>Sheet1</vt:lpstr>
    </vt:vector>
  </TitlesOfParts>
  <Company>微软中国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liyh</dc:creator>
  <cp:lastModifiedBy>Li Yonghong/PALL AUSTAR</cp:lastModifiedBy>
  <cp:lastPrinted>2016-01-25T09:03:43Z</cp:lastPrinted>
  <dcterms:created xsi:type="dcterms:W3CDTF">2013-12-27T08:52:55Z</dcterms:created>
  <dcterms:modified xsi:type="dcterms:W3CDTF">2017-06-20T08:58:59Z</dcterms:modified>
</cp:coreProperties>
</file>