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29"/>
  <workbookPr codeName="ThisWorkbook"/>
  <mc:AlternateContent xmlns:mc="http://schemas.openxmlformats.org/markup-compatibility/2006">
    <mc:Choice Requires="x15">
      <x15ac:absPath xmlns:x15ac="http://schemas.microsoft.com/office/spreadsheetml/2010/11/ac" url="D:\华泰电新\数据库\华泰全集\电池\钠电池数据库\"/>
    </mc:Choice>
  </mc:AlternateContent>
  <xr:revisionPtr revIDLastSave="0" documentId="13_ncr:1_{FEA94617-D853-43B9-85F8-40120166A488}" xr6:coauthVersionLast="47" xr6:coauthVersionMax="47" xr10:uidLastSave="{00000000-0000-0000-0000-000000000000}"/>
  <bookViews>
    <workbookView xWindow="-110" yWindow="-110" windowWidth="22620" windowHeight="13500" tabRatio="950" firstSheet="3" activeTab="16" xr2:uid="{00000000-000D-0000-FFFF-FFFF00000000}"/>
  </bookViews>
  <sheets>
    <sheet name="目录" sheetId="1" r:id="rId1"/>
    <sheet name="1.1 基本情况" sheetId="42" r:id="rId2"/>
    <sheet name="1.2 电池方案对比" sheetId="57" r:id="rId3"/>
    <sheet name="1.3 成本拆分与对比" sheetId="52" r:id="rId4"/>
    <sheet name="1.4 市场空间" sheetId="65" r:id="rId5"/>
    <sheet name="1.5 研究进展" sheetId="10" r:id="rId6"/>
    <sheet name="1.6 原料价格" sheetId="63" r:id="rId7"/>
    <sheet name="1.7 产能统计" sheetId="81" r:id="rId8"/>
    <sheet name="2.1 正极" sheetId="64" r:id="rId9"/>
    <sheet name="2.2 负极" sheetId="25" r:id="rId10"/>
    <sheet name="2.3 电解液" sheetId="73" r:id="rId11"/>
    <sheet name="2.4 导电剂" sheetId="74" r:id="rId12"/>
    <sheet name="3.1 标的汇总" sheetId="77" r:id="rId13"/>
    <sheet name="3.2 美联新材" sheetId="78" r:id="rId14"/>
    <sheet name="3.3 维科技术" sheetId="79" r:id="rId15"/>
    <sheet name="3.4 传艺科技" sheetId="80" r:id="rId16"/>
    <sheet name="3.5 华阳股份" sheetId="82" r:id="rId17"/>
  </sheets>
  <externalReferences>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s>
  <definedNames>
    <definedName name="___Key2" localSheetId="10" hidden="1">#REF!</definedName>
    <definedName name="___Key2" hidden="1">#REF!</definedName>
    <definedName name="__123Graph_A" localSheetId="10" hidden="1">'[1]All road-work file'!#REF!</definedName>
    <definedName name="__123Graph_A" hidden="1">'[1]All road-work file'!#REF!</definedName>
    <definedName name="__123Graph_B" localSheetId="10" hidden="1">#REF!</definedName>
    <definedName name="__123Graph_B" hidden="1">#REF!</definedName>
    <definedName name="__123Graph_X" localSheetId="10" hidden="1">'[1]All road-work file'!#REF!</definedName>
    <definedName name="__123Graph_X" hidden="1">'[1]All road-work file'!#REF!</definedName>
    <definedName name="__FDS_HYPERLINK_TOGGLE_STATE__" hidden="1">"ON"</definedName>
    <definedName name="__FDS_UNIQUE_RANGE_ID_GENERATOR_COUNTER" hidden="1">1</definedName>
    <definedName name="__Key2" hidden="1">#REF!</definedName>
    <definedName name="_1_0_0EBITDA_Sh">[2]NOPAT_VDF!#REF!</definedName>
    <definedName name="_10_0_0SGA_gro">[2]NOPAT_VDF!#REF!</definedName>
    <definedName name="_11_0_0Shares_repurchase_liabil">'[2]Invested capital_VDF'!#REF!</definedName>
    <definedName name="_12_0_0Shares_repurchase_liabil">'[2]Invested capital_VDF'!#REF!</definedName>
    <definedName name="_2_0_0EBITDA_Sh">[2]NOPAT_VDF!#REF!</definedName>
    <definedName name="_3_0_0NOPAT_Sh">[2]NOPAT_VDF!#REF!</definedName>
    <definedName name="_4_0_0NOPAT_Sh">[2]NOPAT_VDF!#REF!</definedName>
    <definedName name="_5_0_0Other_Segment_Reven">[2]NOPAT_VDF!#REF!</definedName>
    <definedName name="_6_0_0Other_Segment_Reven">[2]NOPAT_VDF!#REF!</definedName>
    <definedName name="_7_0_0Restructuring_char">'[2]Invested capital_VDF'!#REF!</definedName>
    <definedName name="_8_0_0Restructuring_char">'[2]Invested capital_VDF'!#REF!</definedName>
    <definedName name="_9_0_0SGA_gro">[2]NOPAT_VDF!#REF!</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cu102.ShareScalingFactor" hidden="1">1000000</definedName>
    <definedName name="_cu103.EmployeeScalingFactor" hidden="1">1000</definedName>
    <definedName name="_cu107.DPSSymbol" hidden="1">"€"</definedName>
    <definedName name="_cu107.EPSSymbol" hidden="1">"€"</definedName>
    <definedName name="_cu71.ScalingFactor" hidden="1">1000000</definedName>
    <definedName name="_DII89">'[3]CLRN-NEW'!#REF!</definedName>
    <definedName name="_DII90">'[3]CLRN-NEW'!#REF!</definedName>
    <definedName name="_DII91">'[3]CLRN-NEW'!#REF!</definedName>
    <definedName name="_DII92">'[3]CLRN-NEW'!#REF!</definedName>
    <definedName name="_DSO89">'[3]CLRN-NEW'!#REF!</definedName>
    <definedName name="_DSO90">'[3]CLRN-NEW'!#REF!</definedName>
    <definedName name="_DSO91">'[3]CLRN-NEW'!#REF!</definedName>
    <definedName name="_DSO92">'[3]CLRN-NEW'!#REF!</definedName>
    <definedName name="_EPS89">'[3]CLRN-NEW'!#REF!</definedName>
    <definedName name="_EPS90">'[3]CLRN-NEW'!#REF!</definedName>
    <definedName name="_EPS91">'[3]CLRN-NEW'!#REF!</definedName>
    <definedName name="_EPS92">'[3]CLRN-NEW'!#REF!</definedName>
    <definedName name="_Fill" hidden="1">#REF!</definedName>
    <definedName name="_Key1" hidden="1">#REF!</definedName>
    <definedName name="_Key2" hidden="1">#REF!</definedName>
    <definedName name="_Kln2">'[4]#REF'!$F$9</definedName>
    <definedName name="_LUT1">#REF!</definedName>
    <definedName name="_MatMult_A" hidden="1">#REF!</definedName>
    <definedName name="_MatMult_AxB" hidden="1">#REF!</definedName>
    <definedName name="_MatMult_B" hidden="1">#REF!</definedName>
    <definedName name="_Order1" hidden="1">255</definedName>
    <definedName name="_Order2" hidden="1">255</definedName>
    <definedName name="_Regression_Int" hidden="1">1</definedName>
    <definedName name="_Rev89">'[3]CLRN-NEW'!#REF!</definedName>
    <definedName name="_Rev90">'[3]CLRN-NEW'!#REF!</definedName>
    <definedName name="_Rev91">'[3]CLRN-NEW'!#REF!</definedName>
    <definedName name="_Rev92">'[3]CLRN-NEW'!#REF!</definedName>
    <definedName name="_ROE89">'[3]CLRN-NEW'!#REF!</definedName>
    <definedName name="_ROE90">'[3]CLRN-NEW'!#REF!</definedName>
    <definedName name="_ROE91">'[3]CLRN-NEW'!#REF!</definedName>
    <definedName name="_ROE92">'[3]CLRN-NEW'!#REF!</definedName>
    <definedName name="_RQ1">[5]Ramp!$AY$8</definedName>
    <definedName name="_RQ2">[5]Ramp!$AZ$8</definedName>
    <definedName name="_RQ3">[5]Ramp!$BA$8</definedName>
    <definedName name="_RQ4">[5]Ramp!$BB$8</definedName>
    <definedName name="_RQ5">[5]Ramp!$BC$8</definedName>
    <definedName name="_RQ6">[5]Ramp!$BD$8</definedName>
    <definedName name="_RQ7">[5]Ramp!$BE$8</definedName>
    <definedName name="_RQ8">[5]Ramp!$BF$8</definedName>
    <definedName name="_Sort" hidden="1">#REF!</definedName>
    <definedName name="_Sort2" hidden="1">#REF!</definedName>
    <definedName name="_Toc111297192" localSheetId="1">'1.1 基本情况'!$C$30</definedName>
    <definedName name="_UP1">[5]Gantt!$EK$4:$EL$155</definedName>
    <definedName name="_UP2">[5]Gantt!$EJ$4:$EK$155</definedName>
    <definedName name="_WGT1">[6]Ratios!$B$3</definedName>
    <definedName name="_WGT2">[6]Ratios!$C$3</definedName>
    <definedName name="_WGT3">[6]Ratios!$D$3</definedName>
    <definedName name="_WGT4">[6]Ratios!$E$3</definedName>
    <definedName name="_WGT5">[6]Ratios!$F$3</definedName>
    <definedName name="_WGT6">[6]Ratios!$G$3</definedName>
    <definedName name="_Yr1989">'[3]CLRN-NEW'!#REF!</definedName>
    <definedName name="_Yr1990">'[3]CLRN-NEW'!#REF!</definedName>
    <definedName name="_Yr1991">'[3]CLRN-NEW'!#REF!</definedName>
    <definedName name="_Yr1992">'[3]CLRN-NEW'!#REF!</definedName>
    <definedName name="AA">'[6]P&amp;L'!$J$2</definedName>
    <definedName name="AB">'[6]P&amp;L'!$J$17</definedName>
    <definedName name="AC">'[6]P&amp;L'!$J$32</definedName>
    <definedName name="Acc_payable_growth_fore">#REF!</definedName>
    <definedName name="Acc_Rec_growth_fore">#REF!</definedName>
    <definedName name="AccessDatabase" hidden="1">"Y:\Database\Stock Information.mdb"</definedName>
    <definedName name="AccountsPayable">#REF!</definedName>
    <definedName name="AccountsReceivable">#REF!</definedName>
    <definedName name="Accrued_compensation_growth_fore">#REF!</definedName>
    <definedName name="Accrued_expenses_growth_fore">#REF!</definedName>
    <definedName name="AccruedExpenses">#REF!</definedName>
    <definedName name="Accum_Cap_Expenses_growth_fore">#REF!</definedName>
    <definedName name="Accum_Goodwill_Amort_growth_fore">#REF!</definedName>
    <definedName name="AD">'[6]P&amp;L'!$J$47</definedName>
    <definedName name="Adapters">'[7]MKT-SIZE'!$B$11:$L$11</definedName>
    <definedName name="Add__Cash">'[8]Test Valuation Parameters'!$D$85</definedName>
    <definedName name="Add__Listed_Investments">'[8]Test Valuation Parameters'!$D$83</definedName>
    <definedName name="Add__Other_Investments">'[8]Test Valuation Parameters'!$D$84</definedName>
    <definedName name="Add__Tax_Benefits">'[8]Test Valuation Parameters'!$D$82</definedName>
    <definedName name="Adj_net_oper_fore">#REF!</definedName>
    <definedName name="Adjusted_Net_Operating_Profit">[9]NOPAT_VDF!$C$26:$AU$26</definedName>
    <definedName name="ADRprice">[10]Prices!$B$12</definedName>
    <definedName name="AE">'[6]P&amp;L'!$J$62</definedName>
    <definedName name="AgPastePrice">[11]AgPaste!$C$7:$CA$57</definedName>
    <definedName name="All_Sort">#REF!</definedName>
    <definedName name="AllCode">[12]PDPYield!#REF!</definedName>
    <definedName name="AmortizationPJ">#REF!</definedName>
    <definedName name="anscount" hidden="1">1</definedName>
    <definedName name="Application">#REF!</definedName>
    <definedName name="AppList">#REF!</definedName>
    <definedName name="AS2DocOpenMode" hidden="1">"AS2DocumentEdit"</definedName>
    <definedName name="Aspect">#REF!</definedName>
    <definedName name="Asset_Beta">'[8]Test Valuation Parameters'!$C$117</definedName>
    <definedName name="AssetPerf_Forecasts">#REF!</definedName>
    <definedName name="Assumptions_Forecasts">#REF!</definedName>
    <definedName name="ATM_Switch">'[7]MKT-SIZE'!$B$45:$L$45</definedName>
    <definedName name="AUpdate">1</definedName>
    <definedName name="Author">#REF!</definedName>
    <definedName name="AvailableMGList">#REF!</definedName>
    <definedName name="Average_invested_capital">'[9]Invested capital_VDF'!$C$89:$AZ$89</definedName>
    <definedName name="Average_Invested_Capital_Core">[9]DCF_VDF!$C$115:$AB$115</definedName>
    <definedName name="Average_invested_capital_DCF">[9]DCF_VDF!$C$78:$AZ$78</definedName>
    <definedName name="B_Q_F">#REF!</definedName>
    <definedName name="B_Q_F_R">#REF!</definedName>
    <definedName name="B_Q_R">#REF!</definedName>
    <definedName name="BA">'[6]P&amp;L'!$H$2</definedName>
    <definedName name="balance">#REF!</definedName>
    <definedName name="Balance_Sheet">#REF!</definedName>
    <definedName name="BanksOnly">#REF!,#REF!,#REF!,#REF!,#REF!,#REF!,#REF!,#REF!,#REF!,#REF!</definedName>
    <definedName name="BaseName">[6]Watch_List!$Z$19</definedName>
    <definedName name="BaseYear">#REF!</definedName>
    <definedName name="BaseYear1">'[13]P&amp;L'!#REF!</definedName>
    <definedName name="BasicSharesPJ">#REF!</definedName>
    <definedName name="bb">#REF!</definedName>
    <definedName name="BC">'[6]P&amp;L'!$H$32</definedName>
    <definedName name="BD">'[6]P&amp;L'!$H$47</definedName>
    <definedName name="BE">'[6]P&amp;L'!$H$62</definedName>
    <definedName name="BldgDepRate">#REF!</definedName>
    <definedName name="BldgSLNDep">#REF!</definedName>
    <definedName name="block.balancesheet.blue">[6]Watch_List!$V$136:$AD$164</definedName>
    <definedName name="block.businessbackground.blue">[6]Watch_List!$B$48:$J$85</definedName>
    <definedName name="block.capitalhistory.blue">[6]Watch_List!$L$9:$T$18</definedName>
    <definedName name="block.cashflow.blue">[6]Watch_List!$AF$89:$AN$117</definedName>
    <definedName name="block.checksum.blue">[6]Master_PD!$C$24:$M$42</definedName>
    <definedName name="block.expansionplans.blue">[6]Watch_List!$AF$119:$AN$134</definedName>
    <definedName name="block.fiveyrhistory.blue">[6]Watch_List!$AF$165:$AN$171</definedName>
    <definedName name="block.forecastandratings.blue">[6]Watch_List!$B$31:$J$46</definedName>
    <definedName name="block.identity.blue">[6]Watch_List!$W$4:$AG$21</definedName>
    <definedName name="block.mainpoints.red">[6]Watch_List!$B$4:$J$29</definedName>
    <definedName name="block.majorshareholders.blue">[6]Watch_List!$L$19:$T$29</definedName>
    <definedName name="block.miscellaneous.none">[6]Watch_List!$AF$136:$AN$154</definedName>
    <definedName name="block.outlook.blue">[6]Watch_List!$L$48:$T$85</definedName>
    <definedName name="block.pricechart.none">[6]Watch_List!$L$31:$T$46</definedName>
    <definedName name="block.profitassumptions.blue">[6]Watch_List!$V$119:$AD$134</definedName>
    <definedName name="block.profitbreakdown.blue">[6]Watch_List!$V$89:$AD$117</definedName>
    <definedName name="block.rationanalysis.blue">[6]Watch_List!$V$165:$AD$171</definedName>
    <definedName name="block.sharedata.blue">[6]Watch_List!$L$4:$T$8</definedName>
    <definedName name="block.subsidiaries.blue">[6]Watch_List!$AF$155:$AN$164</definedName>
    <definedName name="block.title.blue">[6]Watch_List!$B$2:$T$2</definedName>
    <definedName name="BloombergCode">#REF!</definedName>
    <definedName name="BLP_Apps">#REF!</definedName>
    <definedName name="BLPH1" hidden="1">'[14]Auto Sales BBG'!$A$15</definedName>
    <definedName name="BLPH10" hidden="1">'[15]Bloomberg download'!$BT$5</definedName>
    <definedName name="BLPH100" hidden="1">#REF!</definedName>
    <definedName name="BLPH101" hidden="1">#REF!</definedName>
    <definedName name="BLPH102" hidden="1">#REF!</definedName>
    <definedName name="BLPH103" hidden="1">#REF!</definedName>
    <definedName name="BLPH11" hidden="1">'[15]Bloomberg download'!$BK$5</definedName>
    <definedName name="BLPH12" hidden="1">'[15]Bloomberg download'!$BN$5</definedName>
    <definedName name="BLPH13" hidden="1">'[15]Bloomberg download'!$BH$5</definedName>
    <definedName name="BLPH14" hidden="1">'[15]Bloomberg download'!$BE$5</definedName>
    <definedName name="BLPH15" hidden="1">'[15]Bloomberg download'!$BB$5</definedName>
    <definedName name="BLPH16" hidden="1">'[15]Bloomberg download'!$AP$5</definedName>
    <definedName name="BLPH17" hidden="1">'[15]Bloomberg download'!$AY$5</definedName>
    <definedName name="BLPH18" hidden="1">'[15]Bloomberg download'!$C$5</definedName>
    <definedName name="BLPH19" hidden="1">'[15]Bloomberg download'!$F$5</definedName>
    <definedName name="BLPH2" hidden="1">'[16]Auto Sales BBG'!#REF!</definedName>
    <definedName name="BLPH20" hidden="1">'[15]Bloomberg download'!$L$5</definedName>
    <definedName name="BLPH21" hidden="1">'[15]Bloomberg download'!$O$5</definedName>
    <definedName name="BLPH22" hidden="1">'[15]Bloomberg download'!$I$5</definedName>
    <definedName name="BLPH23" hidden="1">'[15]Bloomberg download'!$U$5</definedName>
    <definedName name="BLPH24" hidden="1">'[15]Bloomberg download'!$R$5</definedName>
    <definedName name="BLPH25" hidden="1">'[15]Bloomberg download'!$X$5</definedName>
    <definedName name="BLPH26" hidden="1">'[15]Bloomberg download'!$AA$5</definedName>
    <definedName name="BLPH27" hidden="1">'[15]Bloomberg download'!$AD$5</definedName>
    <definedName name="BLPH28" hidden="1">'[15]Bloomberg download'!$AG$5</definedName>
    <definedName name="BLPH29" hidden="1">'[15]Bloomberg download'!$AM$5</definedName>
    <definedName name="BLPH3" hidden="1">#REF!</definedName>
    <definedName name="BLPH30" hidden="1">'[15]Bloomberg download'!$AJ$5</definedName>
    <definedName name="BLPH31" hidden="1">'[15]Bloomberg download'!$AS$5</definedName>
    <definedName name="BLPH32" hidden="1">'[15]Bloomberg download'!$AV$5</definedName>
    <definedName name="BLPH33" hidden="1">#REF!</definedName>
    <definedName name="BLPH34" hidden="1">#REF!</definedName>
    <definedName name="BLPH35" hidden="1">#REF!</definedName>
    <definedName name="BLPH36" hidden="1">#REF!</definedName>
    <definedName name="BLPH37" hidden="1">#REF!</definedName>
    <definedName name="BLPH38" hidden="1">#REF!</definedName>
    <definedName name="BLPH39" hidden="1">#REF!</definedName>
    <definedName name="BLPH4" hidden="1">#REF!</definedName>
    <definedName name="BLPH40" hidden="1">#REF!</definedName>
    <definedName name="BLPH5" hidden="1">'[15]Bloomberg download'!$CF$5</definedName>
    <definedName name="BLPH6" hidden="1">'[15]Bloomberg download'!$CC$5</definedName>
    <definedName name="BLPH7" hidden="1">'[15]Bloomberg download'!$BZ$5</definedName>
    <definedName name="BLPH8" hidden="1">'[15]Bloomberg download'!$BW$5</definedName>
    <definedName name="BLPH9" hidden="1">'[15]Bloomberg download'!$BQ$5</definedName>
    <definedName name="BLPH91" hidden="1">#REF!</definedName>
    <definedName name="BLPH92" hidden="1">#REF!</definedName>
    <definedName name="BLPH93" hidden="1">#REF!</definedName>
    <definedName name="BLPH94" hidden="1">#REF!</definedName>
    <definedName name="BLPH99" hidden="1">#REF!</definedName>
    <definedName name="Bond_rating">'[9]Summary Page_VDF'!#REF!</definedName>
    <definedName name="BookValue89">'[3]CLRN-NEW'!#REF!</definedName>
    <definedName name="BookValue90">'[3]CLRN-NEW'!#REF!</definedName>
    <definedName name="BookValue91">'[3]CLRN-NEW'!#REF!</definedName>
    <definedName name="BookValue92">'[3]CLRN-NEW'!#REF!</definedName>
    <definedName name="BRQty">#REF!</definedName>
    <definedName name="BS_92_94">#REF!</definedName>
    <definedName name="BS_AP">#REF!</definedName>
    <definedName name="BS_AR">#REF!</definedName>
    <definedName name="BS_Cash">#REF!</definedName>
    <definedName name="BS_CL">#REF!</definedName>
    <definedName name="BS_Convertible_Debt">#REF!</definedName>
    <definedName name="BS_Convertible_Preferred">#REF!</definedName>
    <definedName name="BS_Deferred_Taxes">#REF!</definedName>
    <definedName name="BS_Equity">#REF!</definedName>
    <definedName name="BS_Intangibles">#REF!</definedName>
    <definedName name="BS_Inventory">#REF!</definedName>
    <definedName name="BS_Investments">#REF!</definedName>
    <definedName name="BS_Minority">#REF!</definedName>
    <definedName name="BS_Other_CA">#REF!</definedName>
    <definedName name="BS_Other_LTAssets">#REF!</definedName>
    <definedName name="BS_Other_LTLiabilities">#REF!</definedName>
    <definedName name="BS_PPE">#REF!</definedName>
    <definedName name="BS_Revolver">#REF!</definedName>
    <definedName name="BS_Straight_Debt">#REF!</definedName>
    <definedName name="BS_Straight_Preferred">#REF!</definedName>
    <definedName name="BSMethod">2</definedName>
    <definedName name="BUpdate">1</definedName>
    <definedName name="bvps_avg">#REF!</definedName>
    <definedName name="bvps_max">#REF!</definedName>
    <definedName name="bvps_min">#REF!</definedName>
    <definedName name="bvps_sdd">#REF!</definedName>
    <definedName name="bvps_sdu">#REF!</definedName>
    <definedName name="bye">#REF!</definedName>
    <definedName name="CA">'[6]P&amp;L'!$F$2</definedName>
    <definedName name="CapChanges">#REF!</definedName>
    <definedName name="CapexPJ">#REF!</definedName>
    <definedName name="cash">#REF!</definedName>
    <definedName name="Cash_DCF">[17]DCF_VDF!$C$33:$AZ$33</definedName>
    <definedName name="Cash_fore">#REF!</definedName>
    <definedName name="Cash_growth_fore">#REF!</definedName>
    <definedName name="cash_interest">[18]Inputs!$D$30</definedName>
    <definedName name="Cash_Operating_Taxes">[9]NOPAT_VDF!$C$39:$AU$39</definedName>
    <definedName name="Cash_Operating_taxes_Core">[9]NOPAT_VDF!$C$185:$Q$185</definedName>
    <definedName name="Cash_operating_taxes_core_fore">#REF!</definedName>
    <definedName name="Cash_operating_taxes_fore">#REF!</definedName>
    <definedName name="CashFlowfmOpsPJ">#REF!</definedName>
    <definedName name="CashQ">'[3]CLRN-NEW'!$AO$315</definedName>
    <definedName name="cashsheet">[10]PublishCashFlow!$A$1</definedName>
    <definedName name="CB">'[6]P&amp;L'!$F$17</definedName>
    <definedName name="CC">'[6]P&amp;L'!$F$32</definedName>
    <definedName name="CCY">#REF!</definedName>
    <definedName name="CD">'[6]P&amp;L'!$F$47</definedName>
    <definedName name="CDate">TODAY()</definedName>
    <definedName name="CE">'[6]P&amp;L'!$F$62</definedName>
    <definedName name="CellOthers">#REF!</definedName>
    <definedName name="ceps_avg">#REF!</definedName>
    <definedName name="ceps_max">#REF!</definedName>
    <definedName name="ceps_min">#REF!</definedName>
    <definedName name="ceps_sdd">#REF!</definedName>
    <definedName name="ceps_sdu">#REF!</definedName>
    <definedName name="CF_Amortization">#REF!</definedName>
    <definedName name="CF_AP">#REF!</definedName>
    <definedName name="CF_AR">#REF!</definedName>
    <definedName name="CF_Beg_Cash">#REF!</definedName>
    <definedName name="CF_Capex">#REF!</definedName>
    <definedName name="CF_Convertible_Debt">#REF!</definedName>
    <definedName name="CF_Convertible_Preferred">#REF!</definedName>
    <definedName name="CF_Deferred_Taxes">#REF!</definedName>
    <definedName name="CF_Depreciation">#REF!</definedName>
    <definedName name="CF_Dividends">#REF!</definedName>
    <definedName name="CF_Dividends_Subsidiary">#REF!</definedName>
    <definedName name="CF_Equity">#REF!</definedName>
    <definedName name="CF_Equity_Earnings">#REF!</definedName>
    <definedName name="CF_Inventory">#REF!</definedName>
    <definedName name="CF_Investments">#REF!</definedName>
    <definedName name="CF_Minority_NI">#REF!</definedName>
    <definedName name="CF_NI">#REF!</definedName>
    <definedName name="CF_Non_Cash_Charges">#REF!</definedName>
    <definedName name="CF_Non_Cash_Interest">#REF!</definedName>
    <definedName name="CF_Non_Cash_Straight_PDividend">#REF!</definedName>
    <definedName name="CF_Other">#REF!</definedName>
    <definedName name="CF_Other_CA">#REF!</definedName>
    <definedName name="CF_Other_CL">#REF!</definedName>
    <definedName name="CF_Straight_Debt">#REF!</definedName>
    <definedName name="CF_Straight_Preferred">#REF!</definedName>
    <definedName name="CFProc">#REF!</definedName>
    <definedName name="CFProcList">#REF!</definedName>
    <definedName name="cfps_avg">#REF!</definedName>
    <definedName name="cfps_max">#REF!</definedName>
    <definedName name="cfps_min">#REF!</definedName>
    <definedName name="cfps_sdd">#REF!</definedName>
    <definedName name="cfps_sdu">#REF!</definedName>
    <definedName name="chart_data">[6]Ratios!$AA$3</definedName>
    <definedName name="chart_data_pd">[6]Ratios!$AE$3</definedName>
    <definedName name="chart_index">[6]Ratios!$Z$2</definedName>
    <definedName name="chart_name">[6]RNK_Map!$E$1</definedName>
    <definedName name="chart_range">[6]DATA!$A$2:$A$500</definedName>
    <definedName name="chartarea">'[19]charting 1'!$A$1:$B$732</definedName>
    <definedName name="ChassisPrice">[11]Chassis!$C$7:$CA$57</definedName>
    <definedName name="check_data">#REF!</definedName>
    <definedName name="ChemPrice">#REF!</definedName>
    <definedName name="Choices_Wrapper">#N/A</definedName>
    <definedName name="CIQWBGuid" hidden="1">"355cc481-6b46-4893-b018-497a197d80e9"</definedName>
    <definedName name="Circuit_OtherPrice">[11]Circuit_Others!$C$7:$CA$57</definedName>
    <definedName name="Circular">#REF!</definedName>
    <definedName name="Code">#REF!</definedName>
    <definedName name="CodeList">#REF!</definedName>
    <definedName name="COGS">#REF!</definedName>
    <definedName name="COGS89">'[3]CLRN-NEW'!#REF!</definedName>
    <definedName name="COGS90">'[3]CLRN-NEW'!#REF!</definedName>
    <definedName name="COGS91">'[3]CLRN-NEW'!#REF!</definedName>
    <definedName name="COGS92">'[3]CLRN-NEW'!#REF!</definedName>
    <definedName name="columns">#REF!,#REF!,#REF!,#REF!</definedName>
    <definedName name="COM_Col_1">#REF!</definedName>
    <definedName name="COM_Col_10">#REF!</definedName>
    <definedName name="COM_Col_11">#REF!</definedName>
    <definedName name="COM_Col_12">#REF!</definedName>
    <definedName name="COM_Col_13">#REF!</definedName>
    <definedName name="COM_Col_14">#REF!</definedName>
    <definedName name="COM_Col_15">#REF!</definedName>
    <definedName name="COM_Col_16">#REF!</definedName>
    <definedName name="COM_Col_17">#REF!</definedName>
    <definedName name="COM_Col_18">#REF!</definedName>
    <definedName name="COM_Col_19">#REF!</definedName>
    <definedName name="COM_Col_2">#REF!</definedName>
    <definedName name="COM_Col_3">#REF!</definedName>
    <definedName name="COM_Col_4">#REF!</definedName>
    <definedName name="COM_Col_5">#REF!</definedName>
    <definedName name="COM_Col_6">#REF!</definedName>
    <definedName name="COM_Col_7">#REF!</definedName>
    <definedName name="COM_Col_8">#REF!</definedName>
    <definedName name="COM_Col_9">#REF!</definedName>
    <definedName name="COM_Row_1">#REF!</definedName>
    <definedName name="COM_Row_10">#REF!</definedName>
    <definedName name="COM_Row_11">#REF!</definedName>
    <definedName name="COM_Row_12">#REF!</definedName>
    <definedName name="COM_Row_13">#REF!</definedName>
    <definedName name="COM_Row_2">#REF!</definedName>
    <definedName name="COM_Row_3">#REF!</definedName>
    <definedName name="COM_Row_4">#REF!</definedName>
    <definedName name="COM_Row_5">#REF!</definedName>
    <definedName name="COM_Row_6">#REF!</definedName>
    <definedName name="COM_Row_7">#REF!</definedName>
    <definedName name="COM_Row_8">#REF!</definedName>
    <definedName name="COM_Row_9">#REF!</definedName>
    <definedName name="Company">[20]Controls!$C$6</definedName>
    <definedName name="Company_Name">'[21]P &amp; L'!$A$1</definedName>
    <definedName name="comps_max">#REF!</definedName>
    <definedName name="ConstructionInProgressPJ">#REF!</definedName>
    <definedName name="Convertible_Debt_Converted">#REF!</definedName>
    <definedName name="Convertible_Preferred_Converted">#REF!</definedName>
    <definedName name="ConvertibleDebt">#REF!</definedName>
    <definedName name="ConvertibleDebtInterestPJ">#REF!</definedName>
    <definedName name="Convertibles__warrant_element">'[8]Test Valuation Parameters'!$D$99</definedName>
    <definedName name="copy_area">[10]Client!$A$1:$O$84</definedName>
    <definedName name="Core_Average_Invested_Capital_Actual">#REF!</definedName>
    <definedName name="Core_Incremental_Invested_Capital">#REF!</definedName>
    <definedName name="Core_Invested_Capital_Actual">#REF!</definedName>
    <definedName name="Core_Invested_Capital_growth">#REF!</definedName>
    <definedName name="Core_Invested_Capital_turns">[9]DCF_VDF!$C$116:$AB$116</definedName>
    <definedName name="Cost_of_Debt">'[8]Test Valuation Parameters'!$C$124</definedName>
    <definedName name="Cost_of_Equity">'[8]Test Valuation Parameters'!$C$120</definedName>
    <definedName name="Country">#REF!</definedName>
    <definedName name="cu102.ShareScalingFactor" hidden="1">1000000</definedName>
    <definedName name="cu103.EmployeeScalingFactor" hidden="1">1000</definedName>
    <definedName name="cu107.DPSSymbol" hidden="1">"€"</definedName>
    <definedName name="cu107.EPSSymbol" hidden="1">"€"</definedName>
    <definedName name="cu71.ScalingFactor" hidden="1">1000000</definedName>
    <definedName name="currencies">#REF!</definedName>
    <definedName name="Currency">#REF!</definedName>
    <definedName name="currency_tickers">#REF!</definedName>
    <definedName name="CurrencyCode">#REF!</definedName>
    <definedName name="currencyList">#REF!</definedName>
    <definedName name="Current_No._Shares">'[8]Test Valuation Parameters'!$D$103</definedName>
    <definedName name="Current_no_of_shares">#REF!</definedName>
    <definedName name="Current_Price">#REF!</definedName>
    <definedName name="CurrentAssets">#REF!</definedName>
    <definedName name="CurrentLiabilities">#REF!</definedName>
    <definedName name="CurrentShares">#REF!</definedName>
    <definedName name="CurrentSO">#REF!</definedName>
    <definedName name="Customer_deposits_growth_fore">#REF!</definedName>
    <definedName name="cye">#REF!</definedName>
    <definedName name="d">#REF!</definedName>
    <definedName name="DA">'[6]P&amp;L'!$D$2</definedName>
    <definedName name="DailyTurnover">#REF!</definedName>
    <definedName name="data">#REF!</definedName>
    <definedName name="Date">'[22]Cashflow Analysis'!$B$3</definedName>
    <definedName name="DB">'[6]P&amp;L'!$D$17</definedName>
    <definedName name="DBBldgDep">#REF!</definedName>
    <definedName name="DBBldgDepChoice">#REF!</definedName>
    <definedName name="DBBldgInterestChoice">#REF!</definedName>
    <definedName name="DBDep">#REF!</definedName>
    <definedName name="DBDepChoice">#REF!</definedName>
    <definedName name="DBInterestChoice">#REF!</definedName>
    <definedName name="DC">'[6]P&amp;L'!$D$32</definedName>
    <definedName name="DCF_EY1">[9]DCF_VDF!$D$1:$D$65536</definedName>
    <definedName name="DCF_EY10">[9]DCF_VDF!$M$1:$M$65536</definedName>
    <definedName name="DCF_EY14">[9]DCF_VDF!$Q$1:$Q$65536</definedName>
    <definedName name="DCF_EY15">[9]DCF_VDF!$R$1:$R$65536</definedName>
    <definedName name="DCF_EY2">[9]DCF_VDF!$E$1:$E$65536</definedName>
    <definedName name="DCF_EY24">[9]DCF_VDF!$AA$1:$AA$65536</definedName>
    <definedName name="DCF_EY25">[9]DCF_VDF!$AB$1:$AB$65536</definedName>
    <definedName name="DCF_EY3">[9]DCF_VDF!$F$1:$F$65536</definedName>
    <definedName name="DCF_EY4">[9]DCF_VDF!$G$1:$G$65536</definedName>
    <definedName name="DCF_EY5">[9]DCF_VDF!$H$1:$H$65536</definedName>
    <definedName name="DCF_EY9">[9]DCF_VDF!$L$1:$L$65536</definedName>
    <definedName name="DCF_P">[9]DCF_VDF!$C$1:$C$65536</definedName>
    <definedName name="dcfb">#REF!</definedName>
    <definedName name="DD">'[6]P&amp;L'!$D$47</definedName>
    <definedName name="DE">'[6]P&amp;L'!$D$62</definedName>
    <definedName name="Debt">#REF!</definedName>
    <definedName name="Debt_Beta">'[8]Test Valuation Parameters'!$C$123</definedName>
    <definedName name="Debt_growth">[9]NOPAT_VDF!$M$153:$Q$153</definedName>
    <definedName name="Debt_Market_Cap_Ratio">#REF!</definedName>
    <definedName name="Debt_Premium">'[8]Test Valuation Parameters'!$C$122</definedName>
    <definedName name="Debt_to_Cap89">'[3]CLRN-NEW'!#REF!</definedName>
    <definedName name="Debt_to_Cap90">'[3]CLRN-NEW'!#REF!</definedName>
    <definedName name="Debt_to_Cap91">'[3]CLRN-NEW'!#REF!</definedName>
    <definedName name="Debt_to_Cap92">'[3]CLRN-NEW'!#REF!</definedName>
    <definedName name="DebtLookup">#REF!</definedName>
    <definedName name="Dec99Rev">'[23]RFMD P&amp;L'!$AI$6</definedName>
    <definedName name="Deferred_tax_asset_growth_fore">#REF!</definedName>
    <definedName name="Deferred_tax_liability_growth_fore">#REF!</definedName>
    <definedName name="Dep_and_Amort">[9]NOPAT_VDF!$C$100:$AU$100</definedName>
    <definedName name="Dep_margin_fore">#REF!</definedName>
    <definedName name="DepBldgDBBase">#REF!</definedName>
    <definedName name="DepBldgSLNBase">#REF!</definedName>
    <definedName name="DepDBBase">#REF!</definedName>
    <definedName name="DepMethod">#REF!</definedName>
    <definedName name="DepMethodList">#REF!</definedName>
    <definedName name="DepMethodText">#REF!</definedName>
    <definedName name="DepRate">#REF!</definedName>
    <definedName name="Depreciation">[9]NOPAT_VDF!$C$104:$AE$104</definedName>
    <definedName name="Depreciation_fore">#REF!</definedName>
    <definedName name="DepreciationPJ">#REF!</definedName>
    <definedName name="DepSLNBase">#REF!</definedName>
    <definedName name="DepYear">#REF!</definedName>
    <definedName name="DepYearBldg">#REF!</definedName>
    <definedName name="DepYearFab">#REF!</definedName>
    <definedName name="DirectLabor">#REF!</definedName>
    <definedName name="discount">[24]NAV!#REF!</definedName>
    <definedName name="DiscountYears">#REF!</definedName>
    <definedName name="Displaycashflowstatement">#REF!</definedName>
    <definedName name="Displayincomestatement">#REF!</definedName>
    <definedName name="DisplayResearchandDevelopment">#REF!</definedName>
    <definedName name="DisplayWACC">#REF!</definedName>
    <definedName name="DnA_fore">#REF!</definedName>
    <definedName name="DnA_growth_fore">#REF!</definedName>
    <definedName name="DollarHeader">[20]Controls!$D$12</definedName>
    <definedName name="DownTrend">[6]RNK_Map!$D$19:$D$69</definedName>
    <definedName name="DPS_FORECAST">[8]IS!$B$58:$D$58</definedName>
    <definedName name="Draft">#REF!</definedName>
    <definedName name="DriverICPrice">[11]DriverIC!$C$7:$CA$57</definedName>
    <definedName name="DriverP_Apps">#REF!</definedName>
    <definedName name="DrivingAPrice">[11]DrivingA!$C$7:$CA$57</definedName>
    <definedName name="DrivingB_ScanICPrice">[11]DrivingB_ScanIC!$C$7:$CA$57</definedName>
    <definedName name="DrivingBPrice">[11]DrivingB!$C$7:$CA$57</definedName>
    <definedName name="Dsiplayadjsutmentsandassumptions">#REF!</definedName>
    <definedName name="Dsiplaybalancesheet">#REF!</definedName>
    <definedName name="Dsiplayoperatingleases">#REF!</definedName>
    <definedName name="EA">'[6]P&amp;L'!$B$2</definedName>
    <definedName name="EB">'[6]P&amp;L'!$B$17</definedName>
    <definedName name="EBIT">[9]NOPAT_VDF!$C$17:$AZ$17</definedName>
    <definedName name="EBIT_fore">#REF!</definedName>
    <definedName name="EBIT_margin">[9]NOPAT_VDF!$C$111:$AU$111</definedName>
    <definedName name="EBIT_margin_fore">#REF!</definedName>
    <definedName name="EBITA">[9]NOPAT_VDF!$C$101:$AZ$101</definedName>
    <definedName name="EBITA_fore">#REF!</definedName>
    <definedName name="EBITDA">[9]NOPAT_VDF!$C$102:$AE$102</definedName>
    <definedName name="ebitda_avg">#REF!</definedName>
    <definedName name="EBITDA_DCF">[9]DCF_VDF!$C$15:$AZ$15</definedName>
    <definedName name="EBITDA_fore">#REF!</definedName>
    <definedName name="EBITDA_growth_avg">[9]NOPAT_VDF!#REF!</definedName>
    <definedName name="EBITDA_margin">[9]NOPAT_VDF!$C$109:$AZ$109</definedName>
    <definedName name="EBITDA_margin_fore">#REF!</definedName>
    <definedName name="ebitda_max">#REF!</definedName>
    <definedName name="ebitda_min">#REF!</definedName>
    <definedName name="ebitda_sdd">#REF!</definedName>
    <definedName name="ebitda_sdu">#REF!</definedName>
    <definedName name="EBITDA_Share">[9]NOPAT_VDF!#REF!</definedName>
    <definedName name="EC">'[6]P&amp;L'!$B$32</definedName>
    <definedName name="ED">'[6]P&amp;L'!$B$47</definedName>
    <definedName name="ED_Q">[6]Master!$F$2:$F$3969</definedName>
    <definedName name="EE">'[6]P&amp;L'!$B$62</definedName>
    <definedName name="eei">#REF!</definedName>
    <definedName name="eep">#REF!</definedName>
    <definedName name="ees">#REF!</definedName>
    <definedName name="Effective_Tax_Rate">'[8]Test Valuation Parameters'!$C$126</definedName>
    <definedName name="Eg">[10]DCF!$N$30</definedName>
    <definedName name="EKc">[10]DCF!$E$31</definedName>
    <definedName name="EKd">[10]DCF!$C$27</definedName>
    <definedName name="EKe">[10]DCF!$D$29</definedName>
    <definedName name="EPS">[9]NOPAT_VDF!$C$96:$AU$96</definedName>
    <definedName name="eps_avg">#REF!</definedName>
    <definedName name="eps_cutoff">#REF!</definedName>
    <definedName name="EPS_FORECAST">[8]IS!$B$53:$D$53</definedName>
    <definedName name="EPS_growth_avg">[9]NOPAT_VDF!#REF!</definedName>
    <definedName name="eps_max">#REF!</definedName>
    <definedName name="eps_min">#REF!</definedName>
    <definedName name="eps_sdd">#REF!</definedName>
    <definedName name="eps_sdu">#REF!</definedName>
    <definedName name="EPSAfter89">'[3]CLRN-NEW'!#REF!</definedName>
    <definedName name="EPSAfter90">'[3]CLRN-NEW'!#REF!</definedName>
    <definedName name="EPSAfter91">'[3]CLRN-NEW'!#REF!</definedName>
    <definedName name="EPSAfter92">'[3]CLRN-NEW'!#REF!</definedName>
    <definedName name="Equity_Beta">'[8]Test Valuation Parameters'!$C$118</definedName>
    <definedName name="Equity_Price_per_unit">'[8]Test Valuation Parameters'!$D$104</definedName>
    <definedName name="Equity_RP">'[8]Test Valuation Parameters'!$C$119</definedName>
    <definedName name="Error">#REF!</definedName>
    <definedName name="esf">#REF!</definedName>
    <definedName name="Eshares">[10]DCF!$H$26</definedName>
    <definedName name="Et">[10]DCF!$B$28</definedName>
    <definedName name="eta">#REF!</definedName>
    <definedName name="Euro">[10]Prices!$B$17</definedName>
    <definedName name="EuroStoxx">[10]Prices!$B$22</definedName>
    <definedName name="EV">'[25]估值－2'!$F$48</definedName>
    <definedName name="eve">#REF!</definedName>
    <definedName name="eve_avg">#REF!</definedName>
    <definedName name="eve_sdd_ratio">#REF!</definedName>
    <definedName name="eve_sdu_ratio">#REF!</definedName>
    <definedName name="evs">#REF!</definedName>
    <definedName name="evs_avg">#REF!</definedName>
    <definedName name="evs_sdd_ratio">#REF!</definedName>
    <definedName name="evs_sdu_ratio">#REF!</definedName>
    <definedName name="EWd">[10]DCF!$C$30</definedName>
    <definedName name="Excess_cash">'[9]Invested capital_VDF'!$C$5:$AE$5</definedName>
    <definedName name="Excess_Cash_Core">'[9]Invested capital_VDF'!$C$130:$Q$130</definedName>
    <definedName name="Exchange">#REF!</definedName>
    <definedName name="Exchange_Rate">'[8]Test Valuation Parameters'!$I$68</definedName>
    <definedName name="ExchangeRate">#REF!</definedName>
    <definedName name="Existing_business">'[8]Test Valuation Parameters'!$C$137</definedName>
    <definedName name="Expl_forecast_1st_yr">#REF!</definedName>
    <definedName name="Expl_forecast_2nd_yr">#REF!</definedName>
    <definedName name="Expl_forecast_3rd_yr">#REF!</definedName>
    <definedName name="Explicit_Forecasts">'[21]Test Valuation Parameters'!$N$1+'[21]Test Valuation Parameters'!$D$80</definedName>
    <definedName name="EXPORT_IncomeStatement_Refs">[26]RangeDictionary!#REF!</definedName>
    <definedName name="ext">#REF!</definedName>
    <definedName name="Eyear">[10]DCF!$C$40</definedName>
    <definedName name="FabOp">#REF!</definedName>
    <definedName name="FabOperation">[11]FabOperation!$C$7:$CA$8</definedName>
    <definedName name="Faster_Faller">[6]RNK_Map!$H$19:$H$69</definedName>
    <definedName name="Faster_Riser">[6]RNK_Map!$F$19:$F$69</definedName>
    <definedName name="FDSharesOut89">'[3]CLRN-NEW'!#REF!</definedName>
    <definedName name="FDSharesOut90">'[3]CLRN-NEW'!#REF!</definedName>
    <definedName name="FDSharesOut91">'[3]CLRN-NEW'!#REF!</definedName>
    <definedName name="FDSharesOut92">'[3]CLRN-NEW'!#REF!</definedName>
    <definedName name="FF_Forecasts">#REF!</definedName>
    <definedName name="file">[10]PublishIncome!$A$1</definedName>
    <definedName name="FilmMargin">#REF!</definedName>
    <definedName name="FinalYear">[6]Watch_List!$Z$15</definedName>
    <definedName name="FIOPS">#REF!,#REF!</definedName>
    <definedName name="FirstYear">#REF!</definedName>
    <definedName name="Fixed_asset_turns">'[27]Invested capital_VDF'!$C$99:$AU$99</definedName>
    <definedName name="Fixed_asset_turns_fore">#REF!</definedName>
    <definedName name="Fixed_assets">'[9]Invested capital_VDF'!$C$43:$AE$43</definedName>
    <definedName name="Fixed_Assets_Core">[9]DCF_VDF!$C$112:$AB$112</definedName>
    <definedName name="Fixed_assets_DCF">[9]DCF_VDF!$C$75:$AZ$75</definedName>
    <definedName name="Flag_index">[6]RNK!$A$2:$A$16384</definedName>
    <definedName name="Flag_index_all">[6]RNK!$A$2:$IV$3464</definedName>
    <definedName name="Footnotes_Text">#REF!</definedName>
    <definedName name="FOR_IS_DividendsPaidSummed">[28]Forecast!#REF!</definedName>
    <definedName name="fore_1">#REF!</definedName>
    <definedName name="fore_10">#REF!</definedName>
    <definedName name="fore_2">#REF!</definedName>
    <definedName name="fore_3">#REF!</definedName>
    <definedName name="fore_4">#REF!</definedName>
    <definedName name="fore_5">#REF!</definedName>
    <definedName name="fore_6">#REF!</definedName>
    <definedName name="fore_7">#REF!</definedName>
    <definedName name="fore_8">#REF!</definedName>
    <definedName name="fore_9">#REF!</definedName>
    <definedName name="Forecast_Year_end">'[9]Summary Page_VDF'!$H$12</definedName>
    <definedName name="ForecastVersion">#REF!</definedName>
    <definedName name="FR_COU_ABBR_LINK">#REF!</definedName>
    <definedName name="Frame_Relay">'[7]MKT-SIZE'!$B$50:$L$50</definedName>
    <definedName name="FullyDilutedSharesPJ">#REF!</definedName>
    <definedName name="Function">#REF!</definedName>
    <definedName name="Fx">#REF!</definedName>
    <definedName name="FY">('[29]TFT (T4)'!A1*9/12+'[29]TFT (T4)'!B1*3/12)</definedName>
    <definedName name="fye">#REF!</definedName>
    <definedName name="FYEnd">#REF!</definedName>
    <definedName name="GDP" hidden="1">#REF!</definedName>
    <definedName name="Gen">#REF!</definedName>
    <definedName name="GenCode">#REF!</definedName>
    <definedName name="General_Instrument__GIC">#REF!</definedName>
    <definedName name="GenTech1">#REF!</definedName>
    <definedName name="Glass">#REF!</definedName>
    <definedName name="GlassPrice">#REF!</definedName>
    <definedName name="Goodwill_Amortization">25</definedName>
    <definedName name="Goodwill_growth_fore">#REF!</definedName>
    <definedName name="graph" hidden="1">'[1]All road-work file'!#REF!</definedName>
    <definedName name="GraphB" hidden="1">'[1]All road-work file'!#REF!</definedName>
    <definedName name="Gross_inc_growth">[30]NOPAT_VDF!#REF!</definedName>
    <definedName name="Gross_income">[9]NOPAT_VDF!$C$10:$AE$10</definedName>
    <definedName name="Gross_income_fore">#REF!</definedName>
    <definedName name="Gross_income_growth_avg">#REF!</definedName>
    <definedName name="Gross_margin_fore">#REF!</definedName>
    <definedName name="GrProfit89">'[3]CLRN-NEW'!#REF!</definedName>
    <definedName name="GrProfit90">'[3]CLRN-NEW'!#REF!</definedName>
    <definedName name="GrProfit91">'[3]CLRN-NEW'!#REF!</definedName>
    <definedName name="GrProfit92">'[3]CLRN-NEW'!#REF!</definedName>
    <definedName name="GUpdate">0</definedName>
    <definedName name="high">#REF!</definedName>
    <definedName name="HTML_CodePage" hidden="1">1252</definedName>
    <definedName name="HTML_Control" localSheetId="10" hidden="1">{"'Industry'!$A$1:$M$85","'Industry'!$I$20:$M$45"}</definedName>
    <definedName name="HTML_Control" hidden="1">{"'Industry'!$A$1:$M$85","'Industry'!$I$20:$M$45"}</definedName>
    <definedName name="HTML_Control1" localSheetId="10" hidden="1">{"'Industry'!$A$1:$M$85","'Industry'!$I$20:$M$45"}</definedName>
    <definedName name="HTML_Control1" hidden="1">{"'Industry'!$A$1:$M$85","'Industry'!$I$20:$M$45"}</definedName>
    <definedName name="HTML_Description" hidden="1">""</definedName>
    <definedName name="HTML_Email" hidden="1">""</definedName>
    <definedName name="HTML_Header" hidden="1">"Industry"</definedName>
    <definedName name="HTML_LastUpdate" hidden="1">"12/31/96"</definedName>
    <definedName name="HTML_LineAfter" hidden="1">FALSE</definedName>
    <definedName name="HTML_LineBefore" hidden="1">FALSE</definedName>
    <definedName name="HTML_Name" hidden="1">"Portable 3"</definedName>
    <definedName name="HTML_OBDlg2" hidden="1">TRUE</definedName>
    <definedName name="HTML_OBDlg4" hidden="1">TRUE</definedName>
    <definedName name="HTML_OS" hidden="1">0</definedName>
    <definedName name="HTML_PathFile" hidden="1">"p:\input\1996"</definedName>
    <definedName name="HTML_Title" hidden="1">"NEW_X"</definedName>
    <definedName name="Hubs">'[7]MKT-SIZE'!$B$25:$L$25</definedName>
    <definedName name="ian">#REF!</definedName>
    <definedName name="iar">#REF!</definedName>
    <definedName name="iba">#REF!</definedName>
    <definedName name="ibc">#REF!</definedName>
    <definedName name="ibf">#REF!</definedName>
    <definedName name="ibx">#REF!</definedName>
    <definedName name="IC_1">'[9]Invested capital_VDF'!$P$1:$P$65536</definedName>
    <definedName name="IC_2">'[9]Invested capital_VDF'!$O$1:$O$65536</definedName>
    <definedName name="IC_3">'[9]Invested capital_VDF'!$N$1:$N$65536</definedName>
    <definedName name="IC_4">'[9]Invested capital_VDF'!$M$1:$M$65536</definedName>
    <definedName name="IC_5">'[9]Invested capital_VDF'!$L$1:$L$65536</definedName>
    <definedName name="IC_P">'[9]Invested capital_VDF'!$Q$1:$Q$65536</definedName>
    <definedName name="IC_P1">'[9]Invested capital_VDF'!$R$1:$R$65536</definedName>
    <definedName name="IC_P2">'[9]Invested capital_VDF'!$S$1:$S$65536</definedName>
    <definedName name="IC_P3">'[9]Invested capital_VDF'!$T$1:$T$65536</definedName>
    <definedName name="icd">#REF!</definedName>
    <definedName name="ictsymbol">"$"</definedName>
    <definedName name="icusymbol">"$"</definedName>
    <definedName name="ida">#REF!</definedName>
    <definedName name="idx">#REF!</definedName>
    <definedName name="ieq">#REF!</definedName>
    <definedName name="iex">#REF!</definedName>
    <definedName name="ifd">#REF!</definedName>
    <definedName name="iff">#REF!</definedName>
    <definedName name="ifl">#REF!</definedName>
    <definedName name="ifn">#REF!</definedName>
    <definedName name="ihd">#REF!</definedName>
    <definedName name="ild">#REF!</definedName>
    <definedName name="ilp">#REF!</definedName>
    <definedName name="Inc_cap_RnD_fore">#REF!</definedName>
    <definedName name="Income_before_taxes">[30]NOPAT_VDF!#REF!</definedName>
    <definedName name="Income_equivalents">[9]NOPAT_VDF!$C$30:$AZ$30</definedName>
    <definedName name="Income_equivalents_fore">#REF!</definedName>
    <definedName name="Income_form_uncons_subs_fore">#REF!</definedName>
    <definedName name="Income_from_Unconsolidated_Subs">[9]NOPAT_VDF!$C$48:$AZ$48</definedName>
    <definedName name="Income_tax">[9]NOPAT_VDF!$C$34:$AE$34</definedName>
    <definedName name="Income_tax_fore">#REF!</definedName>
    <definedName name="Income_tax_growth_fore">#REF!</definedName>
    <definedName name="income_tax_rate">#REF!</definedName>
    <definedName name="Income_taxes_payable_growth_fore">#REF!</definedName>
    <definedName name="Increase_cap_RnD_fore">#REF!</definedName>
    <definedName name="Increase_Capitalized_R_D_net">[9]NOPAT_VDF!$C$22:$AZ$22</definedName>
    <definedName name="Increase_Deferred_Taxes">[9]NOPAT_VDF!$C$51:$AE$51</definedName>
    <definedName name="Increase_in_Deferred_tax_liabilities">#REF!</definedName>
    <definedName name="Increase_in_other_liabilities">[30]NOPAT_VDF!#REF!</definedName>
    <definedName name="IndirectExpense">[11]IndirectExpense!$C$7:$CA$57</definedName>
    <definedName name="IndirectLabor">#REF!</definedName>
    <definedName name="Inflation_Distortion">'[8]Test Valuation Parameters'!$C$132</definedName>
    <definedName name="input_data">#REF!</definedName>
    <definedName name="InputA">#REF!</definedName>
    <definedName name="Int_exp">8%</definedName>
    <definedName name="Interest">#REF!</definedName>
    <definedName name="Interest_exp_growth_fore">#REF!</definedName>
    <definedName name="Interest_exp_inc_fore">#REF!</definedName>
    <definedName name="Interest_expense_income">[9]NOPAT_VDF!$C$63:$AE$63</definedName>
    <definedName name="Interest_expense_oper_leases">'[31]PV of Op Leases_VDF'!$D$63:$AZ$63</definedName>
    <definedName name="InterestIncomePJ">#REF!</definedName>
    <definedName name="IntlRev89">'[3]CLRN-NEW'!#REF!</definedName>
    <definedName name="IntlRev90">'[3]CLRN-NEW'!#REF!</definedName>
    <definedName name="IntlRev91">'[3]CLRN-NEW'!#REF!</definedName>
    <definedName name="IntlRev92">'[3]CLRN-NEW'!#REF!</definedName>
    <definedName name="IntlRev93">'[3]CLRN-NEW'!#REF!</definedName>
    <definedName name="IntlRev94">'[3]CLRN-NEW'!#REF!</definedName>
    <definedName name="IntlRev95">'[3]CLRN-NEW'!#REF!</definedName>
    <definedName name="IntlRev96">'[3]CLRN-NEW'!#REF!</definedName>
    <definedName name="IntlRev97">'[3]CLRN-NEW'!#REF!</definedName>
    <definedName name="IntlRev98">'[3]CLRN-NEW'!#REF!</definedName>
    <definedName name="Inventories">#REF!</definedName>
    <definedName name="Inventory_growth_fore">#REF!</definedName>
    <definedName name="Invested_capital">'[9]Invested capital_VDF'!$C$87:$AE$87</definedName>
    <definedName name="Invested_Capital_Core">[9]DCF_VDF!$C$114:$AB$114</definedName>
    <definedName name="Invested_capital_DCF">[9]DCF_VDF!$C$77:$AZ$77</definedName>
    <definedName name="Invested_capital_growth_fore">#REF!</definedName>
    <definedName name="Invested_capital_turns">'[27]Invested capital_VDF'!$C$102:$AU$102</definedName>
    <definedName name="Invested_capital_turns_DCF">[32]DCF_VDF!$C$83:$AZ$83</definedName>
    <definedName name="Invested_capital_turns_fore">#REF!</definedName>
    <definedName name="InvestErrorFlag">#REF!</definedName>
    <definedName name="Investment_Intelligence">'[6]P&amp;L'!$B$2:$K$76</definedName>
    <definedName name="Investments_in_Unconsolidated_Subs">'[9]Invested capital_VDF'!$C$76:$AZ$76</definedName>
    <definedName name="InvP_Apps">#REF!</definedName>
    <definedName name="InvQ">#REF!</definedName>
    <definedName name="InvQNum">#REF!</definedName>
    <definedName name="InvQY">#REF!</definedName>
    <definedName name="IOPS">#REF!</definedName>
    <definedName name="ios">[6]Ratios!$J$2</definedName>
    <definedName name="ip1_">#REF!</definedName>
    <definedName name="ip2_">#REF!</definedName>
    <definedName name="ip3_">#REF!</definedName>
    <definedName name="ip4_">#REF!</definedName>
    <definedName name="ip5_">#REF!</definedName>
    <definedName name="ipr">#REF!</definedName>
    <definedName name="ipu">#REF!</definedName>
    <definedName name="ipv">#REF!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RES_DOM_FFIEC" hidden="1">"c15269"</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BS_PERIOD" hidden="1">"c13823"</definedName>
    <definedName name="IQ_ACCEPTANCES_OTHER_FOREIGN_BANKS_LL_REC_FFIEC" hidden="1">"c15293"</definedName>
    <definedName name="IQ_ACCEPTANCES_OTHER_US_BANKS_LL_REC_FFIEC" hidden="1">"c15292"</definedName>
    <definedName name="IQ_ACQUIRED_BY_REPORTING_BANK_FDIC" hidden="1">"c6535"</definedName>
    <definedName name="IQ_ADDIN" hidden="1">"AUTO"</definedName>
    <definedName name="IQ_ADDITIONAL_NON_INT_INC_FDIC" hidden="1">"c6574"</definedName>
    <definedName name="IQ_ADDITIONS_NON_ACCRUAL_ASSET_DURING_QTR_FFIEC" hidden="1">"c15349"</definedName>
    <definedName name="IQ_ADJUSTABLE_RATE_LOANS_FDIC" hidden="1">"c6375"</definedName>
    <definedName name="IQ_AE_BR" hidden="1">"c10"</definedName>
    <definedName name="IQ_AFTER_TAX_INCOME_FDIC" hidden="1">"c6583"</definedName>
    <definedName name="IQ_AG_PROD_FARM_LOANS_DOM_QUARTERLY_AVG_FFIEC" hidden="1">"c15477"</definedName>
    <definedName name="IQ_AGG_CORPORATE_SHARES" hidden="1">"c13781"</definedName>
    <definedName name="IQ_AGG_CORPORATE_VALUE" hidden="1">"c13774"</definedName>
    <definedName name="IQ_AGG_ESOP_SHARES" hidden="1">"c13782"</definedName>
    <definedName name="IQ_AGG_ESOP_VALUE" hidden="1">"c13775"</definedName>
    <definedName name="IQ_AGG_FOUNDATION_SHARES" hidden="1">"c13783"</definedName>
    <definedName name="IQ_AGG_FOUNDATION_VALUE" hidden="1">"c13776"</definedName>
    <definedName name="IQ_AGG_HEDGEFUND_SHARES" hidden="1">"c13785"</definedName>
    <definedName name="IQ_AGG_HEDGEFUND_VALUE" hidden="1">"c13778"</definedName>
    <definedName name="IQ_AGG_INSIDER_SHARES" hidden="1">"c13780"</definedName>
    <definedName name="IQ_AGG_INSIDER_VALUE" hidden="1">"c13773"</definedName>
    <definedName name="IQ_AGG_INSTITUTIONAL_SHARES" hidden="1">"c13779"</definedName>
    <definedName name="IQ_AGG_INSTITUTIONAL_VALUE" hidden="1">"c13772"</definedName>
    <definedName name="IQ_AGG_OTHER_SHARES" hidden="1">"c13784"</definedName>
    <definedName name="IQ_AGG_OTHER_VALUE" hidden="1">"c13777"</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LL_OTHER_DEPOSITS_FOREIGN_DEP_FFIEC" hidden="1">"c15347"</definedName>
    <definedName name="IQ_ALL_OTHER_INVEST_UNCONSOL_SUBS_FFIEC" hidden="1">"c15275"</definedName>
    <definedName name="IQ_AMENDED_BALANCE_PREVIOUS_YR_FDIC" hidden="1">"c6499"</definedName>
    <definedName name="IQ_AMORT_EXPENSE_FDIC" hidden="1">"c6677"</definedName>
    <definedName name="IQ_AMORTIZED_COST_FDIC" hidden="1">"c6426"</definedName>
    <definedName name="IQ_ANALYST_EMAIL" hidden="1">"c13738"</definedName>
    <definedName name="IQ_ANALYST_NAME" hidden="1">"c13736"</definedName>
    <definedName name="IQ_ANALYST_PHONE" hidden="1">"c13737"</definedName>
    <definedName name="IQ_ANALYST_START_DATE" hidden="1">"c13740"</definedName>
    <definedName name="IQ_AP_BR" hidden="1">"c34"</definedName>
    <definedName name="IQ_APPLICABLE_INCOME_TAXES_FTE_FFIEC" hidden="1">"c13853"</definedName>
    <definedName name="IQ_AR_BR" hidden="1">"c41"</definedName>
    <definedName name="IQ_ASSET_BACKED_FDIC" hidden="1">"c6301"</definedName>
    <definedName name="IQ_ASSET_WRITEDOWN_BR" hidden="1">"c50"</definedName>
    <definedName name="IQ_ASSET_WRITEDOWN_CF_BR" hidden="1">"c53"</definedName>
    <definedName name="IQ_ASSET_WRITEDOWN_SUPPLE" hidden="1">"c13812"</definedName>
    <definedName name="IQ_ASSETS_FAIR_VALUE" hidden="1">"c13843"</definedName>
    <definedName name="IQ_ASSETS_HELD_FDIC" hidden="1">"c6305"</definedName>
    <definedName name="IQ_ASSETS_LEVEL_1" hidden="1">"c13839"</definedName>
    <definedName name="IQ_ASSETS_LEVEL_2" hidden="1">"c13840"</definedName>
    <definedName name="IQ_ASSETS_LEVEL_3" hidden="1">"c13841"</definedName>
    <definedName name="IQ_ASSETS_NETTING_OTHER_ADJUSTMENTS" hidden="1">"c13842"</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VAIL_FOR_SALE_FAIR_VALUE_TOT_FFIEC" hidden="1">"c15399"</definedName>
    <definedName name="IQ_AVAIL_FOR_SALE_LEVEL_1_FFIEC" hidden="1">"c15421"</definedName>
    <definedName name="IQ_AVAIL_FOR_SALE_LEVEL_2_FFIEC" hidden="1">"c15434"</definedName>
    <definedName name="IQ_AVAIL_FOR_SALE_LEVEL_3_FFIEC" hidden="1">"c15447"</definedName>
    <definedName name="IQ_AVAILABLE_FOR_SALE_FDIC" hidden="1">"c6409"</definedName>
    <definedName name="IQ_AVERAGE_ASSETS_FDIC" hidden="1">"c6362"</definedName>
    <definedName name="IQ_AVERAGE_ASSETS_QUART_FDIC" hidden="1">"c6363"</definedName>
    <definedName name="IQ_AVERAGE_DEPOSITS" hidden="1">"c15256"</definedName>
    <definedName name="IQ_AVERAGE_EARNING_ASSETS_FDIC" hidden="1">"c6748"</definedName>
    <definedName name="IQ_AVERAGE_EQUITY_FDIC" hidden="1">"c6749"</definedName>
    <definedName name="IQ_AVERAGE_INTEREST_BEARING_DEPOSITS" hidden="1">"c15254"</definedName>
    <definedName name="IQ_AVERAGE_LOANS_FDIC" hidden="1">"c6750"</definedName>
    <definedName name="IQ_AVERAGE_LOANS_HFI" hidden="1">"c15251"</definedName>
    <definedName name="IQ_AVERAGE_LOANS_HFS" hidden="1">"c15252"</definedName>
    <definedName name="IQ_AVERAGE_NON_INTEREST_BEARING_DEPOSITS" hidden="1">"c15255"</definedName>
    <definedName name="IQ_AVG_PRICE_TARGET" hidden="1">"c82"</definedName>
    <definedName name="IQ_BALANCE_GOODS_APR_FC_UNUSED_UNUSED_UNUSED" hidden="1">"c8353"</definedName>
    <definedName name="IQ_BALANCE_GOODS_APR_UNUSED_UNUSED_UNUSED" hidden="1">"c7473"</definedName>
    <definedName name="IQ_BALANCE_GOODS_FC_UNUSED_UNUSED_UNUSED" hidden="1">"c7693"</definedName>
    <definedName name="IQ_BALANCE_GOODS_POP_FC_UNUSED_UNUSED_UNUSED" hidden="1">"c7913"</definedName>
    <definedName name="IQ_BALANCE_GOODS_POP_UNUSED_UNUSED_UNUSED" hidden="1">"c7033"</definedName>
    <definedName name="IQ_BALANCE_GOODS_UNUSED_UNUSED_UNUSED" hidden="1">"c6813"</definedName>
    <definedName name="IQ_BALANCE_GOODS_YOY_FC_UNUSED_UNUSED_UNUSED" hidden="1">"c8133"</definedName>
    <definedName name="IQ_BALANCE_GOODS_YOY_UNUSED_UNUSED_UNUSED" hidden="1">"c7253"</definedName>
    <definedName name="IQ_BALANCE_SERV_APR_FC_UNUSED_UNUSED_UNUSED" hidden="1">"c8355"</definedName>
    <definedName name="IQ_BALANCE_SERV_APR_UNUSED_UNUSED_UNUSED" hidden="1">"c7475"</definedName>
    <definedName name="IQ_BALANCE_SERV_FC_UNUSED_UNUSED_UNUSED" hidden="1">"c7695"</definedName>
    <definedName name="IQ_BALANCE_SERV_POP_FC_UNUSED_UNUSED_UNUSED" hidden="1">"c7915"</definedName>
    <definedName name="IQ_BALANCE_SERV_POP_UNUSED_UNUSED_UNUSED" hidden="1">"c7035"</definedName>
    <definedName name="IQ_BALANCE_SERV_UNUSED_UNUSED_UNUSED" hidden="1">"c6815"</definedName>
    <definedName name="IQ_BALANCE_SERV_YOY_FC_UNUSED_UNUSED_UNUSED" hidden="1">"c8135"</definedName>
    <definedName name="IQ_BALANCE_SERV_YOY_UNUSED_UNUSED_UNUSED" hidden="1">"c7255"</definedName>
    <definedName name="IQ_BALANCE_TRADE_APR_FC_UNUSED_UNUSED_UNUSED" hidden="1">"c8357"</definedName>
    <definedName name="IQ_BALANCE_TRADE_APR_UNUSED_UNUSED_UNUSED" hidden="1">"c7477"</definedName>
    <definedName name="IQ_BALANCE_TRADE_FC_UNUSED_UNUSED_UNUSED" hidden="1">"c7697"</definedName>
    <definedName name="IQ_BALANCE_TRADE_POP_FC_UNUSED_UNUSED_UNUSED" hidden="1">"c7917"</definedName>
    <definedName name="IQ_BALANCE_TRADE_POP_UNUSED_UNUSED_UNUSED" hidden="1">"c7037"</definedName>
    <definedName name="IQ_BALANCE_TRADE_UNUSED_UNUSED_UNUSED" hidden="1">"c6817"</definedName>
    <definedName name="IQ_BALANCE_TRADE_YOY_FC_UNUSED_UNUSED_UNUSED" hidden="1">"c8137"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NON_TRANS_ACCTS_FFIEC" hidden="1">"c15326"</definedName>
    <definedName name="IQ_BANKS_FOREIGN_COUNTRIES_TOTAL_DEPOSITS_FDIC" hidden="1">"c6475"</definedName>
    <definedName name="IQ_BANKS_FOREIGN_COUNTRIES_TRANS_ACCTS_FFIEC" hidden="1">"c15318"</definedName>
    <definedName name="IQ_BOARD_MEMBER_ASSISTANT_EMAIL" hidden="1">"c15179"</definedName>
    <definedName name="IQ_BOARD_MEMBER_ASSISTANT_FAX" hidden="1">"c15181"</definedName>
    <definedName name="IQ_BOARD_MEMBER_ASSISTANT_NAME" hidden="1">"c15178"</definedName>
    <definedName name="IQ_BOARD_MEMBER_ASSISTANT_PHONE" hidden="1">"c15180"</definedName>
    <definedName name="IQ_BOARD_MEMBER_DIRECT_FAX" hidden="1">"c15176"</definedName>
    <definedName name="IQ_BOARD_MEMBER_DIRECT_PHONE" hidden="1">"c15175"</definedName>
    <definedName name="IQ_BOARD_MEMBER_EMAIL" hidden="1">"c15177"</definedName>
    <definedName name="IQ_BOARD_MEMBER_FAX" hidden="1">"c2100"</definedName>
    <definedName name="IQ_BOARD_MEMBER_ID" hidden="1">"c13756"</definedName>
    <definedName name="IQ_BOARD_MEMBER_MAIN_FAX" hidden="1">"c15174"</definedName>
    <definedName name="IQ_BOARD_MEMBER_MAIN_PHONE" hidden="1">"c15173"</definedName>
    <definedName name="IQ_BOARD_MEMBER_OFFICE" hidden="1">"c2098"</definedName>
    <definedName name="IQ_BOARD_MEMBER_OFFICE_ADDRESS" hidden="1">"c15172"</definedName>
    <definedName name="IQ_BOARD_MEMBER_PHONE" hidden="1">"c2099"</definedName>
    <definedName name="IQ_BONDRATING_FITCH" hidden="1">"c223"</definedName>
    <definedName name="IQ_BONDRATING_FITCH_DATE" hidden="1">"c241"</definedName>
    <definedName name="IQ_BONDRATING_SP" hidden="1">"c224"</definedName>
    <definedName name="IQ_BONDRATING_SP_DATE" hidden="1">"c242"</definedName>
    <definedName name="IQ_BROKER_DEPOSIT_LESS_THAN_100000_1_YR_LESS_FFIEC" hidden="1">"c15307"</definedName>
    <definedName name="IQ_BROKER_DEPOSIT_LESS_THAN_100000_1_YR_MORE_FFIEC" hidden="1">"c15308"</definedName>
    <definedName name="IQ_BROKER_DEPOSIT_LESS_THAN_100000_FFIEC" hidden="1">"c15306"</definedName>
    <definedName name="IQ_BROKER_DEPOSIT_MORE_THAN_100000_1_YR_LESS_FFIEC" hidden="1">"c15310"</definedName>
    <definedName name="IQ_BROKER_DEPOSIT_MORE_THAN_100000_1_YR_MORE_FFIEC" hidden="1">"c15311"</definedName>
    <definedName name="IQ_BROKER_DEPOSIT_MORE_THAN_100000_FFIEC" hidden="1">"c15309"</definedName>
    <definedName name="IQ_BROKERED_DEPOSITS_FDIC" hidden="1">"c6486"</definedName>
    <definedName name="IQ_BUDGET_BALANCE_APR_FC_UNUSED_UNUSED_UNUSED" hidden="1">"c8359"</definedName>
    <definedName name="IQ_BUDGET_BALANCE_APR_UNUSED_UNUSED_UNUSED" hidden="1">"c7479"</definedName>
    <definedName name="IQ_BUDGET_BALANCE_FC_UNUSED_UNUSED_UNUSED" hidden="1">"c7699"</definedName>
    <definedName name="IQ_BUDGET_BALANCE_POP_FC_UNUSED_UNUSED_UNUSED" hidden="1">"c7919"</definedName>
    <definedName name="IQ_BUDGET_BALANCE_POP_UNUSED_UNUSED_UNUSED" hidden="1">"c7039"</definedName>
    <definedName name="IQ_BUDGET_BALANCE_UNUSED_UNUSED_UNUSED" hidden="1">"c6819"</definedName>
    <definedName name="IQ_BUDGET_BALANCE_YOY_FC_UNUSED_UNUSED_UNUSED" hidden="1">"c8139"</definedName>
    <definedName name="IQ_BUDGET_BALANCE_YOY_UNUSED_UNUSED_UNUSED" hidden="1">"c7259"</definedName>
    <definedName name="IQ_BUDGET_RECEIPTS_APR_FC_UNUSED_UNUSED_UNUSED" hidden="1">"c8361"</definedName>
    <definedName name="IQ_BUDGET_RECEIPTS_APR_UNUSED_UNUSED_UNUSED" hidden="1">"c7481"</definedName>
    <definedName name="IQ_BUDGET_RECEIPTS_FC_UNUSED_UNUSED_UNUSED" hidden="1">"c7701"</definedName>
    <definedName name="IQ_BUDGET_RECEIPTS_POP_FC_UNUSED_UNUSED_UNUSED" hidden="1">"c7921"</definedName>
    <definedName name="IQ_BUDGET_RECEIPTS_POP_UNUSED_UNUSED_UNUSED" hidden="1">"c7041"</definedName>
    <definedName name="IQ_BUDGET_RECEIPTS_UNUSED_UNUSED_UNUSED" hidden="1">"c6821"</definedName>
    <definedName name="IQ_BUDGET_RECEIPTS_YOY_FC_UNUSED_UNUSED_UNUSED" hidden="1">"c8141"</definedName>
    <definedName name="IQ_BUDGET_RECEIPTS_YOY_UNUSED_UNUSED_UNUSED" hidden="1">"c7261"</definedName>
    <definedName name="IQ_BV_ACT_OR_EST_REUT" hidden="1">"c5471"</definedName>
    <definedName name="IQ_BV_ACT_OR_EST_THOM" hidden="1">"c5308"</definedName>
    <definedName name="IQ_BV_EST_REUT" hidden="1">"c5403"</definedName>
    <definedName name="IQ_BV_EST_THOM" hidden="1">"c5147"</definedName>
    <definedName name="IQ_BV_HIGH_EST_REUT" hidden="1">"c5405"</definedName>
    <definedName name="IQ_BV_HIGH_EST_THOM" hidden="1">"c5149"</definedName>
    <definedName name="IQ_BV_LOW_EST_REUT" hidden="1">"c5406"</definedName>
    <definedName name="IQ_BV_LOW_EST_THOM" hidden="1">"c5150"</definedName>
    <definedName name="IQ_BV_MEDIAN_EST_REUT" hidden="1">"c5404"</definedName>
    <definedName name="IQ_BV_MEDIAN_EST_THOM" hidden="1">"c5148"</definedName>
    <definedName name="IQ_BV_NUM_EST_REUT" hidden="1">"c5407"</definedName>
    <definedName name="IQ_BV_NUM_EST_THOM" hidden="1">"c5151"</definedName>
    <definedName name="IQ_BV_STDDEV_EST_REUT" hidden="1">"c5408"</definedName>
    <definedName name="IQ_BV_STDDEV_EST_THOM" hidden="1">"c5152"</definedName>
    <definedName name="IQ_CAPEX_BR" hidden="1">"c111"</definedName>
    <definedName name="IQ_CAPITAL_ALLOCATION_ADJUSTMENT_FOREIGN_FFIEC" hidden="1">"c15389"</definedName>
    <definedName name="IQ_CASH_BANKS_FOREIGN_COUNTRIES_DOM_FFIEC" hidden="1">"c15289"</definedName>
    <definedName name="IQ_CASH_COLLECTION_UNPOSTED_DEBITS_CURRENCY_FFIEC" hidden="1">"c15279"</definedName>
    <definedName name="IQ_CASH_COLLECTION_UNPOSTED_DEBITS_DOM_FFIEC" hidden="1">"c15286"</definedName>
    <definedName name="IQ_CASH_DEPOSITORY_INSTIT_US_DOM_FFIEC" hidden="1">"c15288"</definedName>
    <definedName name="IQ_CASH_DIVIDENDS_NET_INCOME_FDIC" hidden="1">"c6738"</definedName>
    <definedName name="IQ_CASH_DUE_OTHER_FED_RESERVE_BANKS_DOM_FFIEC" hidden="1">"c15290"</definedName>
    <definedName name="IQ_CASH_DUE_OTHER_FED_RESERVE_BANKS_FFIEC" hidden="1">"c15284"</definedName>
    <definedName name="IQ_CASH_DUE_US_BRANCH_FOREIGN_BANK_FFIEC" hidden="1">"c15280"</definedName>
    <definedName name="IQ_CASH_FOREIGN_BRANCH_OTHER_US_BANKS_FFIEC" hidden="1">"c15282"</definedName>
    <definedName name="IQ_CASH_IN_PROCESS_FDIC" hidden="1">"c6386"</definedName>
    <definedName name="IQ_CASH_OPER_ACT_OR_EST" hidden="1">"c4164"</definedName>
    <definedName name="IQ_CASH_OTHER_BANKS_FOREIGN_COUNTRIES_FFIEC" hidden="1">"c15283"</definedName>
    <definedName name="IQ_CASH_OTHER_US_COMM_BANK_DEP_INSTIT_FFIEC" hidden="1">"c15281"</definedName>
    <definedName name="IQ_CASH_STRUCTURED_PRODUCTS_AVAIL_SALE_FFIEC" hidden="1">"c15263"</definedName>
    <definedName name="IQ_CASH_STRUCTURED_PRODUCTS_FFIEC" hidden="1">"c15260"</definedName>
    <definedName name="IQ_CCE_FDIC" hidden="1">"c6296"</definedName>
    <definedName name="IQ_CDS_COUPON" hidden="1">"c15234"</definedName>
    <definedName name="IQ_CDS_NEXT_SERIES_ID" hidden="1">"c15231"</definedName>
    <definedName name="IQ_CDS_PREV_SERIES_ID" hidden="1">"c15232"</definedName>
    <definedName name="IQ_CDS_PRICE_TYPE" hidden="1">"c15233"</definedName>
    <definedName name="IQ_CEO_ID" hidden="1">"c15210"</definedName>
    <definedName name="IQ_CEO_NAME" hidden="1">"c15209"</definedName>
    <definedName name="IQ_CERTIFIED_OFFICIAL_CHECKS_TRANS_ACCTS_FFIEC" hidden="1">"c15320"</definedName>
    <definedName name="IQ_CFO_ID" hidden="1">"c15212"</definedName>
    <definedName name="IQ_CFO_NAME" hidden="1">"c15211"</definedName>
    <definedName name="IQ_CH" hidden="1">110000</definedName>
    <definedName name="IQ_CHAIRMAN_ID" hidden="1">"c15218"</definedName>
    <definedName name="IQ_CHAIRMAN_NAME" hidden="1">"c15217"</definedName>
    <definedName name="IQ_CHANGE_AP_BR" hidden="1">"c135"</definedName>
    <definedName name="IQ_CHANGE_AR_BR" hidden="1">"c142"</definedName>
    <definedName name="IQ_CHANGE_DEF_TAX_TOTAL" hidden="1">"c15557"</definedName>
    <definedName name="IQ_CHANGE_INVENT_REAL_APR_FC_UNUSED_UNUSED_UNUSED" hidden="1">"c8500"</definedName>
    <definedName name="IQ_CHANGE_INVENT_REAL_APR_UNUSED_UNUSED_UNUSED" hidden="1">"c7620"</definedName>
    <definedName name="IQ_CHANGE_INVENT_REAL_FC_UNUSED_UNUSED_UNUSED" hidden="1">"c7840"</definedName>
    <definedName name="IQ_CHANGE_INVENT_REAL_POP_FC_UNUSED_UNUSED_UNUSED" hidden="1">"c8060"</definedName>
    <definedName name="IQ_CHANGE_INVENT_REAL_POP_UNUSED_UNUSED_UNUSED" hidden="1">"c7180"</definedName>
    <definedName name="IQ_CHANGE_INVENT_REAL_UNUSED_UNUSED_UNUSED" hidden="1">"c6960"</definedName>
    <definedName name="IQ_CHANGE_INVENT_REAL_YOY_FC_UNUSED_UNUSED_UNUSED" hidden="1">"c8280"</definedName>
    <definedName name="IQ_CHANGE_INVENT_REAL_YOY_UNUSED_UNUSED_UNUSED" hidden="1">"c7400"</definedName>
    <definedName name="IQ_CHANGE_OTHER_NET_OPER_ASSETS_BR" hidden="1">"c3595"</definedName>
    <definedName name="IQ_CHANGE_OTHER_WORK_CAP_BR"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LASSB_OUTSTANDING_BS_DATE" hidden="1">"c1972"</definedName>
    <definedName name="IQ_CLASSB_OUTSTANDING_FILING_DATE" hidden="1">"c1974"</definedName>
    <definedName name="IQ_CLOSED_END_1_4_FAM_LOANS_TOT_LOANS_FFIEC" hidden="1">"c13866"</definedName>
    <definedName name="IQ_CLOSED_END_SEC_1_4_RESIDENT_CHARGE_OFFS_FFIEC" hidden="1">"c15397"</definedName>
    <definedName name="IQ_CLOSED_END_SEC_1_4_RESIDENT_DUE_30_89_FFIEC" hidden="1">"c15413"</definedName>
    <definedName name="IQ_CLOSED_END_SEC_1_4_RESIDENT_DUE_90_FFIEC" hidden="1">"c15417"</definedName>
    <definedName name="IQ_CLOSED_END_SEC_1_4_RESIDENT_NON_ACCRUAL_FFIEC" hidden="1">"c15460"</definedName>
    <definedName name="IQ_CLOSED_END_SEC_1_4_RESIDENT_RECOV_FFIEC" hidden="1">"c15398"</definedName>
    <definedName name="IQ_CMO_FDIC" hidden="1">"c6406"</definedName>
    <definedName name="IQ_COLLECTION_DOMESTIC_FDIC" hidden="1">"c6387"</definedName>
    <definedName name="IQ_COMM_BANKS_OTHER_DEP_INST_US_TRANS_ACCTS_FFIEC" hidden="1">"c15317"</definedName>
    <definedName name="IQ_COMM_BANKS_OTHER_INST_US_NON_TRANS_ACCTS_FFIEC" hidden="1">"c15325"</definedName>
    <definedName name="IQ_COMM_IND_LOANS_TOT_LOANS_FFIEC" hidden="1">"c13874"</definedName>
    <definedName name="IQ_COMM_RE_FARM_LOANS_TOT_LOANS_FFIEC" hidden="1">"c13872"</definedName>
    <definedName name="IQ_COMM_RE_NONFARM_NONRES_TOT_LOANS_FFIEC" hidden="1">"c13871"</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INDUSTRIAL_CHARGE_OFFS_FDIC" hidden="1">"c6598"</definedName>
    <definedName name="IQ_COMMERCIAL_INDUSTRIAL_DOM_QUARTERLY_AVG_FFIEC" hidden="1">"c15478"</definedName>
    <definedName name="IQ_COMMERCIAL_INDUSTRIAL_LOANS_NET_FDIC" hidden="1">"c6317"</definedName>
    <definedName name="IQ_COMMERCIAL_INDUSTRIAL_NET_CHARGE_OFFS_FDIC" hidden="1">"c6636"</definedName>
    <definedName name="IQ_COMMERCIAL_INDUSTRIAL_NON_US_DUE_30_89_FFIEC" hidden="1">"c15415"</definedName>
    <definedName name="IQ_COMMERCIAL_INDUSTRIAL_NON_US_DUE_90_FFIEC" hidden="1">"c15419"</definedName>
    <definedName name="IQ_COMMERCIAL_INDUSTRIAL_NON_US_NON_ACCRUAL_FFIEC" hidden="1">"c15464"</definedName>
    <definedName name="IQ_COMMERCIAL_INDUSTRIAL_RECOVERIES_FDIC" hidden="1">"c6617"</definedName>
    <definedName name="IQ_COMMERCIAL_INDUSTRIAL_TOTAL_LOANS_FOREIGN_FDIC" hidden="1">"c6451"</definedName>
    <definedName name="IQ_COMMERCIAL_INDUSTRIAL_US_DUE_30_89_FFIEC" hidden="1">"c15414"</definedName>
    <definedName name="IQ_COMMERCIAL_INDUSTRIAL_US_DUE_90_FFIEC" hidden="1">"c15418"</definedName>
    <definedName name="IQ_COMMERCIAL_INDUSTRIAL_US_NON_ACCRUAL_FFIEC" hidden="1">"c15463"</definedName>
    <definedName name="IQ_COMMERCIAL_MORT" hidden="1">"c179"</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BR" hidden="1">"c185"</definedName>
    <definedName name="IQ_COMMON_FDIC" hidden="1">"c6350"</definedName>
    <definedName name="IQ_COMMON_ISSUED_BR" hidden="1">"c199"</definedName>
    <definedName name="IQ_COMMON_REP_BR" hidden="1">"c208"</definedName>
    <definedName name="IQ_COMPANY_TICKER_NO_EXCH" hidden="1">"c15490"</definedName>
    <definedName name="IQ_COMPETITOR_ALL" hidden="1">"c13754"</definedName>
    <definedName name="IQ_COMPETITOR_NAMED_BY_COMPANY" hidden="1">"c13751"</definedName>
    <definedName name="IQ_COMPETITOR_NAMED_BY_COMPETITOR" hidden="1">"c13752"</definedName>
    <definedName name="IQ_COMPETITOR_NAMED_BY_THIRDPARTY" hidden="1">"c13753"</definedName>
    <definedName name="IQ_CONSOLIDATED_NI_FOREIGN_FFIEC" hidden="1">"c15396"</definedName>
    <definedName name="IQ_CONST_LAND_DEV_LOANS_TOT_LOANS_FFIEC" hidden="1">"c13865"</definedName>
    <definedName name="IQ_CONSTRUCTION_DEV_LOANS_FDIC" hidden="1">"c6313"</definedName>
    <definedName name="IQ_CONSTRUCTION_LAND_DEV_DOM_FFIEC" hidden="1">"c15267"</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UMER_LOANS_TOT_LOANS_FFIEC" hidden="1">"c13875"</definedName>
    <definedName name="IQ_CONTRACTS_OTHER_COMMODITIES_EQUITIES._FDIC" hidden="1">"c6522"</definedName>
    <definedName name="IQ_CONTRACTS_OTHER_COMMODITIES_EQUITIES_FDIC" hidden="1">"c6522"</definedName>
    <definedName name="IQ_CONTRIBUTOR_CIQID" hidden="1">"c13742"</definedName>
    <definedName name="IQ_CONTRIBUTOR_NAME" hidden="1">"c13735"</definedName>
    <definedName name="IQ_CONTRIBUTOR_START_DATE" hidden="1">"c13741"</definedName>
    <definedName name="IQ_CONV_RATE" hidden="1">"c2192"</definedName>
    <definedName name="IQ_CONVERT_DEBT" hidden="1">"c224"</definedName>
    <definedName name="IQ_CONVEYED_TO_OTHERS_FDIC" hidden="1">"c6534"</definedName>
    <definedName name="IQ_COO_ID" hidden="1">"c15222"</definedName>
    <definedName name="IQ_COO_NAME" hidden="1">"c15221"</definedName>
    <definedName name="IQ_CORE_CAPITAL_RATIO_FDIC" hidden="1">"c6745"</definedName>
    <definedName name="IQ_CORE_DEPOSITS_FFIEC" hidden="1">"c13862"</definedName>
    <definedName name="IQ_CORE_DEPOSITS_TOT_DEPOSITS_FFIEC" hidden="1">"c13911"</definedName>
    <definedName name="IQ_CORE_TIER_ONE_CAPITAL" hidden="1">"c15244"</definedName>
    <definedName name="IQ_CORE_TIER_ONE_CAPITAL_RATIO" hidden="1">"c15240"</definedName>
    <definedName name="IQ_CORP_GOODS_PRICE_INDEX_APR_FC_UNUSED_UNUSED_UNUSED" hidden="1">"c8381"</definedName>
    <definedName name="IQ_CORP_GOODS_PRICE_INDEX_APR_UNUSED_UNUSED_UNUSED" hidden="1">"c7501"</definedName>
    <definedName name="IQ_CORP_GOODS_PRICE_INDEX_FC_UNUSED_UNUSED_UNUSED" hidden="1">"c7721"</definedName>
    <definedName name="IQ_CORP_GOODS_PRICE_INDEX_POP_FC_UNUSED_UNUSED_UNUSED" hidden="1">"c7941"</definedName>
    <definedName name="IQ_CORP_GOODS_PRICE_INDEX_POP_UNUSED_UNUSED_UNUSED" hidden="1">"c7061"</definedName>
    <definedName name="IQ_CORP_GOODS_PRICE_INDEX_UNUSED_UNUSED_UNUSED" hidden="1">"c6841"</definedName>
    <definedName name="IQ_CORP_GOODS_PRICE_INDEX_YOY_FC_UNUSED_UNUSED_UNUSED" hidden="1">"c8161"</definedName>
    <definedName name="IQ_CORP_GOODS_PRICE_INDEX_YOY_UNUSED_UNUSED_UNUSED" hidden="1">"c7281"</definedName>
    <definedName name="IQ_CORPORATE_OVER_TOTAL" hidden="1">"c13767"</definedName>
    <definedName name="IQ_COST_OF_FUNDING_ASSETS_FDIC" hidden="1">"c6725"</definedName>
    <definedName name="IQ_COVERAGE_RATIO" hidden="1">"c15243"</definedName>
    <definedName name="IQ_CQ" hidden="1">5000</definedName>
    <definedName name="IQ_CREDIT_CARD_CHARGE_OFFS_FDIC" hidden="1">"c6652"</definedName>
    <definedName name="IQ_CREDIT_CARD_FEE" hidden="1">"c231"</definedName>
    <definedName name="IQ_CREDIT_CARD_LINES_FDIC" hidden="1">"c6525"</definedName>
    <definedName name="IQ_CREDIT_CARD_LOANS_DOM_QUARTERLY_AVG_FFIEC" hidden="1">"c15480"</definedName>
    <definedName name="IQ_CREDIT_CARD_LOANS_FDIC" hidden="1">"c6319"</definedName>
    <definedName name="IQ_CREDIT_CARD_NET_CHARGE_OFFS_FDIC" hidden="1">"c6654"</definedName>
    <definedName name="IQ_CREDIT_CARD_RECOVERIES_FDIC" hidden="1">"c6653"</definedName>
    <definedName name="IQ_CREDIT_LOSS_PROVISION_NET_CHARGE_OFFS_FDIC" hidden="1">"c6734"</definedName>
    <definedName name="IQ_CURR_ACCT_BALANCE_APR_FC_UNUSED_UNUSED_UNUSED" hidden="1">"c8387"</definedName>
    <definedName name="IQ_CURR_ACCT_BALANCE_APR_UNUSED_UNUSED_UNUSED" hidden="1">"c7507"</definedName>
    <definedName name="IQ_CURR_ACCT_BALANCE_FC_UNUSED_UNUSED_UNUSED" hidden="1">"c7727"</definedName>
    <definedName name="IQ_CURR_ACCT_BALANCE_POP_FC_UNUSED_UNUSED_UNUSED" hidden="1">"c7947"</definedName>
    <definedName name="IQ_CURR_ACCT_BALANCE_POP_UNUSED_UNUSED_UNUSED" hidden="1">"c7067"</definedName>
    <definedName name="IQ_CURR_ACCT_BALANCE_UNUSED_UNUSED_UNUSED" hidden="1">"c6847"</definedName>
    <definedName name="IQ_CURR_ACCT_BALANCE_YOY_FC_UNUSED_UNUSED_UNUSED" hidden="1">"c8167"</definedName>
    <definedName name="IQ_CURR_ACCT_BALANCE_YOY_UNUSED_UNUSED_UNUSED" hidden="1">"c7287"</definedName>
    <definedName name="IQ_CURRENCY_COIN_DOM_FFIEC" hidden="1">"c15287"</definedName>
    <definedName name="IQ_CURRENCY_COIN_DOMESTIC_FDIC" hidden="1">"c6388"</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EMAND_DEPOSITS_FDIC" hidden="1">"c6489"</definedName>
    <definedName name="IQ_DEMAND_DEPOSITS_TOT_DEPOSITS_FFIEC" hidden="1">"c13902"</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OREIGN_BANKS_FOREIGN_AGENCIES_FFIEC" hidden="1">"c15344"</definedName>
    <definedName name="IQ_DEPOSITS_HELD_DOMESTIC_FDIC" hidden="1">"c6340"</definedName>
    <definedName name="IQ_DEPOSITS_HELD_FOREIGN_FDIC" hidden="1">"c6341"</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RIVATIVE_ASSETS_FAIR_VALUE_TOT_FFIEC" hidden="1">"c15403"</definedName>
    <definedName name="IQ_DERIVATIVE_ASSETS_LEVEL_1_FFIEC" hidden="1">"c15425"</definedName>
    <definedName name="IQ_DERIVATIVE_ASSETS_LEVEL_2_FFIEC" hidden="1">"c15438"</definedName>
    <definedName name="IQ_DERIVATIVE_ASSETS_LEVEL_3_FFIEC" hidden="1">"c15451"</definedName>
    <definedName name="IQ_DERIVATIVE_LIABILITIES_FAIR_VALUE_TOT_FFIEC" hidden="1">"c15407"</definedName>
    <definedName name="IQ_DERIVATIVE_LIABILITIES_LEVEL_1_FFIEC" hidden="1">"c15429"</definedName>
    <definedName name="IQ_DERIVATIVE_LIABILITIES_LEVEL_2_FFIEC" hidden="1">"c15442"</definedName>
    <definedName name="IQ_DERIVATIVE_LIABILITIES_LEVEL_3_FFIEC" hidden="1">"c15455"</definedName>
    <definedName name="IQ_DERIVATIVES_FDIC" hidden="1">"c6523"</definedName>
    <definedName name="IQ_DIC" hidden="1">"c13834"</definedName>
    <definedName name="IQ_DIRECT_INDIRECT_RE_VENTURES_FFIEC" hidden="1">"c15266"</definedName>
    <definedName name="IQ_DIRECT_INDIRECT_RE_VENTURES_UNCONSOL_FFIEC" hidden="1">"c15274"</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DOM_OFFICE_DEPOSITS_TOT_DEPOSITS_FFIEC" hidden="1">"c13910"</definedName>
    <definedName name="IQ_DPAC" hidden="1">"c2801"</definedName>
    <definedName name="IQ_EARNING_ASSETS_FDIC" hidden="1">"c6360"</definedName>
    <definedName name="IQ_EARNING_ASSETS_YIELD_FDIC" hidden="1">"c6724"</definedName>
    <definedName name="IQ_EARNINGS_COVERAGE_NET_CHARGE_OFFS_FDIC" hidden="1">"c6735"</definedName>
    <definedName name="IQ_EBIT_10K" hidden="1">"IQ_EBIT_10K"</definedName>
    <definedName name="IQ_EBIT_10Q" hidden="1">"IQ_EBIT_10Q"</definedName>
    <definedName name="IQ_EBIT_10Q1" hidden="1">"IQ_EBIT_10Q1"</definedName>
    <definedName name="IQ_EBIT_GROWTH_1" hidden="1">"c157"</definedName>
    <definedName name="IQ_EBIT_GROWTH_2" hidden="1">"c161"</definedName>
    <definedName name="IQ_EBITDA_10K" hidden="1">"IQ_EBITDA_10K"</definedName>
    <definedName name="IQ_EBITDA_10Q" hidden="1">"IQ_EBITDA_10Q"</definedName>
    <definedName name="IQ_EBITDA_10Q1" hidden="1">"IQ_EBITDA_10Q1"</definedName>
    <definedName name="IQ_EBITDA_GROWTH_1" hidden="1">"c156"</definedName>
    <definedName name="IQ_EBITDA_GROWTH_2" hidden="1">"c160"</definedName>
    <definedName name="IQ_EBITDA_NO_EST" hidden="1">"c267"</definedName>
    <definedName name="IQ_EBT_BR" hidden="1">"c378"</definedName>
    <definedName name="IQ_EBT_EXCL_BR" hidden="1">"c381"</definedName>
    <definedName name="IQ_ECO_METRIC_6825_UNUSED_UNUSED_UNUSED" hidden="1">"c6825"</definedName>
    <definedName name="IQ_ECO_METRIC_6839_UNUSED_UNUSED_UNUSED" hidden="1">"c6839"</definedName>
    <definedName name="IQ_ECO_METRIC_6896_UNUSED_UNUSED_UNUSED" hidden="1">"c6896"</definedName>
    <definedName name="IQ_ECO_METRIC_6897_UNUSED_UNUSED_UNUSED" hidden="1">"c6897"</definedName>
    <definedName name="IQ_ECO_METRIC_6988_UNUSED_UNUSED_UNUSED" hidden="1">"c6988"</definedName>
    <definedName name="IQ_ECO_METRIC_7045_UNUSED_UNUSED_UNUSED" hidden="1">"c7045"</definedName>
    <definedName name="IQ_ECO_METRIC_7059_UNUSED_UNUSED_UNUSED" hidden="1">"c7059"</definedName>
    <definedName name="IQ_ECO_METRIC_7116_UNUSED_UNUSED_UNUSED" hidden="1">"c7116"</definedName>
    <definedName name="IQ_ECO_METRIC_7117_UNUSED_UNUSED_UNUSED" hidden="1">"c7117"</definedName>
    <definedName name="IQ_ECO_METRIC_7208_UNUSED_UNUSED_UNUSED" hidden="1">"c7208"</definedName>
    <definedName name="IQ_ECO_METRIC_7265_UNUSED_UNUSED_UNUSED" hidden="1">"c7265"</definedName>
    <definedName name="IQ_ECO_METRIC_7279_UNUSED_UNUSED_UNUSED" hidden="1">"c7279"</definedName>
    <definedName name="IQ_ECO_METRIC_7336_UNUSED_UNUSED_UNUSED" hidden="1">"c7336"</definedName>
    <definedName name="IQ_ECO_METRIC_7337_UNUSED_UNUSED_UNUSED" hidden="1">"c7337"</definedName>
    <definedName name="IQ_ECO_METRIC_7428_UNUSED_UNUSED_UNUSED" hidden="1">"c7428"</definedName>
    <definedName name="IQ_ECO_METRIC_7556_UNUSED_UNUSED_UNUSED" hidden="1">"c7556"</definedName>
    <definedName name="IQ_ECO_METRIC_7557_UNUSED_UNUSED_UNUSED" hidden="1">"c7557"</definedName>
    <definedName name="IQ_ECO_METRIC_7648_UNUSED_UNUSED_UNUSED" hidden="1">"c7648"</definedName>
    <definedName name="IQ_ECO_METRIC_7705_UNUSED_UNUSED_UNUSED" hidden="1">"c7705"</definedName>
    <definedName name="IQ_ECO_METRIC_7719_UNUSED_UNUSED_UNUSED" hidden="1">"c7719"</definedName>
    <definedName name="IQ_ECO_METRIC_7776_UNUSED_UNUSED_UNUSED" hidden="1">"c7776"</definedName>
    <definedName name="IQ_ECO_METRIC_7777_UNUSED_UNUSED_UNUSED" hidden="1">"c7777"</definedName>
    <definedName name="IQ_ECO_METRIC_7868_UNUSED_UNUSED_UNUSED" hidden="1">"c7868"</definedName>
    <definedName name="IQ_ECO_METRIC_7925_UNUSED_UNUSED_UNUSED" hidden="1">"c7925"</definedName>
    <definedName name="IQ_ECO_METRIC_7939_UNUSED_UNUSED_UNUSED" hidden="1">"c7939"</definedName>
    <definedName name="IQ_ECO_METRIC_7996_UNUSED_UNUSED_UNUSED" hidden="1">"c7996"</definedName>
    <definedName name="IQ_ECO_METRIC_7997_UNUSED_UNUSED_UNUSED" hidden="1">"c7997"</definedName>
    <definedName name="IQ_ECO_METRIC_8088_UNUSED_UNUSED_UNUSED" hidden="1">"c8088"</definedName>
    <definedName name="IQ_ECO_METRIC_8145_UNUSED_UNUSED_UNUSED" hidden="1">"c8145"</definedName>
    <definedName name="IQ_ECO_METRIC_8159_UNUSED_UNUSED_UNUSED" hidden="1">"c8159"</definedName>
    <definedName name="IQ_ECO_METRIC_8216_UNUSED_UNUSED_UNUSED" hidden="1">"c8216"</definedName>
    <definedName name="IQ_ECO_METRIC_8217_UNUSED_UNUSED_UNUSED" hidden="1">"c8217"</definedName>
    <definedName name="IQ_ECO_METRIC_8308_UNUSED_UNUSED_UNUSED" hidden="1">"c8308"</definedName>
    <definedName name="IQ_ECO_METRIC_8436_UNUSED_UNUSED_UNUSED" hidden="1">"c8436"</definedName>
    <definedName name="IQ_ECO_METRIC_8437_UNUSED_UNUSED_UNUSED" hidden="1">"c8437"</definedName>
    <definedName name="IQ_ECO_METRIC_8528_UNUSED_UNUSED_UNUSED" hidden="1">"c8528"</definedName>
    <definedName name="IQ_EFFICIENCY_RATIO_FDIC" hidden="1">"c6736"</definedName>
    <definedName name="IQ_ELIMINATIONS_CONSOL_OFFICES_FOREIGN_FFIEC" hidden="1">"c15395"</definedName>
    <definedName name="IQ_EPS" hidden="1">"IQ_EPS"</definedName>
    <definedName name="IQ_EPS_10K" hidden="1">"IQ_EPS_10K"</definedName>
    <definedName name="IQ_EPS_10Q" hidden="1">"IQ_EPS_10Q"</definedName>
    <definedName name="IQ_EPS_10Q1" hidden="1">"IQ_EPS_10Q1"</definedName>
    <definedName name="IQ_EPS_NO_EST" hidden="1">"c271"</definedName>
    <definedName name="IQ_EQUITY_CAPITAL_ASSETS_FDIC" hidden="1">"c6744"</definedName>
    <definedName name="IQ_EQUITY_FDIC" hidden="1">"c6353"</definedName>
    <definedName name="IQ_EQUITY_LIST" hidden="1">"c15158"</definedName>
    <definedName name="IQ_EQUITY_SECURITIES_FDIC" hidden="1">"c6304"</definedName>
    <definedName name="IQ_EQUITY_SECURITIES_QUARTERLY_AVG_FFIEC" hidden="1">"c15474"</definedName>
    <definedName name="IQ_EQUITY_SECURITY_EXPOSURES_FDIC" hidden="1">"c6664"</definedName>
    <definedName name="IQ_EQUITY_TIER_ONE_CAPITAL" hidden="1">"c15246"</definedName>
    <definedName name="IQ_EQUITY_TIER_ONE_CAPITAL_RATIO" hidden="1">"c15242"</definedName>
    <definedName name="IQ_ESOP_OVER_TOTAL" hidden="1">"c13768"</definedName>
    <definedName name="IQ_EST_ACT_BV_REUT" hidden="1">"c5409"</definedName>
    <definedName name="IQ_EST_ACT_BV_THOM" hidden="1">"c5153"</definedName>
    <definedName name="IQ_EST_ACT_FFO_THOM" hidden="1">"c4005"</definedName>
    <definedName name="IQ_EST_BV_DIFF_REUT" hidden="1">"c5433"</definedName>
    <definedName name="IQ_EST_BV_DIFF_THOM" hidden="1">"c5204"</definedName>
    <definedName name="IQ_EST_BV_SURPRISE_PERCENT_REUT" hidden="1">"c5434"</definedName>
    <definedName name="IQ_EST_BV_SURPRISE_PERCENT_THOM" hidden="1">"c5205"</definedName>
    <definedName name="IQ_EST_EPS_SURPRISE" hidden="1">"c1635"</definedName>
    <definedName name="IQ_EST_FFO_DIFF_THOM" hidden="1">"c5186"</definedName>
    <definedName name="IQ_EST_FFO_SURPRISE_PERCENT_THOM" hidden="1">"c5187"</definedName>
    <definedName name="IQ_EST_NEXT_EARNINGS_DATE" hidden="1">"c13591"</definedName>
    <definedName name="IQ_EST_NUM_BUY_CIQ" hidden="1">"c3700"</definedName>
    <definedName name="IQ_EST_NUM_BUY_REUT" hidden="1">"c3869"</definedName>
    <definedName name="IQ_EST_NUM_BUY_THOM" hidden="1">"c5165"</definedName>
    <definedName name="IQ_EST_NUM_HOLD_CIQ" hidden="1">"c3702"</definedName>
    <definedName name="IQ_EST_NUM_HOLD_REUT" hidden="1">"c3871"</definedName>
    <definedName name="IQ_EST_NUM_HOLD_THOM" hidden="1">"c5167"</definedName>
    <definedName name="IQ_EST_NUM_OUTPERFORM_CIQ" hidden="1">"c3701"</definedName>
    <definedName name="IQ_EST_NUM_OUTPERFORM_REUT" hidden="1">"c3870"</definedName>
    <definedName name="IQ_EST_NUM_OUTPERFORM_THOM" hidden="1">"c5166"</definedName>
    <definedName name="IQ_EST_NUM_SELL_CIQ" hidden="1">"c3704"</definedName>
    <definedName name="IQ_EST_NUM_SELL_REUT" hidden="1">"c3873"</definedName>
    <definedName name="IQ_EST_NUM_SELL_THOM" hidden="1">"c5169"</definedName>
    <definedName name="IQ_EST_NUM_UNDERPERFORM_CIQ" hidden="1">"c3703"</definedName>
    <definedName name="IQ_EST_NUM_UNDERPERFORM_REUT" hidden="1">"c3872"</definedName>
    <definedName name="IQ_EST_NUM_UNDERPERFORM_THOM" hidden="1">"c5168"</definedName>
    <definedName name="IQ_ESTIMATED_ASSESSABLE_DEPOSITS_FDIC" hidden="1">"c6490"</definedName>
    <definedName name="IQ_ESTIMATED_INSURED_DEPOSITS_FDIC" hidden="1">"c6491"</definedName>
    <definedName name="IQ_EV_OVER_REVENUE_EST" hidden="1">"c165"</definedName>
    <definedName name="IQ_EV_OVER_REVENUE_EST_1" hidden="1">"c166"</definedName>
    <definedName name="IQ_EVENT_DATE" hidden="1">"c13819"</definedName>
    <definedName name="IQ_EVENT_ID" hidden="1">"c13818"</definedName>
    <definedName name="IQ_EVENT_TIME" hidden="1">"c13820"</definedName>
    <definedName name="IQ_EVENT_TYPE" hidden="1">"c13821"</definedName>
    <definedName name="IQ_EXPENSE_CODE_" hidden="1">"C132814"</definedName>
    <definedName name="IQ_EXPLORE_DRILL_EXP_TOTAL" hidden="1">"c13850"</definedName>
    <definedName name="IQ_EXPORTS_APR_FC_UNUSED_UNUSED_UNUSED" hidden="1">"c8401"</definedName>
    <definedName name="IQ_EXPORTS_APR_UNUSED_UNUSED_UNUSED" hidden="1">"c7521"</definedName>
    <definedName name="IQ_EXPORTS_FC_UNUSED_UNUSED_UNUSED" hidden="1">"c7741"</definedName>
    <definedName name="IQ_EXPORTS_GOODS_REAL_SAAR_APR_FC_UNUSED_UNUSED_UNUSED" hidden="1">"c8512"</definedName>
    <definedName name="IQ_EXPORTS_GOODS_REAL_SAAR_APR_UNUSED_UNUSED_UNUSED" hidden="1">"c7632"</definedName>
    <definedName name="IQ_EXPORTS_GOODS_REAL_SAAR_FC_UNUSED_UNUSED_UNUSED" hidden="1">"c7852"</definedName>
    <definedName name="IQ_EXPORTS_GOODS_REAL_SAAR_POP_FC_UNUSED_UNUSED_UNUSED" hidden="1">"c8072"</definedName>
    <definedName name="IQ_EXPORTS_GOODS_REAL_SAAR_POP_UNUSED_UNUSED_UNUSED" hidden="1">"c7192"</definedName>
    <definedName name="IQ_EXPORTS_GOODS_REAL_SAAR_UNUSED_UNUSED_UNUSED" hidden="1">"c6972"</definedName>
    <definedName name="IQ_EXPORTS_GOODS_REAL_SAAR_YOY_FC_UNUSED_UNUSED_UNUSED" hidden="1">"c8292"</definedName>
    <definedName name="IQ_EXPORTS_GOODS_REAL_SAAR_YOY_UNUSED_UNUSED_UNUSED" hidden="1">"c7412"</definedName>
    <definedName name="IQ_EXPORTS_POP_FC_UNUSED_UNUSED_UNUSED" hidden="1">"c7961"</definedName>
    <definedName name="IQ_EXPORTS_POP_UNUSED_UNUSED_UNUSED" hidden="1">"c7081"</definedName>
    <definedName name="IQ_EXPORTS_SERVICES_REAL_SAAR_APR_FC_UNUSED_UNUSED_UNUSED" hidden="1">"c8516"</definedName>
    <definedName name="IQ_EXPORTS_SERVICES_REAL_SAAR_APR_UNUSED_UNUSED_UNUSED" hidden="1">"c7636"</definedName>
    <definedName name="IQ_EXPORTS_SERVICES_REAL_SAAR_FC_UNUSED_UNUSED_UNUSED" hidden="1">"c7856"</definedName>
    <definedName name="IQ_EXPORTS_SERVICES_REAL_SAAR_POP_FC_UNUSED_UNUSED_UNUSED" hidden="1">"c8076"</definedName>
    <definedName name="IQ_EXPORTS_SERVICES_REAL_SAAR_POP_UNUSED_UNUSED_UNUSED" hidden="1">"c7196"</definedName>
    <definedName name="IQ_EXPORTS_SERVICES_REAL_SAAR_UNUSED_UNUSED_UNUSED" hidden="1">"c6976"</definedName>
    <definedName name="IQ_EXPORTS_SERVICES_REAL_SAAR_YOY_FC_UNUSED_UNUSED_UNUSED" hidden="1">"c8296"</definedName>
    <definedName name="IQ_EXPORTS_SERVICES_REAL_SAAR_YOY_UNUSED_UNUSED_UNUSED" hidden="1">"c7416"</definedName>
    <definedName name="IQ_EXPORTS_UNUSED_UNUSED_UNUSED" hidden="1">"c6861"</definedName>
    <definedName name="IQ_EXPORTS_YOY_FC_UNUSED_UNUSED_UNUSED" hidden="1">"c8181"</definedName>
    <definedName name="IQ_EXPORTS_YOY_UNUSED_UNUSED_UNUSED" hidden="1">"c7301"</definedName>
    <definedName name="IQ_EXTRA_ACC_ITEMS_BR" hidden="1">"c412"</definedName>
    <definedName name="IQ_EXTRA_ITEMS_OTHER_ADJUSTMENTS_FOREIGN_FFIEC" hidden="1">"c15392"</definedName>
    <definedName name="IQ_EXTRAORDINARY_GAINS_FDIC" hidden="1">"c6586"</definedName>
    <definedName name="IQ_FAIR_VALUE_CHANGE_INCL_EARNINGS" hidden="1">"c13849"</definedName>
    <definedName name="IQ_FAIR_VALUE_FDIC" hidden="1">"c6427"</definedName>
    <definedName name="IQ_FARM_LOANS_NET_FDIC" hidden="1">"c6316"</definedName>
    <definedName name="IQ_FARM_LOANS_TOT_LOANS_FFIEC" hidden="1">"c13870"</definedName>
    <definedName name="IQ_FARM_LOANS_TOTAL_LOANS_FOREIGN_FDIC" hidden="1">"c6450"</definedName>
    <definedName name="IQ_FARMLAND_DOM_FFIEC" hidden="1">"c15268"</definedName>
    <definedName name="IQ_FARMLAND_LOANS_FDIC" hidden="1">"c6314"</definedName>
    <definedName name="IQ_FED_FUND_PURCHASED_SEC_SOLD_REPURCHASE_FFIEC" hidden="1">"c15489"</definedName>
    <definedName name="IQ_FED_FUND_SOLD_SEC_PURCHASED_RESELL_FFIEC" hidden="1">"c15488"</definedName>
    <definedName name="IQ_FED_FUNDS_PURCH_SEC_SOLD_FAIR_VALUE_TOT_FFIEC" hidden="1">"c15406"</definedName>
    <definedName name="IQ_FED_FUNDS_PURCH_SEC_SOLD_LEVEL_1_FFIEC" hidden="1">"c15428"</definedName>
    <definedName name="IQ_FED_FUNDS_PURCH_SEC_SOLD_LEVEL_2_FFIEC" hidden="1">"c15441"</definedName>
    <definedName name="IQ_FED_FUNDS_PURCH_SEC_SOLD_LEVEL_3_FFIEC" hidden="1">"c15454"</definedName>
    <definedName name="IQ_FED_FUNDS_PURCHASED_FDIC" hidden="1">"c6343"</definedName>
    <definedName name="IQ_FED_FUNDS_SOLD_FDIC" hidden="1">"c6307"</definedName>
    <definedName name="IQ_FED_FUNDS_SOLD_SEC_PURCH_FAIR_VALUE_TOT_FFIEC" hidden="1">"c15402"</definedName>
    <definedName name="IQ_FED_FUNDS_SOLD_SEC_PURCH_LEVEL_1_FFIEC" hidden="1">"c15424"</definedName>
    <definedName name="IQ_FED_FUNDS_SOLD_SEC_PURCH_LEVEL_2_FFIEC" hidden="1">"c15437"</definedName>
    <definedName name="IQ_FED_FUNDS_SOLD_SEC_PURCH_LEVEL_3_FFIEC" hidden="1">"c15450"</definedName>
    <definedName name="IQ_FEES_OTHER_INCOME" hidden="1">"c15257"</definedName>
    <definedName name="IQ_FFO_EST_THOM" hidden="1">"c3999"</definedName>
    <definedName name="IQ_FFO_HIGH_EST_THOM" hidden="1">"c4001"</definedName>
    <definedName name="IQ_FFO_LOW_EST_THOM" hidden="1">"c4002"</definedName>
    <definedName name="IQ_FFO_MEDIAN_EST_THOM" hidden="1">"c4000"</definedName>
    <definedName name="IQ_FFO_NO_EST" hidden="1">"c276"</definedName>
    <definedName name="IQ_FFO_NUM_EST_THOM" hidden="1">"c4003"</definedName>
    <definedName name="IQ_FFO_STDDEV_EST_THOM" hidden="1">"c4004"</definedName>
    <definedName name="IQ_FH" hidden="1">100000</definedName>
    <definedName name="IQ_FHLB_ADVANCES_FDIC" hidden="1">"c6366"</definedName>
    <definedName name="IQ_FHLB_DUE_AFTER_FIVE" hidden="1">"c2086"</definedName>
    <definedName name="IQ_FIDUCIARY_ACTIVITIES_FDIC" hidden="1">"c6571"</definedName>
    <definedName name="IQ_FIFETEEN_YEAR_FIXED_AND_FLOATING_RATE_FDIC" hidden="1">"c6423"</definedName>
    <definedName name="IQ_FIFETEEN_YEAR_MORTGAGE_PASS_THROUGHS_FDIC" hidden="1">"c6415"</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NOTES_PAY_TOTAL" hidden="1">"c5522"</definedName>
    <definedName name="IQ_FIVE_YEAR_FIXED_AND_FLOATING_RATE_FDIC" hidden="1">"c6422"</definedName>
    <definedName name="IQ_FIVE_YEAR_MORTGAGE_PASS_THROUGHS_FDIC" hidden="1">"c6414"</definedName>
    <definedName name="IQ_FIXED_INVEST_APR_FC_UNUSED_UNUSED_UNUSED" hidden="1">"c8410"</definedName>
    <definedName name="IQ_FIXED_INVEST_APR_UNUSED_UNUSED_UNUSED" hidden="1">"c7530"</definedName>
    <definedName name="IQ_FIXED_INVEST_FC_UNUSED_UNUSED_UNUSED" hidden="1">"c7750"</definedName>
    <definedName name="IQ_FIXED_INVEST_POP_FC_UNUSED_UNUSED_UNUSED" hidden="1">"c7970"</definedName>
    <definedName name="IQ_FIXED_INVEST_POP_UNUSED_UNUSED_UNUSED" hidden="1">"c7090"</definedName>
    <definedName name="IQ_FIXED_INVEST_REAL_APR_FC_UNUSED_UNUSED_UNUSED" hidden="1">"c8518"</definedName>
    <definedName name="IQ_FIXED_INVEST_REAL_APR_UNUSED_UNUSED_UNUSED" hidden="1">"c7638"</definedName>
    <definedName name="IQ_FIXED_INVEST_REAL_FC_UNUSED_UNUSED_UNUSED" hidden="1">"c7858"</definedName>
    <definedName name="IQ_FIXED_INVEST_REAL_POP_FC_UNUSED_UNUSED_UNUSED" hidden="1">"c8078"</definedName>
    <definedName name="IQ_FIXED_INVEST_REAL_POP_UNUSED_UNUSED_UNUSED" hidden="1">"c7198"</definedName>
    <definedName name="IQ_FIXED_INVEST_REAL_UNUSED_UNUSED_UNUSED" hidden="1">"c6978"</definedName>
    <definedName name="IQ_FIXED_INVEST_REAL_YOY_FC_UNUSED_UNUSED_UNUSED" hidden="1">"c8298"</definedName>
    <definedName name="IQ_FIXED_INVEST_REAL_YOY_UNUSED_UNUSED_UNUSED" hidden="1">"c7418"</definedName>
    <definedName name="IQ_FIXED_INVEST_UNUSED_UNUSED_UNUSED" hidden="1">"c6870"</definedName>
    <definedName name="IQ_FIXED_INVEST_YOY_FC_UNUSED_UNUSED_UNUSED" hidden="1">"c8190"</definedName>
    <definedName name="IQ_FIXED_INVEST_YOY_UNUSED_UNUSED_UNUSED" hidden="1">"c7310"</definedName>
    <definedName name="IQ_FNMA_FHLMC_FDIC" hidden="1">"c6397"</definedName>
    <definedName name="IQ_FNMA_FHLMC_GNMA_FDIC" hidden="1">"c6399"</definedName>
    <definedName name="IQ_FORECLOSED_PROP_GNMA_LOANS_FFIEC" hidden="1">"c15272"</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GOVT_OFFICIAL_INST_FOREIGN_DEP_FFIEC" hidden="1">"c15345"</definedName>
    <definedName name="IQ_FOREIGN_GOVT_OFFICIAL_INST_NON_TRANS_ACCTS_FFIEC" hidden="1">"c15327"</definedName>
    <definedName name="IQ_FOREIGN_GOVT_OFFICIAL_INST_TRANS_ACCTS_FFIEC" hidden="1">"c15319"</definedName>
    <definedName name="IQ_FOUNDATION_OVER_TOTAL" hidden="1">"c13769"</definedName>
    <definedName name="IQ_FQ" hidden="1">500</definedName>
    <definedName name="IQ_FULLY_INSURED_BROKERED_DEPOSITS_FFIEC" hidden="1">"c15305"</definedName>
    <definedName name="IQ_FULLY_INSURED_DEPOSITS_FDIC" hidden="1">"c6487"</definedName>
    <definedName name="IQ_FUND_NAV" hidden="1">"c15225"</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_CONTRACTS_FDIC" hidden="1">"c6517"</definedName>
    <definedName name="IQ_FX_CONTRACTS_SPOT_FDIC" hidden="1">"c6356"</definedName>
    <definedName name="IQ_FY" hidden="1">1000</definedName>
    <definedName name="IQ_FY_DATE" hidden="1">"IQ_FY_DATE"</definedName>
    <definedName name="IQ_GAAP_EST_CIQ" hidden="1">"c13924"</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C_BNK" hidden="1">"c488"</definedName>
    <definedName name="IQ_GAIN_INVEST_REV_BR" hidden="1">"c496"</definedName>
    <definedName name="IQ_GAIN_LOSS_HTM_AFS_SECURITIES_FOREIGN_FFIEC" hidden="1">"c15384"</definedName>
    <definedName name="IQ_GAIN_SALE_LOANS_FDIC" hidden="1">"c6673"</definedName>
    <definedName name="IQ_GAIN_SALE_RE_FDIC" hidden="1">"c6674"</definedName>
    <definedName name="IQ_GAINS_SALE_ASSETS_FDIC" hidden="1">"c6675"</definedName>
    <definedName name="IQ_GENERAL_ALLOWANCE" hidden="1">"c15248"</definedName>
    <definedName name="IQ_GNMA_FDIC" hidden="1">"c6398"</definedName>
    <definedName name="IQ_GOODWILL_FDIC" hidden="1">"c6334"</definedName>
    <definedName name="IQ_GOODWILL_IMPAIRMENT_FDIC" hidden="1">"c6678"</definedName>
    <definedName name="IQ_GOODWILL_INTAN_FDIC" hidden="1">"c6333"</definedName>
    <definedName name="IQ_GROSS_GW" hidden="1">"c519"</definedName>
    <definedName name="IQ_GROSS_INTAN" hidden="1">"c520"</definedName>
    <definedName name="IQ_GW_AMORT_BR" hidden="1">"c532"</definedName>
    <definedName name="IQ_GW_INTAN_AMORT_BR" hidden="1">"c1470"</definedName>
    <definedName name="IQ_GW_INTAN_AMORT_CF_BR" hidden="1">"c1473"</definedName>
    <definedName name="IQ_HEDGEFUND_OVER_TOTAL" hidden="1">"c13771"</definedName>
    <definedName name="IQ_HELD_MATURITY_FDIC" hidden="1">"c6408"</definedName>
    <definedName name="IQ_HOLDER_CIQID" hidden="1">"c13787"</definedName>
    <definedName name="IQ_HOLDER_CIQID_SECURITY" hidden="1">"c13794"</definedName>
    <definedName name="IQ_HOLDER_DERIVATIVES" hidden="1">"c13789"</definedName>
    <definedName name="IQ_HOLDER_DERIVATIVES_SECURITY" hidden="1">"c13796"</definedName>
    <definedName name="IQ_HOLDER_NAME" hidden="1">"c13786"</definedName>
    <definedName name="IQ_HOLDER_NAME_SECURITY" hidden="1">"c13793"</definedName>
    <definedName name="IQ_HOLDER_PERCENT" hidden="1">"c13790"</definedName>
    <definedName name="IQ_HOLDER_PERCENT_SECURITY" hidden="1">"c13831"</definedName>
    <definedName name="IQ_HOLDER_POSITION_DATE" hidden="1">"c13792"</definedName>
    <definedName name="IQ_HOLDER_POSITION_DATE_SECURITY" hidden="1">"c13798"</definedName>
    <definedName name="IQ_HOLDER_SHARES" hidden="1">"c13788"</definedName>
    <definedName name="IQ_HOLDER_SHARES_SECURITY" hidden="1">"c13795"</definedName>
    <definedName name="IQ_HOLDER_VALUE" hidden="1">"c13791"</definedName>
    <definedName name="IQ_HOLDER_VALUE_SECURITY" hidden="1">"c13797"</definedName>
    <definedName name="IQ_HOLDING_CIQID" hidden="1">"c13802"</definedName>
    <definedName name="IQ_HOLDING_NAME" hidden="1">"c13799"</definedName>
    <definedName name="IQ_HOLDING_PERCENT" hidden="1">"c13805"</definedName>
    <definedName name="IQ_HOLDING_PERCENT_PORTFOLIO" hidden="1">"c13806"</definedName>
    <definedName name="IQ_HOLDING_POSITION_DATE" hidden="1">"c13808"</definedName>
    <definedName name="IQ_HOLDING_SECURITY_TYPE" hidden="1">"c13803"</definedName>
    <definedName name="IQ_HOLDING_SHARES" hidden="1">"c13804"</definedName>
    <definedName name="IQ_HOLDING_TICKER" hidden="1">"c13800"</definedName>
    <definedName name="IQ_HOLDING_TRADING_ITEM_CIQID" hidden="1">"c13801"</definedName>
    <definedName name="IQ_HOLDING_VALUE" hidden="1">"c13807"</definedName>
    <definedName name="IQ_HOME_EQUITY_LOANS_TOT_LOANS_FFIEC" hidden="1">"c13867"</definedName>
    <definedName name="IQ_HOME_EQUITY_LOC_NET_CHARGE_OFFS_FDIC" hidden="1">"c6644"</definedName>
    <definedName name="IQ_HOME_EQUITY_LOC_TOTAL_CHARGE_OFFS_FDIC" hidden="1">"c6606"</definedName>
    <definedName name="IQ_HOME_EQUITY_LOC_TOTAL_RECOVERIES_FDIC" hidden="1">"c6625"</definedName>
    <definedName name="IQ_HOUSING_COMPLETIONS_SINGLE_FAM_APR_FC_UNUSED_UNUSED_UNUSED" hidden="1">"c8422"</definedName>
    <definedName name="IQ_HOUSING_COMPLETIONS_SINGLE_FAM_APR_UNUSED_UNUSED_UNUSED" hidden="1">"c7542"</definedName>
    <definedName name="IQ_HOUSING_COMPLETIONS_SINGLE_FAM_FC_UNUSED_UNUSED_UNUSED" hidden="1">"c7762"</definedName>
    <definedName name="IQ_HOUSING_COMPLETIONS_SINGLE_FAM_POP_FC_UNUSED_UNUSED_UNUSED" hidden="1">"c7982"</definedName>
    <definedName name="IQ_HOUSING_COMPLETIONS_SINGLE_FAM_POP_UNUSED_UNUSED_UNUSED" hidden="1">"c7102"</definedName>
    <definedName name="IQ_HOUSING_COMPLETIONS_SINGLE_FAM_UNUSED_UNUSED_UNUSED" hidden="1">"c6882"</definedName>
    <definedName name="IQ_HOUSING_COMPLETIONS_SINGLE_FAM_YOY_FC_UNUSED_UNUSED_UNUSED" hidden="1">"c8202"</definedName>
    <definedName name="IQ_HOUSING_COMPLETIONS_SINGLE_FAM_YOY_UNUSED_UNUSED_UNUSED" hidden="1">"c7322"</definedName>
    <definedName name="IQ_HYBRID_CAPITAL" hidden="1">"c15245"</definedName>
    <definedName name="IQ_HYBRID_STRUCTURED_PRODUCTS_AVAIL_SALE_FFIEC" hidden="1">"c15265"</definedName>
    <definedName name="IQ_HYBRID_STRUCTURED_PRODUCTS_FFIEC" hidden="1">"c15262"</definedName>
    <definedName name="IQ_IB_ADVISORY_UNDERWRITING_FEES_FOREIGN_FFIEC" hidden="1">"c15378"</definedName>
    <definedName name="IQ_IBF_COMM_INDUST_LOANS_FFIEC" hidden="1">"c15298"</definedName>
    <definedName name="IQ_IBF_DEPOSIT_LIABILITIES_DUE_TO_BANKS_FFIEC" hidden="1">"c15300"</definedName>
    <definedName name="IQ_IMPAIRED_LOANS" hidden="1">"c15250"</definedName>
    <definedName name="IQ_IMPAIRMENT_GW_SUPPLE" hidden="1">"c13811"</definedName>
    <definedName name="IQ_IMPORTS_GOODS_REAL_SAAR_APR_FC_UNUSED_UNUSED_UNUSED" hidden="1">"c8523"</definedName>
    <definedName name="IQ_IMPORTS_GOODS_REAL_SAAR_APR_UNUSED_UNUSED_UNUSED" hidden="1">"c7643"</definedName>
    <definedName name="IQ_IMPORTS_GOODS_REAL_SAAR_FC_UNUSED_UNUSED_UNUSED" hidden="1">"c7863"</definedName>
    <definedName name="IQ_IMPORTS_GOODS_REAL_SAAR_POP_FC_UNUSED_UNUSED_UNUSED" hidden="1">"c8083"</definedName>
    <definedName name="IQ_IMPORTS_GOODS_REAL_SAAR_POP_UNUSED_UNUSED_UNUSED" hidden="1">"c7203"</definedName>
    <definedName name="IQ_IMPORTS_GOODS_REAL_SAAR_UNUSED_UNUSED_UNUSED" hidden="1">"c6983"</definedName>
    <definedName name="IQ_IMPORTS_GOODS_REAL_SAAR_YOY_FC_UNUSED_UNUSED_UNUSED" hidden="1">"c8303"</definedName>
    <definedName name="IQ_IMPORTS_GOODS_REAL_SAAR_YOY_UNUSED_UNUSED_UNUSED" hidden="1">"c7423"</definedName>
    <definedName name="IQ_IMPORTS_GOODS_SERVICES_APR_FC_UNUSED_UNUSED_UNUSED" hidden="1">"c8429"</definedName>
    <definedName name="IQ_IMPORTS_GOODS_SERVICES_APR_UNUSED_UNUSED_UNUSED" hidden="1">"c7549"</definedName>
    <definedName name="IQ_IMPORTS_GOODS_SERVICES_FC_UNUSED_UNUSED_UNUSED" hidden="1">"c7769"</definedName>
    <definedName name="IQ_IMPORTS_GOODS_SERVICES_POP_FC_UNUSED_UNUSED_UNUSED" hidden="1">"c7989"</definedName>
    <definedName name="IQ_IMPORTS_GOODS_SERVICES_POP_UNUSED_UNUSED_UNUSED" hidden="1">"c7109"</definedName>
    <definedName name="IQ_IMPORTS_GOODS_SERVICES_REAL_SAAR_APR_FC_UNUSED_UNUSED_UNUSED" hidden="1">"c8524"</definedName>
    <definedName name="IQ_IMPORTS_GOODS_SERVICES_REAL_SAAR_APR_UNUSED_UNUSED_UNUSED" hidden="1">"c7644"</definedName>
    <definedName name="IQ_IMPORTS_GOODS_SERVICES_REAL_SAAR_FC_UNUSED_UNUSED_UNUSED" hidden="1">"c7864"</definedName>
    <definedName name="IQ_IMPORTS_GOODS_SERVICES_REAL_SAAR_POP_FC_UNUSED_UNUSED_UNUSED" hidden="1">"c8084"</definedName>
    <definedName name="IQ_IMPORTS_GOODS_SERVICES_REAL_SAAR_POP_UNUSED_UNUSED_UNUSED" hidden="1">"c7204"</definedName>
    <definedName name="IQ_IMPORTS_GOODS_SERVICES_REAL_SAAR_UNUSED_UNUSED_UNUSED" hidden="1">"c6984"</definedName>
    <definedName name="IQ_IMPORTS_GOODS_SERVICES_REAL_SAAR_YOY_FC_UNUSED_UNUSED_UNUSED" hidden="1">"c8304"</definedName>
    <definedName name="IQ_IMPORTS_GOODS_SERVICES_REAL_SAAR_YOY_UNUSED_UNUSED_UNUSED" hidden="1">"c7424"</definedName>
    <definedName name="IQ_IMPORTS_GOODS_SERVICES_UNUSED_UNUSED_UNUSED" hidden="1">"c6889"</definedName>
    <definedName name="IQ_IMPORTS_GOODS_SERVICES_YOY_FC_UNUSED_UNUSED_UNUSED" hidden="1">"c8209"</definedName>
    <definedName name="IQ_IMPORTS_GOODS_SERVICES_YOY_UNUSED_UNUSED_UNUSED" hidden="1">"c7329"</definedName>
    <definedName name="IQ_INC_EQUITY_BR" hidden="1">"c550"</definedName>
    <definedName name="IQ_INCIDENTAL_CHANGES_BUSINESS_COMBINATIONS_FDIC" hidden="1">"c6502"</definedName>
    <definedName name="IQ_INCOME_BEFORE_EXTRA_FDIC" hidden="1">"c6585"</definedName>
    <definedName name="IQ_INCOME_EARNED_FDIC" hidden="1">"c6359"</definedName>
    <definedName name="IQ_INCOME_TAX_FOREIGN_FFIEC" hidden="1">"c15391"</definedName>
    <definedName name="IQ_INCOME_TAXES_FDIC" hidden="1">"c6582"</definedName>
    <definedName name="IQ_INDEX_CURRENCY" hidden="1">"c15224"</definedName>
    <definedName name="IQ_INDEX_TYPE" hidden="1">"c15223"</definedName>
    <definedName name="IQ_INDIVIDUAL" hidden="1">"c15182"</definedName>
    <definedName name="IQ_INDIVIDUAL_ACTIVE_BOARD_MEMBERSHIPS" hidden="1">"c15201"</definedName>
    <definedName name="IQ_INDIVIDUAL_ACTIVE_PRO_AFFILIATIONS" hidden="1">"c15199"</definedName>
    <definedName name="IQ_INDIVIDUAL_AGE" hidden="1">"c15191"</definedName>
    <definedName name="IQ_INDIVIDUAL_ASSISTANT_EMAIL" hidden="1">"c15206"</definedName>
    <definedName name="IQ_INDIVIDUAL_ASSISTANT_FAX" hidden="1">"c15208"</definedName>
    <definedName name="IQ_INDIVIDUAL_ASSISTANT_NAME" hidden="1">"c15205"</definedName>
    <definedName name="IQ_INDIVIDUAL_ASSISTANT_PHONE" hidden="1">"c15207"</definedName>
    <definedName name="IQ_INDIVIDUAL_BACKGROUND" hidden="1">"c15184"</definedName>
    <definedName name="IQ_INDIVIDUAL_DIRECT_FAX" hidden="1">"c15189"</definedName>
    <definedName name="IQ_INDIVIDUAL_DIRECT_PHONE" hidden="1">"c15188"</definedName>
    <definedName name="IQ_INDIVIDUAL_EDUCATION" hidden="1">"c15203"</definedName>
    <definedName name="IQ_INDIVIDUAL_EMAIL" hidden="1">"c15193"</definedName>
    <definedName name="IQ_INDIVIDUAL_FAMILY_LOAN_DOM_QUARTERLY_AVG_FFIEC" hidden="1">"c15479"</definedName>
    <definedName name="IQ_INDIVIDUAL_HOME_ADDRESS" hidden="1">"c15194"</definedName>
    <definedName name="IQ_INDIVIDUAL_HOME_FAX" hidden="1">"c15196"</definedName>
    <definedName name="IQ_INDIVIDUAL_HOME_PHONE" hidden="1">"c15195"</definedName>
    <definedName name="IQ_INDIVIDUAL_MAIN_FAX" hidden="1">"c15187"</definedName>
    <definedName name="IQ_INDIVIDUAL_MAIN_PHONE" hidden="1">"c15186"</definedName>
    <definedName name="IQ_INDIVIDUAL_MOBILE" hidden="1">"c15198"</definedName>
    <definedName name="IQ_INDIVIDUAL_NICKNAME" hidden="1">"c15192"</definedName>
    <definedName name="IQ_INDIVIDUAL_NOTES" hidden="1">"c15204"</definedName>
    <definedName name="IQ_INDIVIDUAL_OFFICE_ADDRESS" hidden="1">"c15185"</definedName>
    <definedName name="IQ_INDIVIDUAL_OTHER_PHONE" hidden="1">"c15197"</definedName>
    <definedName name="IQ_INDIVIDUAL_PARTNER_CORP_NON_TRANS_ACCTS_FFIEC" hidden="1">"c15322"</definedName>
    <definedName name="IQ_INDIVIDUAL_PARTNER_CORP_TRANS_ACCTS_FFIEC" hidden="1">"c15314"</definedName>
    <definedName name="IQ_INDIVIDUAL_PARTNER_CORPS_FOREIGN_DEP_FFIEC" hidden="1">"c15342"</definedName>
    <definedName name="IQ_INDIVIDUAL_PRIOR_BOARD_MEMBERSHIPS" hidden="1">"c15202"</definedName>
    <definedName name="IQ_INDIVIDUAL_PRIOR_PRO_AFFILIATIONS" hidden="1">"c15200"</definedName>
    <definedName name="IQ_INDIVIDUAL_SPECIALTY" hidden="1">"c15190"</definedName>
    <definedName name="IQ_INDIVIDUAL_TITLE" hidden="1">"c15183"</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S_SETTLE_BR" hidden="1">"c572"</definedName>
    <definedName name="IQ_INS_SETTLE_SUPPLE" hidden="1">"c13814"</definedName>
    <definedName name="IQ_INSIDER_3MTH_BOUGHT" hidden="1">"c1534"</definedName>
    <definedName name="IQ_INSIDER_3MTH_NET" hidden="1">"c1535"</definedName>
    <definedName name="IQ_INSIDER_3MTH_SOLD" hidden="1">"c1533"</definedName>
    <definedName name="IQ_INSIDER_6MTH_BOUGHT" hidden="1">"c1537"</definedName>
    <definedName name="IQ_INSIDER_6MTH_NET" hidden="1">"c1538"</definedName>
    <definedName name="IQ_INSIDER_6MTH_SOLD" hidden="1">"c1536"</definedName>
    <definedName name="IQ_INSIDER_LOANS_FDIC" hidden="1">"c6365"</definedName>
    <definedName name="IQ_INSTITUTIONS_EARNINGS_GAINS_FDIC" hidden="1">"c6723"</definedName>
    <definedName name="IQ_INSURANCE_COMMISSION_FEES_FDIC" hidden="1">"c6670"</definedName>
    <definedName name="IQ_INSURANCE_UNDERWRITING_INCOME_FDIC" hidden="1">"c6671"</definedName>
    <definedName name="IQ_INT_DEMAND_NOTES_FDIC" hidden="1">"c6567"</definedName>
    <definedName name="IQ_INT_DOMESTIC_DEPOSITS_FDIC" hidden="1">"c6564"</definedName>
    <definedName name="IQ_INT_EXP_BR" hidden="1">"c586"</definedName>
    <definedName name="IQ_INT_EXP_TOTAL_FDIC" hidden="1">"c6569"</definedName>
    <definedName name="IQ_INT_FED_FUNDS_FDIC" hidden="1">"c6566"</definedName>
    <definedName name="IQ_INT_FEE_INC_ACCEPTANCE_OTHER_BANKS_DOM_FFIEC" hidden="1">"c15357"</definedName>
    <definedName name="IQ_INT_FEE_INC_AGRICULTURE_LOANS_FARMERS_DOM_FFIEC" hidden="1">"c15355"</definedName>
    <definedName name="IQ_INT_FEE_INC_COMM_IND_LOANS_DOM_FFIEC" hidden="1">"c15356"</definedName>
    <definedName name="IQ_INT_FEE_INC_CREDIT_CARDS_DOM_FFIEC" hidden="1">"c15358"</definedName>
    <definedName name="IQ_INT_FEE_INC_DEPOSITORY_LOANS_DOM_FFIEC" hidden="1">"c15354"</definedName>
    <definedName name="IQ_INT_FEE_INC_FOREIGN_GOVT_LOANS_DOM_FFIEC" hidden="1">"c15360"</definedName>
    <definedName name="IQ_INT_FEE_INC_INDIVIDUAL_LOANS_DOM_FFIEC" hidden="1">"c15359"</definedName>
    <definedName name="IQ_INT_FEE_INC_RE_LOANS_DOM_FFIEC" hidden="1">"c15353"</definedName>
    <definedName name="IQ_INT_FEE_INC_TAX_EXEMPT_OBLIGATIONS_DOM_FFIEC" hidden="1">"c15362"</definedName>
    <definedName name="IQ_INT_FEE_INC_TAXABLE_OBLIGATIONS_DOM_FFIEC" hidden="1">"c15361"</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FTE_AVG_ASSETS_FFIEC" hidden="1">"c13856"</definedName>
    <definedName name="IQ_INT_INCOME_FTE_AVG_EARNING_ASSETS_FFIEC" hidden="1">"c13857"</definedName>
    <definedName name="IQ_INT_INCOME_FTE_FFIEC" hidden="1">"c13852"</definedName>
    <definedName name="IQ_INT_SAVINGS_DEPOSITS_MMDA_DOM_FFIEC" hidden="1">"c15364"</definedName>
    <definedName name="IQ_INT_SUB_NOTES_FDIC" hidden="1">"c6568"</definedName>
    <definedName name="IQ_INT_TRANSACTION_ACCOUNTS_DOM_FFIEC" hidden="1">"c15363"</definedName>
    <definedName name="IQ_INTEREST_ACCRUED_ON_DEPOSITS_DOM_FFIEC" hidden="1">"c15277"</definedName>
    <definedName name="IQ_INTEREST_BEARING_BALANCES_FDIC" hidden="1">"c6371"</definedName>
    <definedName name="IQ_INTEREST_BEARING_BALANCES_QUARTERLY_AVG_FFIEC" hidden="1">"c15467"</definedName>
    <definedName name="IQ_INTEREST_BEARING_CASH_FFIEC" hidden="1">"c15259"</definedName>
    <definedName name="IQ_INTEREST_BEARING_DEPOSITS_DOMESTIC_FDIC" hidden="1">"c6478"</definedName>
    <definedName name="IQ_INTEREST_BEARING_DEPOSITS_FDIC" hidden="1">"c6373"</definedName>
    <definedName name="IQ_INTEREST_BEARING_DEPOSITS_FOREIGN_FDIC" hidden="1">"c6485"</definedName>
    <definedName name="IQ_INTEREST_BEARING_TRANS_DOM_QUARTERLY_AVG_FFIEC" hidden="1">"c15484"</definedName>
    <definedName name="IQ_INTEREST_INC_10K" hidden="1">"IQ_INTEREST_INC_10K"</definedName>
    <definedName name="IQ_INTEREST_INC_10Q" hidden="1">"IQ_INTEREST_INC_10Q"</definedName>
    <definedName name="IQ_INTEREST_INC_10Q1" hidden="1">"IQ_INTEREST_INC_10Q1"</definedName>
    <definedName name="IQ_INTEREST_LT_DEBT" hidden="1">"c2086"</definedName>
    <definedName name="IQ_INTEREST_RATE_CONTRACTS_FDIC" hidden="1">"c6512"</definedName>
    <definedName name="IQ_INTEREST_RATE_EXPOSURES_FDIC" hidden="1">"c6662"</definedName>
    <definedName name="IQ_INTERNAL_ALLOCATIONS_INC_EXP_FOREIGN_FFIEC" hidden="1">"c15394"</definedName>
    <definedName name="IQ_INV_REL_ID" hidden="1">"c15220"</definedName>
    <definedName name="IQ_INV_REL_NAME" hidden="1">"c15219"</definedName>
    <definedName name="IQ_INVEST_LOANS_CF_BR" hidden="1">"c630"</definedName>
    <definedName name="IQ_INVEST_SECURITY_CF_BR" hidden="1">"c639"</definedName>
    <definedName name="IQ_INVESTMENT_BANKING_OTHER_FEES_FDIC" hidden="1">"c6666"</definedName>
    <definedName name="IQ_IPRD_SUPPLE" hidden="1">"c13813"</definedName>
    <definedName name="IQ_IRA_KEOGH_ACCOUNTS_FDIC" hidden="1">"c6496"</definedName>
    <definedName name="IQ_ISM_SERVICES_APR_FC_UNUSED_UNUSED_UNUSED" hidden="1">"c8443"</definedName>
    <definedName name="IQ_ISM_SERVICES_APR_UNUSED_UNUSED_UNUSED" hidden="1">"c7563"</definedName>
    <definedName name="IQ_ISM_SERVICES_FC_UNUSED_UNUSED_UNUSED" hidden="1">"c7783"</definedName>
    <definedName name="IQ_ISM_SERVICES_POP_FC_UNUSED_UNUSED_UNUSED" hidden="1">"c8003"</definedName>
    <definedName name="IQ_ISM_SERVICES_POP_UNUSED_UNUSED_UNUSED" hidden="1">"c7123"</definedName>
    <definedName name="IQ_ISM_SERVICES_UNUSED_UNUSED_UNUSED" hidden="1">"c6903"</definedName>
    <definedName name="IQ_ISM_SERVICES_YOY_FC_UNUSED_UNUSED_UNUSED" hidden="1">"c8223"</definedName>
    <definedName name="IQ_ISM_SERVICES_YOY_UNUSED_UNUSED_UNUSED" hidden="1">"c7343"</definedName>
    <definedName name="IQ_ISSUED_GUARANTEED_US_FDIC" hidden="1">"c6404"</definedName>
    <definedName name="IQ_KEY_DEV_COMPANY_ID" hidden="1">"c13830"</definedName>
    <definedName name="IQ_KEY_DEV_COMPANY_NAME" hidden="1">"c13829"</definedName>
    <definedName name="IQ_KEY_DEV_DATE" hidden="1">"c13763"</definedName>
    <definedName name="IQ_KEY_DEV_HEADLINE" hidden="1">"c13761"</definedName>
    <definedName name="IQ_KEY_DEV_ID" hidden="1">"c13760"</definedName>
    <definedName name="IQ_KEY_DEV_ID_INCL_SUBS" hidden="1">"c13832"</definedName>
    <definedName name="IQ_KEY_DEV_SITUATION" hidden="1">"c13762"</definedName>
    <definedName name="IQ_KEY_DEV_SOURCE" hidden="1">"c13765"</definedName>
    <definedName name="IQ_KEY_DEV_TIME" hidden="1">"c13833"</definedName>
    <definedName name="IQ_KEY_DEV_TRANSACTION_ID" hidden="1">"c13766"</definedName>
    <definedName name="IQ_KEY_DEV_TYPE" hidden="1">"c13764"</definedName>
    <definedName name="IQ_LATEST" hidden="1">"1"</definedName>
    <definedName name="IQ_LATESTK" hidden="1">1000</definedName>
    <definedName name="IQ_LATESTKFR" hidden="1">"100"</definedName>
    <definedName name="IQ_LATESTQ" hidden="1">500</definedName>
    <definedName name="IQ_LATESTQFR" hidden="1">"50"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QUARTERLY_AVG_FFIEC" hidden="1">"c15483"</definedName>
    <definedName name="IQ_LEASE_FINANCING_RECEIVABLES_RECOVERIES_FDIC" hidden="1">"c6621"</definedName>
    <definedName name="IQ_LEASE_FINANCING_RECEIVABLES_TOTAL_LOANS_FOREIGN_FDIC" hidden="1">"c6449"</definedName>
    <definedName name="IQ_LEGAL_SETTLE_BR" hidden="1">"c649"</definedName>
    <definedName name="IQ_LEGAL_SETTLE_SUPPLE" hidden="1">"c13815"</definedName>
    <definedName name="IQ_LIABILITIES_FAIR_VALUE" hidden="1">"c13848"</definedName>
    <definedName name="IQ_LIABILITIES_LEVEL_1" hidden="1">"c13844"</definedName>
    <definedName name="IQ_LIABILITIES_LEVEL_2" hidden="1">"c13845"</definedName>
    <definedName name="IQ_LIABILITIES_LEVEL_3" hidden="1">"c13846"</definedName>
    <definedName name="IQ_LIABILITIES_NETTING_OTHER_ADJUSTMENTS" hidden="1">"c13847"</definedName>
    <definedName name="IQ_LIFE_INSURANCE_ASSETS_FDIC" hidden="1">"c6372"</definedName>
    <definedName name="IQ_LIQUIDATION_VALUE_PREFERRED_CONVERT" hidden="1">"c13835"</definedName>
    <definedName name="IQ_LIQUIDATION_VALUE_PREFERRED_NON_REDEEM" hidden="1">"c13836"</definedName>
    <definedName name="IQ_LIQUIDATION_VALUE_PREFERRED_REDEEM" hidden="1">"c13837"</definedName>
    <definedName name="IQ_LOAN_COMMITMENTS_REVOLVING_FDIC" hidden="1">"c6524"</definedName>
    <definedName name="IQ_LOAN_LOSS_ALLOW_FDIC" hidden="1">"c6326"</definedName>
    <definedName name="IQ_LOAN_LOSS_ALLOWANCE_NON_PERF_ASSETS_FFIEC" hidden="1">"c13912"</definedName>
    <definedName name="IQ_LOAN_LOSS_ALLOWANCE_NONCURRENT_LOANS_FDIC" hidden="1">"c6740"</definedName>
    <definedName name="IQ_LOAN_LOSS_PROVISION_FOREIGN_FFIEC" hidden="1">"c15382"</definedName>
    <definedName name="IQ_LOAN_LOSSES_FDIC" hidden="1">"c6580"</definedName>
    <definedName name="IQ_LOANS_AND_LEASES_HELD_FDIC" hidden="1">"c6367"</definedName>
    <definedName name="IQ_LOANS_CF_BR" hidden="1">"c661"</definedName>
    <definedName name="IQ_LOANS_DEPOSITORY_INSTITUTIONS_FDIC" hidden="1">"c6382"</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HFI_FAIR_VALUE_TOT_FFIEC" hidden="1">"c15401"</definedName>
    <definedName name="IQ_LOANS_LEASES_HFI_LEVEL_1_FFIEC" hidden="1">"c15423"</definedName>
    <definedName name="IQ_LOANS_LEASES_HFI_LEVEL_2_FFIEC" hidden="1">"c15436"</definedName>
    <definedName name="IQ_LOANS_LEASES_HFI_LEVEL_3_FFIEC" hidden="1">"c15449"</definedName>
    <definedName name="IQ_LOANS_LEASES_HFS_FAIR_VALUE_TOT_FFIEC" hidden="1">"c15400"</definedName>
    <definedName name="IQ_LOANS_LEASES_HFS_LEVEL_1_FFIEC" hidden="1">"c15422"</definedName>
    <definedName name="IQ_LOANS_LEASES_HFS_LEVEL_2_FFIEC" hidden="1">"c15435"</definedName>
    <definedName name="IQ_LOANS_LEASES_HFS_LEVEL_3_FFIEC" hidden="1">"c15448"</definedName>
    <definedName name="IQ_LOANS_LEASES_NET_FDIC" hidden="1">"c6327"</definedName>
    <definedName name="IQ_LOANS_LEASES_NET_UNEARNED_FDIC" hidden="1">"c6325"</definedName>
    <definedName name="IQ_LOANS_NOT_SECURED_RE_FDIC" hidden="1">"c6381"</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T_DEBT_BR" hidden="1">"c676"</definedName>
    <definedName name="IQ_LT_DEBT_ISSUED_BR" hidden="1">"c683"</definedName>
    <definedName name="IQ_LT_DEBT_REPAID_BR" hidden="1">"c691"</definedName>
    <definedName name="IQ_LT_INVEST_BR" hidden="1">"c698"</definedName>
    <definedName name="IQ_LT_SENIOR_DEBT" hidden="1">"c702"</definedName>
    <definedName name="IQ_LT_SUB_DEBT" hidden="1">"c703"</definedName>
    <definedName name="IQ_LTM" hidden="1">2000</definedName>
    <definedName name="IQ_LTM_DATE" hidden="1">"IQ_LTM_DATE"</definedName>
    <definedName name="IQ_LTMMONTH" hidden="1">120000</definedName>
    <definedName name="IQ_MAINT_CAPEX_ACT_OR_EST" hidden="1">"c4458"</definedName>
    <definedName name="IQ_MARKTCAP" hidden="1">"c258"</definedName>
    <definedName name="IQ_MATURITY_ONE_YEAR_LESS_FDIC" hidden="1">"c6425"</definedName>
    <definedName name="IQ_MBS_QUARTERLY_AVG_FFIEC" hidden="1">"c15471"</definedName>
    <definedName name="IQ_MEDIAN_NEW_HOME_SALES_APR_FC_UNUSED_UNUSED_UNUSED" hidden="1">"c8460"</definedName>
    <definedName name="IQ_MEDIAN_NEW_HOME_SALES_APR_UNUSED_UNUSED_UNUSED" hidden="1">"c7580"</definedName>
    <definedName name="IQ_MEDIAN_NEW_HOME_SALES_FC_UNUSED_UNUSED_UNUSED" hidden="1">"c7800"</definedName>
    <definedName name="IQ_MEDIAN_NEW_HOME_SALES_POP_FC_UNUSED_UNUSED_UNUSED" hidden="1">"c8020"</definedName>
    <definedName name="IQ_MEDIAN_NEW_HOME_SALES_POP_UNUSED_UNUSED_UNUSED" hidden="1">"c7140"</definedName>
    <definedName name="IQ_MEDIAN_NEW_HOME_SALES_UNUSED_UNUSED_UNUSED" hidden="1">"c6920"</definedName>
    <definedName name="IQ_MEDIAN_NEW_HOME_SALES_YOY_FC_UNUSED_UNUSED_UNUSED" hidden="1">"c8240"</definedName>
    <definedName name="IQ_MEDIAN_NEW_HOME_SALES_YOY_UNUSED_UNUSED_UNUSED" hidden="1">"c7360"</definedName>
    <definedName name="IQ_MERGER_BR" hidden="1">"c715"</definedName>
    <definedName name="IQ_MERGER_RESTRUCTURE_BR" hidden="1">"c721"</definedName>
    <definedName name="IQ_MERGER_SUPPLE" hidden="1">"c13810"</definedName>
    <definedName name="IQ_MINORITY_INTEREST_BR" hidden="1">"c729"</definedName>
    <definedName name="IQ_MMDA_NON_TRANS_ACCTS_FFIEC" hidden="1">"c15330"</definedName>
    <definedName name="IQ_MMDA_SAVINGS_TOT_DEPOSITS_FFIEC" hidden="1">"c13905"</definedName>
    <definedName name="IQ_MONEY_MARKET_DEPOSIT_ACCOUNTS_FDIC" hidden="1">"c6553"</definedName>
    <definedName name="IQ_MONTH" hidden="1">15000</definedName>
    <definedName name="IQ_MORTGAGE_BACKED_SECURITIES_FDIC" hidden="1">"c6402"</definedName>
    <definedName name="IQ_MORTGAGE_DEBT_UNDER_CAPITAL_LEASES_FFIEC" hidden="1">"c15276"</definedName>
    <definedName name="IQ_MORTGAGE_SERVICING_FDIC" hidden="1">"c6335"</definedName>
    <definedName name="IQ_MTD" hidden="1">800000</definedName>
    <definedName name="IQ_MULTIFAM_5_LOANS_TOT_LOANS_FFIEC" hidden="1">"c13869"</definedName>
    <definedName name="IQ_MULTIFAMILY_RES_DOM_FFIEC" hidden="1">"c15270"</definedName>
    <definedName name="IQ_MULTIFAMILY_RESIDENTIAL_LOANS_FDIC" hidden="1">"c6311"</definedName>
    <definedName name="IQ_MUNI_ADVALOREM_TAX" hidden="1">"c15144"</definedName>
    <definedName name="IQ_MUNI_AMT_TAX" hidden="1">"c15146"</definedName>
    <definedName name="IQ_MUNI_BANK_QUALIFIED" hidden="1">"c15148"</definedName>
    <definedName name="IQ_MUNI_DEP_TRUST_ELIGIBLE" hidden="1">"c15149"</definedName>
    <definedName name="IQ_MUNI_ECONOMIC_DEFEASANCE" hidden="1">"c15151"</definedName>
    <definedName name="IQ_MUNI_ESCROW" hidden="1">"c15228"</definedName>
    <definedName name="IQ_MUNI_FED_TAX" hidden="1">"c15147"</definedName>
    <definedName name="IQ_MUNI_LEGAL_DEFEASANCE" hidden="1">"c15150"</definedName>
    <definedName name="IQ_MUNI_OFFERING_TYPE" hidden="1">"c15143"</definedName>
    <definedName name="IQ_MUNI_OPTIONAL_REDEMPTION_DEFEASANCE" hidden="1">"c15152"</definedName>
    <definedName name="IQ_MUNI_PRE_REFUNDED_DATE" hidden="1">"c15154"</definedName>
    <definedName name="IQ_MUNI_PRE_REFUNDED_DATED_DATE" hidden="1">"c15156"</definedName>
    <definedName name="IQ_MUNI_PRE_REFUNDED_PRICE" hidden="1">"c15155"</definedName>
    <definedName name="IQ_MUNI_PRE_REFUNDED_TYPE" hidden="1">"c15153"</definedName>
    <definedName name="IQ_MUNI_PURPOSE" hidden="1">"c15226"</definedName>
    <definedName name="IQ_MUNI_STATE_TAX" hidden="1">"c15145"</definedName>
    <definedName name="IQ_MUNI_TERRITORY" hidden="1">"c15142"</definedName>
    <definedName name="IQ_MUNI_TYPE" hidden="1">"c15227"</definedName>
    <definedName name="IQ_NAMES_REVISION_DATE_" hidden="1">41484.9726736111</definedName>
    <definedName name="IQ_NATIVE_COMPANY_NAME" hidden="1">"c13822"</definedName>
    <definedName name="IQ_NAV_ACT_OR_EST" hidden="1">"c2225"</definedName>
    <definedName name="IQ_NCLS_CLOSED_END_1_4_FAM_LOANS_TOT_LOANS_FFIEC" hidden="1">"c13891"</definedName>
    <definedName name="IQ_NCLS_COMM_IND_LOANS_TOT_LOANS_FFIEC" hidden="1">"c13898"</definedName>
    <definedName name="IQ_NCLS_COMM_RE_FARM_LOANS_TOT_LOANS_FFIEC" hidden="1">"c13897"</definedName>
    <definedName name="IQ_NCLS_COMM_RE_NONFARM_NONRES_TOT_LOANS_FFIEC" hidden="1">"c13896"</definedName>
    <definedName name="IQ_NCLS_CONST_LAND_DEV_LOANS_TOT_LOANS_FFIEC" hidden="1">"c13890"</definedName>
    <definedName name="IQ_NCLS_CONSUMER_LOANS_TOT_LOANS_FFIEC" hidden="1">"c13899"</definedName>
    <definedName name="IQ_NCLS_FARM_LOANS_TOT_LOANS_FFIEC" hidden="1">"c13895"</definedName>
    <definedName name="IQ_NCLS_HOME_EQUITY_LOANS_TOT_LOANS_FFIEC" hidden="1">"c13892"</definedName>
    <definedName name="IQ_NCLS_MULTIFAM_5_LOANS_TOT_LOANS_FFIEC" hidden="1">"c13894"</definedName>
    <definedName name="IQ_NCLS_TOT_1_4_FAM_LOANS_TOT_LOANS_FFIEC" hidden="1">"c13893"</definedName>
    <definedName name="IQ_NCLS_TOT_LEASES_TOT_LOANS_FFIEC" hidden="1">"c13900"</definedName>
    <definedName name="IQ_NCLS_TOT_LOANS_TOT_LOANS_FFIEC" hidden="1">"c13901"</definedName>
    <definedName name="IQ_NCOS_CLOSED_END_1_4_FAM_LOANS_TOT_LOANS_FFIEC" hidden="1">"c13879"</definedName>
    <definedName name="IQ_NCOS_COMM_IND_LOANS_TOT_LOANS_FFIEC" hidden="1">"c13886"</definedName>
    <definedName name="IQ_NCOS_COMM_RE_FARM_LOANS_TOT_LOANS_FFIEC" hidden="1">"c13885"</definedName>
    <definedName name="IQ_NCOS_COMM_RE_NONFARM_NONRES_TOT_LOANS_FFIEC" hidden="1">"c13884"</definedName>
    <definedName name="IQ_NCOS_CONST_LAND_DEV_LOANS_TOT_LOANS_FFIEC" hidden="1">"c13878"</definedName>
    <definedName name="IQ_NCOS_CONSUMER_LOANS_TOT_LOANS_FFIEC" hidden="1">"c13887"</definedName>
    <definedName name="IQ_NCOS_FARM_LOANS_TOT_LOANS_FFIEC" hidden="1">"c13883"</definedName>
    <definedName name="IQ_NCOS_HOME_EQUITY_LOANS_TOT_LOANS_FFIEC" hidden="1">"c13880"</definedName>
    <definedName name="IQ_NCOS_MULTIFAM_5_LOANS_TOT_LOANS_FFIEC" hidden="1">"c13882"</definedName>
    <definedName name="IQ_NCOS_TOT_1_4_FAM_LOANS_TOT_LOANS_FFIEC" hidden="1">"c13881"</definedName>
    <definedName name="IQ_NCOS_TOT_LEASES_TOT_LOANS_FFIEC" hidden="1">"c13888"</definedName>
    <definedName name="IQ_NCOS_TOT_LOANS_TOT_LOANS_FFIEC" hidden="1">"c13889"</definedName>
    <definedName name="IQ_NET_BOOKING_LOCATION_ADJUSTMENT_FOREIGN_FFIEC" hidden="1">"c15385"</definedName>
    <definedName name="IQ_NET_CHARGE_OFFS_FDIC" hidden="1">"c6641"</definedName>
    <definedName name="IQ_NET_CHARGE_OFFS_LOANS_FDIC" hidden="1">"c6751"</definedName>
    <definedName name="IQ_NET_DEBT_ISSUED_BR" hidden="1">"c753"</definedName>
    <definedName name="IQ_NET_GAIN_LOSS_OREO_EXP_FFIEC" hidden="1">"c15370"</definedName>
    <definedName name="IQ_NET_GAIN_LOSS_OREO_INC_FFIEC" hidden="1">"c15367"</definedName>
    <definedName name="IQ_NET_GAIN_LOSS_SALES_LOANS_EXP_FFIEC" hidden="1">"c15371"</definedName>
    <definedName name="IQ_NET_GAIN_LOSS_SALES_LOANS_INC_FFIEC" hidden="1">"c15368"</definedName>
    <definedName name="IQ_NET_GAIN_SALE_PREMISES_FIXED_ASSETS_EXP_FFIEC" hidden="1">"c15372"</definedName>
    <definedName name="IQ_NET_GAIN_SALE_PREMISES_FIXED_ASSETS_INC_FFIEC" hidden="1">"c15369"</definedName>
    <definedName name="IQ_NET_INC_10K" hidden="1">"IQ_NET_INC_10K"</definedName>
    <definedName name="IQ_NET_INC_10Q" hidden="1">"IQ_NET_INC_10Q"</definedName>
    <definedName name="IQ_NET_INC_10Q1" hidden="1">"IQ_NET_INC_10Q1"</definedName>
    <definedName name="IQ_NET_INC_GROWTH_1" hidden="1">"c158"</definedName>
    <definedName name="IQ_NET_INC_GROWTH_2" hidden="1">"c162"</definedName>
    <definedName name="IQ_NET_INCOME_FDIC" hidden="1">"c6587"</definedName>
    <definedName name="IQ_NET_INT_INC_BNK_FDIC" hidden="1">"c6570"</definedName>
    <definedName name="IQ_NET_INT_INC_BR" hidden="1">"c765"</definedName>
    <definedName name="IQ_NET_INTEREST_INC_INTERNATIONAL_OPS_FFIEC" hidden="1">"c15375"</definedName>
    <definedName name="IQ_NET_INTEREST_MARGIN_FDIC" hidden="1">"c6726"</definedName>
    <definedName name="IQ_NET_LOANS_LEASES_CORE_DEPOSITS_FDIC" hidden="1">"c6743"</definedName>
    <definedName name="IQ_NET_LOANS_LEASES_DEPOSITS_FDIC" hidden="1">"c6742"</definedName>
    <definedName name="IQ_NET_NONINTEREST_INC_EXP_INTERNATIONAL_OPS_FFIEC" hidden="1">"c15387"</definedName>
    <definedName name="IQ_NET_OPERATING_INCOME_ASSETS_FDIC" hidden="1">"c6729"</definedName>
    <definedName name="IQ_NET_SECURITIZATION_INC_FOREIGN_FFIEC" hidden="1">"c15379"</definedName>
    <definedName name="IQ_NET_SECURITIZATION_INCOME_FDIC" hidden="1">"c6669"</definedName>
    <definedName name="IQ_NET_SERVICING_FEES_FDIC" hidden="1">"c6668"</definedName>
    <definedName name="IQ_NEWS" hidden="1">"c13743"</definedName>
    <definedName name="IQ_NEWS_DATE" hidden="1">"c13746"</definedName>
    <definedName name="IQ_NEWS_SOURCE" hidden="1">"c13745"</definedName>
    <definedName name="IQ_NEWS_TIME" hidden="1">"c13759"</definedName>
    <definedName name="IQ_NEWS_URL" hidden="1">"c13744"</definedName>
    <definedName name="IQ_NEXT_EARNINGS_DATE" hidden="1">"c13592"</definedName>
    <definedName name="IQ_NI_BANK_AND_NONCONTROLLING_INTEREST_FFIEC" hidden="1">"c15365"</definedName>
    <definedName name="IQ_NI_BEFORE_INTERNAL_ALLOCATIONS_FOREIGN_FFIEC" hidden="1">"c15393"</definedName>
    <definedName name="IQ_NI_NON_CONTROLLING_INTERESTS_FFIEC" hidden="1">"c15366"</definedName>
    <definedName name="IQ_NON_ACCRUAL_ASSET_SOLD_DURING_QTR_FFIEC" hidden="1">"c15350"</definedName>
    <definedName name="IQ_NON_CURRENT_LOANS_FFIEC" hidden="1">"c13860"</definedName>
    <definedName name="IQ_NON_INT_EXP_FDIC" hidden="1">"c6579"</definedName>
    <definedName name="IQ_NON_INT_INC_FDIC" hidden="1">"c6575"</definedName>
    <definedName name="IQ_NON_PERFORMING_ASSETS_FFIEC" hidden="1">"c13859"</definedName>
    <definedName name="IQ_NON_PERFORMING_LOANS_FFIEC" hidden="1">"c13861"</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DOM_FFIEC" hidden="1">"c15271"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_FOREIGN_FFIEC" hidden="1">"c15376"</definedName>
    <definedName name="IQ_NONINTEREST_INCOME_EARNING_ASSETS_FDIC" hidden="1">"c6727"</definedName>
    <definedName name="IQ_NONMORTGAGE_SERVICING_FDIC" hidden="1">"c6336"</definedName>
    <definedName name="IQ_NONRES_FIXED_INVEST_PRIV_APR_FC_UNUSED_UNUSED_UNUSED" hidden="1">"c8468"</definedName>
    <definedName name="IQ_NONRES_FIXED_INVEST_PRIV_APR_UNUSED_UNUSED_UNUSED" hidden="1">"c7588"</definedName>
    <definedName name="IQ_NONRES_FIXED_INVEST_PRIV_FC_UNUSED_UNUSED_UNUSED" hidden="1">"c7808"</definedName>
    <definedName name="IQ_NONRES_FIXED_INVEST_PRIV_POP_FC_UNUSED_UNUSED_UNUSED" hidden="1">"c8028"</definedName>
    <definedName name="IQ_NONRES_FIXED_INVEST_PRIV_POP_UNUSED_UNUSED_UNUSED" hidden="1">"c7148"</definedName>
    <definedName name="IQ_NONRES_FIXED_INVEST_PRIV_UNUSED_UNUSED_UNUSED" hidden="1">"c6928"</definedName>
    <definedName name="IQ_NONRES_FIXED_INVEST_PRIV_YOY_FC_UNUSED_UNUSED_UNUSED" hidden="1">"c8248"</definedName>
    <definedName name="IQ_NONRES_FIXED_INVEST_PRIV_YOY_UNUSED_UNUSED_UNUSED" hidden="1">"c7368"</definedName>
    <definedName name="IQ_NONTRANSACTION_ACCOUNTS_FDIC" hidden="1">"c6552"</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OTHER_TRANS_ACCTS_TOT_DEPOSITS_FFIEC" hidden="1">"c13903"</definedName>
    <definedName name="IQ_NTM" hidden="1">6000</definedName>
    <definedName name="IQ_NUM_CONTRIBUTORS" hidden="1">"c13739"</definedName>
    <definedName name="IQ_NUM_OFFICES" hidden="1">"c2088"</definedName>
    <definedName name="IQ_NUMBER_DEPOSITS_LESS_THAN_100K_FDIC" hidden="1">"c6495"</definedName>
    <definedName name="IQ_NUMBER_DEPOSITS_MORE_THAN_100K_FDIC" hidden="1">"c6493"</definedName>
    <definedName name="IQ_NUMBER_SHAREHOLDERS_CLASSB" hidden="1">"c1969"</definedName>
    <definedName name="IQ_OBLIGATION_STATES_POLI_SUBD_US_LL_REC_DOM_FFIEC" hidden="1">"c15295"</definedName>
    <definedName name="IQ_OBLIGATION_STATES_POLI_SUBD_US_LL_REC_FFIEC" hidden="1">"c15294"</definedName>
    <definedName name="IQ_OBLIGATIONS_OF_STATES_TOTAL_LOANS_FOREIGN_FDIC" hidden="1">"c6447"</definedName>
    <definedName name="IQ_OBLIGATIONS_STATES_FDIC" hidden="1">"c6431"</definedName>
    <definedName name="IQ_OG_OTHER_ADJ" hidden="1">"c1999"</definedName>
    <definedName name="IQ_OG_TOTAL_OIL_PRODUCTON" hidden="1">"c2059"</definedName>
    <definedName name="IQ_OPENED55" hidden="1">1</definedName>
    <definedName name="IQ_OPER_INC_BR" hidden="1">"c850"</definedName>
    <definedName name="IQ_OPTIONS_EXCERCISED" hidden="1">"c2116"</definedName>
    <definedName name="IQ_OPTIONS_OS" hidden="1">"c858"</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FOREIGN_FFIEC" hidden="1">"c15273"</definedName>
    <definedName name="IQ_OREO_MULTI_FAMILY_RESIDENTIAL_FDIC" hidden="1">"c6455"</definedName>
    <definedName name="IQ_OTHER_AMORT_BR" hidden="1">"c5566"</definedName>
    <definedName name="IQ_OTHER_ASSETS_BR" hidden="1">"c862"</definedName>
    <definedName name="IQ_OTHER_ASSETS_FDIC" hidden="1">"c6338"</definedName>
    <definedName name="IQ_OTHER_BORROWED_FUNDS_FDIC" hidden="1">"c6345"</definedName>
    <definedName name="IQ_OTHER_BORROWED_MONEY_FAIR_VALUE_TOT_FFIEC" hidden="1">"c15409"</definedName>
    <definedName name="IQ_OTHER_BORROWED_MONEY_LEVEL_1_FFIEC" hidden="1">"c15431"</definedName>
    <definedName name="IQ_OTHER_BORROWED_MONEY_LEVEL_2_FFIEC" hidden="1">"c15444"</definedName>
    <definedName name="IQ_OTHER_BORROWED_MONEY_LEVEL_3_FFIEC" hidden="1">"c15457"</definedName>
    <definedName name="IQ_OTHER_CA_SUPPL_BR" hidden="1">"c871"</definedName>
    <definedName name="IQ_OTHER_CL_SUPPL_BR" hidden="1">"c880"</definedName>
    <definedName name="IQ_OTHER_COMPREHENSIVE_INCOME_FDIC" hidden="1">"c6503"</definedName>
    <definedName name="IQ_OTHER_DEBT_SECURITIES_QUARTERLY_AVG_FFIEC" hidden="1">"c15473"</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QUITY_BR" hidden="1">"c888"</definedName>
    <definedName name="IQ_OTHER_FINANCE_ACT_BR" hidden="1">"c895"</definedName>
    <definedName name="IQ_OTHER_FINANCE_ACT_SUPPL_BR" hidden="1">"c901"</definedName>
    <definedName name="IQ_OTHER_IBF_DEPOSIT_LIABILITIES_FFIEC" hidden="1">"c15301"</definedName>
    <definedName name="IQ_OTHER_INDIVIDUAL_FAMILY_DOM_QUARTERLY_AVG_FFIEC" hidden="1">"c15481"</definedName>
    <definedName name="IQ_OTHER_INSURANCE_FEES_FDIC" hidden="1">"c6672"</definedName>
    <definedName name="IQ_OTHER_INTAN_BR" hidden="1">"c909"</definedName>
    <definedName name="IQ_OTHER_INTANGIBLE_FDIC" hidden="1">"c6337"</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IABILITIES_FDIC" hidden="1">"c6347"</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T_ASSETS_BR" hidden="1">"c948"</definedName>
    <definedName name="IQ_OTHER_NON_INT_EXP_FDIC" hidden="1">"c6578"</definedName>
    <definedName name="IQ_OTHER_NON_INT_EXPENSE_FDIC" hidden="1">"c6679"</definedName>
    <definedName name="IQ_OTHER_NON_INT_INC_FDIC" hidden="1">"c6676"</definedName>
    <definedName name="IQ_OTHER_NON_OPER_EXP_BR" hidden="1">"c957"</definedName>
    <definedName name="IQ_OTHER_NON_OPER_EXP_SUPPL_BR" hidden="1">"c962"</definedName>
    <definedName name="IQ_OTHER_NONINTEREST_INC_FOREIGN_FFIEC" hidden="1">"c15380"</definedName>
    <definedName name="IQ_OTHER_OFF_BS_LIAB_FDIC" hidden="1">"c6533"</definedName>
    <definedName name="IQ_OTHER_OPER_ACT_BR" hidden="1">"c985"</definedName>
    <definedName name="IQ_OTHER_OPER_BR" hidden="1">"c990"</definedName>
    <definedName name="IQ_OTHER_OPER_SUPPL_BR" hidden="1">"c994"</definedName>
    <definedName name="IQ_OTHER_OPER_TOT_BR" hidden="1">"c1000"</definedName>
    <definedName name="IQ_OTHER_OVER_TOTAL" hidden="1">"c13770"</definedName>
    <definedName name="IQ_OTHER_RE_OWNED_FDIC" hidden="1">"c6330"</definedName>
    <definedName name="IQ_OTHER_REV_BR" hidden="1">"c1011"</definedName>
    <definedName name="IQ_OTHER_REV_SUPPL_BR" hidden="1">"c1016"</definedName>
    <definedName name="IQ_OTHER_SAVINGS_DEPOSITS_FDIC" hidden="1">"c6554"</definedName>
    <definedName name="IQ_OTHER_SAVINGS_DEPOSITS_NON_TRANS_ACCTS_FFIEC" hidden="1">"c15331"</definedName>
    <definedName name="IQ_OTHER_SECURITIES_QUARTERLY_AVG_FFIEC" hidden="1">"c15472"</definedName>
    <definedName name="IQ_OTHER_TAX_EQUIVALENT_ADJUSTMENTS_FFIEC" hidden="1">"c13855"</definedName>
    <definedName name="IQ_OTHER_TRADING_ASSETS_FAIR_VALUE_TOT_FFIEC" hidden="1">"c15404"</definedName>
    <definedName name="IQ_OTHER_TRADING_ASSETS_LEVEL_1_FFIEC" hidden="1">"c15426"</definedName>
    <definedName name="IQ_OTHER_TRADING_ASSETS_LEVEL_2_FFIEC" hidden="1">"c15439"</definedName>
    <definedName name="IQ_OTHER_TRADING_ASSETS_LEVEL_3_FFIEC" hidden="1">"c15452"</definedName>
    <definedName name="IQ_OTHER_TRADING_LIABILITIES_FAIR_VALUE_TOT_FFIEC" hidden="1">"c15408"</definedName>
    <definedName name="IQ_OTHER_TRADING_LIABILITIES_LEVEL_1_FFIEC" hidden="1">"c15430"</definedName>
    <definedName name="IQ_OTHER_TRADING_LIABILITIES_LEVEL_2_FFIEC" hidden="1">"c15443"</definedName>
    <definedName name="IQ_OTHER_TRADING_LIABILITIES_LEVEL_3_FFIEC" hidden="1">"c15456"</definedName>
    <definedName name="IQ_OTHER_TRANSACTIONS_FDIC" hidden="1">"c6504"</definedName>
    <definedName name="IQ_OTHER_UNUSED_COMMITMENTS_FDIC" hidden="1">"c6530"</definedName>
    <definedName name="IQ_OTHER_UNUSUAL_BR" hidden="1">"c1561"</definedName>
    <definedName name="IQ_OTHER_UNUSUAL_SUPPL_BR" hidden="1">"c1496"</definedName>
    <definedName name="IQ_OTHER_UNUSUAL_SUPPLE" hidden="1">"c13816"</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BV_FWD" hidden="1">"c15235"</definedName>
    <definedName name="IQ_PC_WRITTEN" hidden="1">"c1027"</definedName>
    <definedName name="IQ_PERCENT_CHANGE_EST_FFO_12MONTHS" hidden="1">"c1828"</definedName>
    <definedName name="IQ_PERCENT_CHANGE_EST_FFO_12MONTHS_THOM" hidden="1">"c5248"</definedName>
    <definedName name="IQ_PERCENT_CHANGE_EST_FFO_18MONTHS" hidden="1">"c1829"</definedName>
    <definedName name="IQ_PERCENT_CHANGE_EST_FFO_18MONTHS_THOM" hidden="1">"c5249"</definedName>
    <definedName name="IQ_PERCENT_CHANGE_EST_FFO_3MONTHS" hidden="1">"c1825"</definedName>
    <definedName name="IQ_PERCENT_CHANGE_EST_FFO_3MONTHS_THOM" hidden="1">"c5245"</definedName>
    <definedName name="IQ_PERCENT_CHANGE_EST_FFO_6MONTHS" hidden="1">"c1826"</definedName>
    <definedName name="IQ_PERCENT_CHANGE_EST_FFO_6MONTHS_THOM" hidden="1">"c5246"</definedName>
    <definedName name="IQ_PERCENT_CHANGE_EST_FFO_9MONTHS" hidden="1">"c1827"</definedName>
    <definedName name="IQ_PERCENT_CHANGE_EST_FFO_9MONTHS_THOM" hidden="1">"c5247"</definedName>
    <definedName name="IQ_PERCENT_CHANGE_EST_FFO_DAY" hidden="1">"c1822"</definedName>
    <definedName name="IQ_PERCENT_CHANGE_EST_FFO_DAY_THOM" hidden="1">"c5243"</definedName>
    <definedName name="IQ_PERCENT_CHANGE_EST_FFO_MONTH" hidden="1">"c1824"</definedName>
    <definedName name="IQ_PERCENT_CHANGE_EST_FFO_MONTH_THOM" hidden="1">"c5244"</definedName>
    <definedName name="IQ_PERCENT_CHANGE_EST_FFO_WEEK" hidden="1">"c1823"</definedName>
    <definedName name="IQ_PERCENT_CHANGE_EST_FFO_WEEK_THOM" hidden="1">"c5274"</definedName>
    <definedName name="IQ_PERCENT_INSURED_FDIC" hidden="1">"c6374"</definedName>
    <definedName name="IQ_PERIODDATE_FDIC" hidden="1">"c13646"</definedName>
    <definedName name="IQ_PLEDGED_SECURITIES_FDIC" hidden="1">"c6401"</definedName>
    <definedName name="IQ_PRE_TAX_INCOME_FDIC" hidden="1">"c6581"</definedName>
    <definedName name="IQ_PREF_ISSUED_BR" hidden="1">"c1047"</definedName>
    <definedName name="IQ_PREF_OTHER_BR" hidden="1">"c1055"</definedName>
    <definedName name="IQ_PREF_REP_BR" hidden="1">"c1062"</definedName>
    <definedName name="IQ_PREFERRED_DEPOSITS_FFIEC" hidden="1">"c15312"</definedName>
    <definedName name="IQ_PREFERRED_FDIC" hidden="1">"c6349"</definedName>
    <definedName name="IQ_PREMISES_EQUIPMENT_FDIC" hidden="1">"c6577"</definedName>
    <definedName name="IQ_PRESIDENT_ID" hidden="1">"c15216"</definedName>
    <definedName name="IQ_PRESIDENT_NAME" hidden="1">"c15215"</definedName>
    <definedName name="IQ_PRETAX_INC_10K" hidden="1">"IQ_PRETAX_INC_10K"</definedName>
    <definedName name="IQ_PRETAX_INC_10Q" hidden="1">"IQ_PRETAX_INC_10Q"</definedName>
    <definedName name="IQ_PRETAX_INC_10Q1" hidden="1">"IQ_PRETAX_INC_10Q1"</definedName>
    <definedName name="IQ_PRETAX_INC_AFTER_CAP_ALLOCATION_FOREIGN_FFIEC" hidden="1">"c15390"</definedName>
    <definedName name="IQ_PRETAX_INC_BEFORE_CAP_ALLOCATION_FOREIGN_FFIEC" hidden="1">"c15388"</definedName>
    <definedName name="IQ_PRETAX_RETURN_ASSETS_FDIC" hidden="1">"c6731"</definedName>
    <definedName name="IQ_PRICE_OVER_EPS_EST" hidden="1">"c174"</definedName>
    <definedName name="IQ_PRICE_OVER_EPS_EST_1" hidden="1">"c175"</definedName>
    <definedName name="IQ_PRICEDATETIME" hidden="1">"IQ_PRICEDATETIME"</definedName>
    <definedName name="IQ_PRIMARY_EPS_TYPE_THOM" hidden="1">"c5297"</definedName>
    <definedName name="IQ_PRIVATE_CONST_TOTAL_APR_FC_UNUSED_UNUSED_UNUSED" hidden="1">"c8559"</definedName>
    <definedName name="IQ_PRIVATE_CONST_TOTAL_APR_UNUSED_UNUSED_UNUSED" hidden="1">"c7679"</definedName>
    <definedName name="IQ_PRIVATE_CONST_TOTAL_FC_UNUSED_UNUSED_UNUSED" hidden="1">"c7899"</definedName>
    <definedName name="IQ_PRIVATE_CONST_TOTAL_POP_FC_UNUSED_UNUSED_UNUSED" hidden="1">"c8119"</definedName>
    <definedName name="IQ_PRIVATE_CONST_TOTAL_POP_UNUSED_UNUSED_UNUSED" hidden="1">"c7239"</definedName>
    <definedName name="IQ_PRIVATE_CONST_TOTAL_UNUSED_UNUSED_UNUSED" hidden="1">"c7019"</definedName>
    <definedName name="IQ_PRIVATE_CONST_TOTAL_YOY_FC_UNUSED_UNUSED_UNUSED" hidden="1">"c8339"</definedName>
    <definedName name="IQ_PRIVATE_CONST_TOTAL_YOY_UNUSED_UNUSED_UNUSED" hidden="1">"c7459"</definedName>
    <definedName name="IQ_PRIVATE_RES_CONST_REAL_APR_FC_UNUSED_UNUSED_UNUSED" hidden="1">"c8535"</definedName>
    <definedName name="IQ_PRIVATE_RES_CONST_REAL_APR_UNUSED_UNUSED_UNUSED" hidden="1">"c7655"</definedName>
    <definedName name="IQ_PRIVATE_RES_CONST_REAL_FC_UNUSED_UNUSED_UNUSED" hidden="1">"c7875"</definedName>
    <definedName name="IQ_PRIVATE_RES_CONST_REAL_POP_FC_UNUSED_UNUSED_UNUSED" hidden="1">"c8095"</definedName>
    <definedName name="IQ_PRIVATE_RES_CONST_REAL_POP_UNUSED_UNUSED_UNUSED" hidden="1">"c7215"</definedName>
    <definedName name="IQ_PRIVATE_RES_CONST_REAL_UNUSED_UNUSED_UNUSED" hidden="1">"c6995"</definedName>
    <definedName name="IQ_PRIVATE_RES_CONST_REAL_YOY_FC_UNUSED_UNUSED_UNUSED" hidden="1">"c8315"</definedName>
    <definedName name="IQ_PRIVATE_RES_CONST_REAL_YOY_UNUSED_UNUSED_UNUSED" hidden="1">"c7435"</definedName>
    <definedName name="IQ_PRIVATELY_ISSUED_MORTGAGE_BACKED_SECURITIES_FDIC" hidden="1">"c6407"</definedName>
    <definedName name="IQ_PRIVATELY_ISSUED_MORTGAGE_PASS_THROUGHS_FDIC" hidden="1">"c6405"</definedName>
    <definedName name="IQ_PROFESSIONAL_ASSISTANT_EMAIL" hidden="1">"c15169"</definedName>
    <definedName name="IQ_PROFESSIONAL_ASSISTANT_FAX" hidden="1">"c15171"</definedName>
    <definedName name="IQ_PROFESSIONAL_ASSISTANT_NAME" hidden="1">"c15168"</definedName>
    <definedName name="IQ_PROFESSIONAL_ASSISTANT_PHONE" hidden="1">"c15170"</definedName>
    <definedName name="IQ_PROFESSIONAL_BACKGROUND" hidden="1">"c15161"</definedName>
    <definedName name="IQ_PROFESSIONAL_DIRECT_FAX" hidden="1">"c15166"</definedName>
    <definedName name="IQ_PROFESSIONAL_DIRECT_PHONE" hidden="1">"c15165"</definedName>
    <definedName name="IQ_PROFESSIONAL_EMAIL" hidden="1">"c15167"</definedName>
    <definedName name="IQ_PROFESSIONAL_ID" hidden="1">"c13755"</definedName>
    <definedName name="IQ_PROFESSIONAL_MAIN_FAX" hidden="1">"c15164"</definedName>
    <definedName name="IQ_PROFESSIONAL_MAIN_PHONE" hidden="1">"c15163"</definedName>
    <definedName name="IQ_PROFESSIONAL_OFFICE_ADDRESS" hidden="1">"c15162"</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_UNUSED_UNUSED" hidden="1">"c8491"</definedName>
    <definedName name="IQ_PURCHASES_EQUIP_NONRES_SAAR_APR_UNUSED_UNUSED_UNUSED" hidden="1">"c7611"</definedName>
    <definedName name="IQ_PURCHASES_EQUIP_NONRES_SAAR_FC_UNUSED_UNUSED_UNUSED" hidden="1">"c7831"</definedName>
    <definedName name="IQ_PURCHASES_EQUIP_NONRES_SAAR_POP_FC_UNUSED_UNUSED_UNUSED" hidden="1">"c8051"</definedName>
    <definedName name="IQ_PURCHASES_EQUIP_NONRES_SAAR_POP_UNUSED_UNUSED_UNUSED" hidden="1">"c7171"</definedName>
    <definedName name="IQ_PURCHASES_EQUIP_NONRES_SAAR_UNUSED_UNUSED_UNUSED" hidden="1">"c6951"</definedName>
    <definedName name="IQ_PURCHASES_EQUIP_NONRES_SAAR_YOY_FC_UNUSED_UNUSED_UNUSED" hidden="1">"c8271"</definedName>
    <definedName name="IQ_PURCHASES_EQUIP_NONRES_SAAR_YOY_UNUSED_UNUSED_UNUSED" hidden="1">"c7391"</definedName>
    <definedName name="IQ_QTD" hidden="1">750000</definedName>
    <definedName name="IQ_QUICK_COMP" hidden="1">"c13750"</definedName>
    <definedName name="IQ_RE_FORECLOSURE_FDIC" hidden="1">"c6332"</definedName>
    <definedName name="IQ_RE_INVEST_FDIC" hidden="1">"c6331"</definedName>
    <definedName name="IQ_RE_LOANS_DOM_QUARTERLY_AVG_FFIEC" hidden="1">"c15476"</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LATED_PLANS_FDIC" hidden="1">"c6320"</definedName>
    <definedName name="IQ_RES_CONST_REAL_APR_FC_UNUSED_UNUSED_UNUSED" hidden="1">"c8536"</definedName>
    <definedName name="IQ_RES_CONST_REAL_APR_UNUSED_UNUSED_UNUSED" hidden="1">"c7656"</definedName>
    <definedName name="IQ_RES_CONST_REAL_FC_UNUSED_UNUSED_UNUSED" hidden="1">"c7876"</definedName>
    <definedName name="IQ_RES_CONST_REAL_POP_FC_UNUSED_UNUSED_UNUSED" hidden="1">"c8096"</definedName>
    <definedName name="IQ_RES_CONST_REAL_POP_UNUSED_UNUSED_UNUSED" hidden="1">"c7216"</definedName>
    <definedName name="IQ_RES_CONST_REAL_SAAR_APR_FC_UNUSED_UNUSED_UNUSED" hidden="1">"c8537"</definedName>
    <definedName name="IQ_RES_CONST_REAL_SAAR_APR_UNUSED_UNUSED_UNUSED" hidden="1">"c7657"</definedName>
    <definedName name="IQ_RES_CONST_REAL_SAAR_FC_UNUSED_UNUSED_UNUSED" hidden="1">"c7877"</definedName>
    <definedName name="IQ_RES_CONST_REAL_SAAR_POP_FC_UNUSED_UNUSED_UNUSED" hidden="1">"c8097"</definedName>
    <definedName name="IQ_RES_CONST_REAL_SAAR_POP_UNUSED_UNUSED_UNUSED" hidden="1">"c7217"</definedName>
    <definedName name="IQ_RES_CONST_REAL_SAAR_UNUSED_UNUSED_UNUSED" hidden="1">"c6997"</definedName>
    <definedName name="IQ_RES_CONST_REAL_SAAR_YOY_FC_UNUSED_UNUSED_UNUSED" hidden="1">"c8317"</definedName>
    <definedName name="IQ_RES_CONST_REAL_SAAR_YOY_UNUSED_UNUSED_UNUSED" hidden="1">"c7437"</definedName>
    <definedName name="IQ_RES_CONST_REAL_UNUSED_UNUSED_UNUSED" hidden="1">"c6996"</definedName>
    <definedName name="IQ_RES_CONST_REAL_YOY_FC_UNUSED_UNUSED_UNUSED" hidden="1">"c8316"</definedName>
    <definedName name="IQ_RES_CONST_REAL_YOY_UNUSED_UNUSED_UNUSED" hidden="1">"c7436"</definedName>
    <definedName name="IQ_RES_CONST_SAAR_APR_FC_UNUSED_UNUSED_UNUSED" hidden="1">"c8540"</definedName>
    <definedName name="IQ_RES_CONST_SAAR_APR_UNUSED_UNUSED_UNUSED" hidden="1">"c7660"</definedName>
    <definedName name="IQ_RES_CONST_SAAR_FC_UNUSED_UNUSED_UNUSED" hidden="1">"c7880"</definedName>
    <definedName name="IQ_RES_CONST_SAAR_POP_FC_UNUSED_UNUSED_UNUSED" hidden="1">"c8100"</definedName>
    <definedName name="IQ_RES_CONST_SAAR_POP_UNUSED_UNUSED_UNUSED" hidden="1">"c7220"</definedName>
    <definedName name="IQ_RES_CONST_SAAR_UNUSED_UNUSED_UNUSED" hidden="1">"c7000"</definedName>
    <definedName name="IQ_RES_CONST_SAAR_YOY_FC_UNUSED_UNUSED_UNUSED" hidden="1">"c8320"</definedName>
    <definedName name="IQ_RES_CONST_SAAR_YOY_UNUSED_UNUSED_UNUSED" hidden="1">"c7440"</definedName>
    <definedName name="IQ_RESIDENTIAL_LOANS" hidden="1">"c1102"</definedName>
    <definedName name="IQ_RESTATEMENTS_NET_FDIC" hidden="1">"c6500"</definedName>
    <definedName name="IQ_RESTRUCTURE_BR" hidden="1">"c1106"</definedName>
    <definedName name="IQ_RESTRUCTURE_SUPPLE" hidden="1">"c13809"</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NED_EARNINGS_AVERAGE_EQUITY_FDIC" hidden="1">"c6733"</definedName>
    <definedName name="IQ_RETURN_ASSETS_BROK" hidden="1">"c1115"</definedName>
    <definedName name="IQ_RETURN_ASSETS_FDIC" hidden="1">"c6730"</definedName>
    <definedName name="IQ_RETURN_COMMON_EQUITY" hidden="1">"c13838"</definedName>
    <definedName name="IQ_RETURN_EQUITY_BROK" hidden="1">"c1120"</definedName>
    <definedName name="IQ_RETURN_EQUITY_FDIC" hidden="1">"c6732"</definedName>
    <definedName name="IQ_REV_BEFORE_LOAN_LOSS_FOREIGN_FFIEC" hidden="1">"c15381"</definedName>
    <definedName name="IQ_REVALUATION_GAINS_FDIC" hidden="1">"c6428"</definedName>
    <definedName name="IQ_REVALUATION_LOSSES_FDIC" hidden="1">"c6429"</definedName>
    <definedName name="IQ_REVENUE_10K" hidden="1">"IQ_REVENUE_10K"</definedName>
    <definedName name="IQ_REVENUE_10Q" hidden="1">"IQ_REVENUE_10Q"</definedName>
    <definedName name="IQ_REVENUE_10Q1" hidden="1">"IQ_REVENUE_10Q1"</definedName>
    <definedName name="IQ_REVENUE_GROWTH_1" hidden="1">"c155"</definedName>
    <definedName name="IQ_REVENUE_GROWTH_2" hidden="1">"c159"</definedName>
    <definedName name="IQ_REVENUE_NO_EST" hidden="1">"c263"</definedName>
    <definedName name="IQ_REVOLVING_SECURED_1_4_NON_ACCRUAL_FFIEC" hidden="1">"c13314"</definedName>
    <definedName name="IQ_RISK_WEIGHTED_ASSETS_FDIC" hidden="1">"c6370"</definedName>
    <definedName name="IQ_SALARY_FDIC" hidden="1">"c6576"</definedName>
    <definedName name="IQ_SALE_CONVERSION_ACQUISITION_NET_COMMON_FFIEC" hidden="1">"c15351"</definedName>
    <definedName name="IQ_SALE_CONVERSION_RETIREMENT_STOCK_FDIC" hidden="1">"c6661"</definedName>
    <definedName name="IQ_SALE_INTAN_CF_BR" hidden="1">"c1133"</definedName>
    <definedName name="IQ_SALE_PPE_CF_BR" hidden="1">"c1139"</definedName>
    <definedName name="IQ_SALE_REAL_ESTATE_CF_BR" hidden="1">"c1145"</definedName>
    <definedName name="IQ_SAVINGS_DEPOSITS_NON_TRANS_ACCTS_FFIEC" hidden="1">"c15329"</definedName>
    <definedName name="IQ_SAVINGS_DEPOSITS_QUARTERLY_AVG_FFIEC" hidden="1">"c15485"</definedName>
    <definedName name="IQ_SEC_OTHER_NONFARM_NONRES_NON_ACCRUAL_FFIEC" hidden="1">"c15462"</definedName>
    <definedName name="IQ_SEC_OWNER_NONFARM_NONRES_NON_ACCRUAL_FFIEC" hidden="1">"c15461"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STATE_POLI_SUBD_QUARTERLY_AVG_FFIEC" hidden="1">"c15470"</definedName>
    <definedName name="IQ_SECURITIES_UNDERWRITING_FDIC" hidden="1">"c6529"</definedName>
    <definedName name="IQ_SECURITY_ACTIVE_STATUS" hidden="1">"c15160"</definedName>
    <definedName name="IQ_SECURITY_NAME" hidden="1">"c15159"</definedName>
    <definedName name="IQ_SERVICE_CHARGES_FDIC" hidden="1">"c6572"</definedName>
    <definedName name="IQ_SHAREOUTSTANDING" hidden="1">"c1347"</definedName>
    <definedName name="IQ_SP_ISSUE_LC_ACTION" hidden="1">"c2644"</definedName>
    <definedName name="IQ_SP_ISSUE_LC_DATE" hidden="1">"c2643"</definedName>
    <definedName name="IQ_SP_ISSUE_LC_LT" hidden="1">"c2645"</definedName>
    <definedName name="IQ_SPECIAL_DIV_CF_BR" hidden="1">"c1171"</definedName>
    <definedName name="IQ_SPECIFIC_ALLOWANCE" hidden="1">"c15247"</definedName>
    <definedName name="IQ_ST_DEBT_BR" hidden="1">"c1178"</definedName>
    <definedName name="IQ_ST_DEBT_ISSUED_BR" hidden="1">"c1183"</definedName>
    <definedName name="IQ_ST_DEBT_REPAID_BR" hidden="1">"c1191"</definedName>
    <definedName name="IQ_STANDBY_LOC_FHLB_BANK_BEHALF_OFF_BS_FFIEC" hidden="1">"c15412"</definedName>
    <definedName name="IQ_STATES_NONTRANSACTION_ACCOUNTS_FDIC" hidden="1">"c6547"</definedName>
    <definedName name="IQ_STATES_POLI_SUBD_US_NON_TRANS_ACCTS_FFIEC" hidden="1">"c15324"</definedName>
    <definedName name="IQ_STATES_POLI_SUBD_US_TRANS_ACCTS_FFIEC" hidden="1">"c15316"</definedName>
    <definedName name="IQ_STATES_TOTAL_DEPOSITS_FDIC" hidden="1">"c6473"</definedName>
    <definedName name="IQ_STATES_TRANSACTION_ACCOUNTS_FDIC" hidden="1">"c6539"</definedName>
    <definedName name="IQ_STOCK_BASED_EXPLORE_DRILL" hidden="1">"c13851"</definedName>
    <definedName name="IQ_SUB_DEBT_FDIC" hidden="1">"c6346"</definedName>
    <definedName name="IQ_SUB_NOTES_DEBENTURES_FAIR_VALUE_TOT_FFIEC" hidden="1">"c15410"</definedName>
    <definedName name="IQ_SUB_NOTES_DEBENTURES_LEVEL_1_FFIEC" hidden="1">"c15432"</definedName>
    <definedName name="IQ_SUB_NOTES_DEBENTURES_LEVEL_2_FFIEC" hidden="1">"c15445"</definedName>
    <definedName name="IQ_SUB_NOTES_DEBENTURES_LEVEL_3_FFIEC" hidden="1">"c15458"</definedName>
    <definedName name="IQ_SURPLUS_FDIC" hidden="1">"c6351"</definedName>
    <definedName name="IQ_SYNTHETIC_STRUCTURED_PRODUCTS_AVAIL_SALE_FFIEC" hidden="1">"c15264"</definedName>
    <definedName name="IQ_SYNTHETIC_STRUCTURED_PRODUCTS_FFIEC" hidden="1">"c15261"</definedName>
    <definedName name="IQ_TANGIBLE_ASSETS_FFIEC" hidden="1">"c13916"</definedName>
    <definedName name="IQ_TANGIBLE_COMMON_EQUITY_FFIEC" hidden="1">"c13914"</definedName>
    <definedName name="IQ_TANGIBLE_EQUITY_FFIEC" hidden="1">"c13915"</definedName>
    <definedName name="IQ_TARGET_PRICE_LASTCLOSE" hidden="1">"c1855"</definedName>
    <definedName name="IQ_TAX_EQUIVALENT_ADJUSTMENTS_FFIEC" hidden="1">"c13854"</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FDIC" hidden="1">"c6369"</definedName>
    <definedName name="IQ_TIER_TWO_CAPITAL_RATIO" hidden="1">"c15241"</definedName>
    <definedName name="IQ_TIME_DEPOSIT_LESS_100000_QUARTERLY_AVG_FFIEC" hidden="1">"c15487"</definedName>
    <definedName name="IQ_TIME_DEPOSIT_MORE_100000_QUARTERLY_AVG_FFIEC" hidden="1">"c15486"</definedName>
    <definedName name="IQ_TIME_DEPOSITS_LESS_100K_TOT_DEPOSITS_FFIEC" hidden="1">"c13907"</definedName>
    <definedName name="IQ_TIME_DEPOSITS_LESS_THAN_100K_FDIC" hidden="1">"c6465"</definedName>
    <definedName name="IQ_TIME_DEPOSITS_MORE_100K_TOT_DEPOSITS_FFIEC" hidden="1">"c13906"</definedName>
    <definedName name="IQ_TIME_DEPOSITS_MORE_THAN_100K_FDIC" hidden="1">"c6470"</definedName>
    <definedName name="IQ_TODAY" hidden="1">0</definedName>
    <definedName name="IQ_TOT_1_4_FAM_LOANS_TOT_LOANS_FFIEC" hidden="1">"c13868"</definedName>
    <definedName name="IQ_TOT_LEASES_TOT_LOANS_FFIEC" hidden="1">"c13876"</definedName>
    <definedName name="IQ_TOT_NON_RE_LOANS_TOT_LOANS_FFIEC" hidden="1">"c13877"</definedName>
    <definedName name="IQ_TOT_NONTRANS_ACCTS_TOT_DEPOSITS_FFIEC" hidden="1">"c13909"</definedName>
    <definedName name="IQ_TOT_RE_LOANS_TOT_LOANS_FFIEC" hidden="1">"c13873"</definedName>
    <definedName name="IQ_TOT_TIME_DEPOSITS_TOT_DEPOSITS_FFIEC" hidden="1">"c13908"</definedName>
    <definedName name="IQ_TOTAL_AR_BR" hidden="1">"c1231"</definedName>
    <definedName name="IQ_TOTAL_ASSETS_FAIR_VALUE_TOT_FFIEC" hidden="1">"c15405"</definedName>
    <definedName name="IQ_TOTAL_ASSETS_FDIC" hidden="1">"c6339"</definedName>
    <definedName name="IQ_TOTAL_ASSETS_LEVEL_1_FFIEC" hidden="1">"c15427"</definedName>
    <definedName name="IQ_TOTAL_ASSETS_LEVEL_2_FFIEC" hidden="1">"c15440"</definedName>
    <definedName name="IQ_TOTAL_ASSETS_LEVEL_3_FFIEC" hidden="1">"c15453"</definedName>
    <definedName name="IQ_TOTAL_BROKERED_DEPOSIT_FFIEC" hidden="1">"c15304"</definedName>
    <definedName name="IQ_TOTAL_CASH_DUE_DEPOSITORY_INSTIT_DOM_FFIEC" hidden="1">"c15291"</definedName>
    <definedName name="IQ_TOTAL_CASH_DUE_DEPOSITORY_INSTIT_FFIEC" hidden="1">"c15285"</definedName>
    <definedName name="IQ_TOTAL_CHARGE_OFFS_FDIC" hidden="1">"c6603"</definedName>
    <definedName name="IQ_TOTAL_COMMON_EQUITY_FFIEC" hidden="1">"c13913"</definedName>
    <definedName name="IQ_TOTAL_COMMON_EQUITY_TOTAL_ASSETS_FFIEC" hidden="1">"c13864"</definedName>
    <definedName name="IQ_TOTAL_DEBT_DUE" hidden="1">"c2509"</definedName>
    <definedName name="IQ_TOTAL_DEBT_ISSUED_BR" hidden="1">"c1253"</definedName>
    <definedName name="IQ_TOTAL_DEBT_REPAID_BR" hidden="1">"c1260"</definedName>
    <definedName name="IQ_TOTAL_DEBT_SECURITIES_FDIC" hidden="1">"c6410"</definedName>
    <definedName name="IQ_TOTAL_DEPOSITS_DOM_FFIEC" hidden="1">"c15313"</definedName>
    <definedName name="IQ_TOTAL_DEPOSITS_FDIC" hidden="1">"c6342"</definedName>
    <definedName name="IQ_TOTAL_DEPOSITS_SUPPLE" hidden="1">"c15253"</definedName>
    <definedName name="IQ_TOTAL_EMPLOYEES_FDIC" hidden="1">"c6355"</definedName>
    <definedName name="IQ_TOTAL_EQUITY_INCL_MINORITY_INTEREST_FFIEC" hidden="1">"c15278"</definedName>
    <definedName name="IQ_TOTAL_EQUITY_TOTAL_ASSETS_FFIEC" hidden="1">"c13863"</definedName>
    <definedName name="IQ_TOTAL_FOREIGN_DEPOSITS_FFIEC" hidden="1">"c15348"</definedName>
    <definedName name="IQ_TOTAL_FOREIGN_LOANS_QUARTERLY_AVG_FFIEC" hidden="1">"c15482"</definedName>
    <definedName name="IQ_TOTAL_IBF_ASSETS_CONSOL_BANK_FFIEC" hidden="1">"c15299"</definedName>
    <definedName name="IQ_TOTAL_IBF_LIABILITIES_FFIEC" hidden="1">"c15302"</definedName>
    <definedName name="IQ_TOTAL_IBF_LL_REC_FFIEC" hidden="1">"c15297"</definedName>
    <definedName name="IQ_TOTAL_INTEREST_EXP_FOREIGN_FFIEC" hidden="1">"c15374"</definedName>
    <definedName name="IQ_TOTAL_INTEREST_INC_FOREIGN_FFIEC" hidden="1">"c15373"</definedName>
    <definedName name="IQ_TOTAL_IRA_KEOGH_PLAN_ACCOUNTS_FFIEC" hidden="1">"c15303"</definedName>
    <definedName name="IQ_TOTAL_LIAB_BR" hidden="1">"c1278"</definedName>
    <definedName name="IQ_TOTAL_LIAB_EQUITY_FDIC" hidden="1">"c6354"</definedName>
    <definedName name="IQ_TOTAL_LIABILITIES_FAIR_VALUE_TOT_FFIEC" hidden="1">"c15411"</definedName>
    <definedName name="IQ_TOTAL_LIABILITIES_FDIC" hidden="1">"c6348"</definedName>
    <definedName name="IQ_TOTAL_LIABILITIES_LEVEL_1_FFIEC" hidden="1">"c15433"</definedName>
    <definedName name="IQ_TOTAL_LIABILITIES_LEVEL_2_FFIEC" hidden="1">"c15446"</definedName>
    <definedName name="IQ_TOTAL_LIABILITIES_LEVEL_3_FFIEC" hidden="1">"c15459"</definedName>
    <definedName name="IQ_TOTAL_LOANS_DOM_QUARTERLY_AVG_FFIEC" hidden="1">"c15475"</definedName>
    <definedName name="IQ_TOTAL_LOANS_LEASES_AND_OTHER_DUE_30_89_FFIEC" hidden="1">"c15416"</definedName>
    <definedName name="IQ_TOTAL_LOANS_LEASES_AND_OTHER_DUE_90_FFIEC" hidden="1">"c15420"</definedName>
    <definedName name="IQ_TOTAL_LOANS_LEASES_AND_OTHER_NON_ACCRUAL_FFIEC" hidden="1">"c15466"</definedName>
    <definedName name="IQ_TOTAL_LOANS_LEASES_NON_ACCRUAL_FFIEC" hidden="1">"c13757"</definedName>
    <definedName name="IQ_TOTAL_NON_TRANS_ACCTS_FFIEC" hidden="1">"c15328"</definedName>
    <definedName name="IQ_TOTAL_NONINTEREST_EXPENSE_FOREIGN_FFIEC" hidden="1">"c15386"</definedName>
    <definedName name="IQ_TOTAL_OPER_EXP_BR" hidden="1">"c1284"</definedName>
    <definedName name="IQ_TOTAL_PENSION_OBLIGATION" hidden="1">"c1292"</definedName>
    <definedName name="IQ_TOTAL_RECOVERIES_FDIC" hidden="1">"c6622"</definedName>
    <definedName name="IQ_TOTAL_REV_BNK_FDIC" hidden="1">"c6786"</definedName>
    <definedName name="IQ_TOTAL_REV_BR" hidden="1">"c1303"</definedName>
    <definedName name="IQ_TOTAL_REVENUE_FOREIGN_FFIEC" hidden="1">"c15383"</definedName>
    <definedName name="IQ_TOTAL_RISK_BASED_CAPITAL_RATIO_FDIC" hidden="1">"c6747"</definedName>
    <definedName name="IQ_TOTAL_RISK_WEIGHTED_ASSETS_FFIEC" hidden="1">"c13858"</definedName>
    <definedName name="IQ_TOTAL_SECURITIES_FDIC" hidden="1">"c6306"</definedName>
    <definedName name="IQ_TOTAL_TIME_DEPOSITS_FDIC" hidden="1">"c6497"</definedName>
    <definedName name="IQ_TOTAL_TIME_LESS_100000_1_TO_3_YEARS_FFIEC" hidden="1">"c15335"</definedName>
    <definedName name="IQ_TOTAL_TIME_LESS_100000_3_MONTHS_LESS_FFIEC" hidden="1">"c15333"</definedName>
    <definedName name="IQ_TOTAL_TIME_LESS_100000_3_TO_12_MONTHS_FFIEC" hidden="1">"c15334"</definedName>
    <definedName name="IQ_TOTAL_TIME_LESS_100000_FFIEC" hidden="1">"c15332"</definedName>
    <definedName name="IQ_TOTAL_TIME_LESS_100000_OVER_3_YEARS_FFIEC" hidden="1">"c15336"</definedName>
    <definedName name="IQ_TOTAL_TIME_MORE_100000_1_TO_3_YEARS_FFIEC" hidden="1">"c15340"</definedName>
    <definedName name="IQ_TOTAL_TIME_MORE_100000_3_MONTHS_LESS_FFIEC" hidden="1">"c15338"</definedName>
    <definedName name="IQ_TOTAL_TIME_MORE_100000_3_TO_12_MONTHS_FFIEC" hidden="1">"c15339"</definedName>
    <definedName name="IQ_TOTAL_TIME_MORE_100000_FFIEC" hidden="1">"c15337"</definedName>
    <definedName name="IQ_TOTAL_TIME_MORE_100000_OVER_3_YEARS_FFIEC" hidden="1">"c15341"</definedName>
    <definedName name="IQ_TOTAL_TIME_SAVINGS_DEPOSITS_FDIC" hidden="1">"c6498"</definedName>
    <definedName name="IQ_TOTAL_TRADING_LIAB_FOREIGN_FFIEC" hidden="1">"c15296"</definedName>
    <definedName name="IQ_TOTAL_TRANS_ACCTS_FFIEC" hidden="1">"c15321"</definedName>
    <definedName name="IQ_TOTAL_UNUSED_COMMITMENTS_FDIC" hidden="1">"c6536"</definedName>
    <definedName name="IQ_TOTAL_UNUSUAL_BR" hidden="1">"c5517"</definedName>
    <definedName name="IQ_TOTAL_UNUSUAL_SUPPLE" hidden="1">"c13817"</definedName>
    <definedName name="IQ_TR_BUY_ADVISORS" hidden="1">"c2387"</definedName>
    <definedName name="IQ_TR_BUYBACK_TO_CLOSE" hidden="1">"c13919"</definedName>
    <definedName name="IQ_TR_BUYBACK_TO_HIGH" hidden="1">"c13917"</definedName>
    <definedName name="IQ_TR_BUYBACK_TO_LOW" hidden="1">"c13918"</definedName>
    <definedName name="IQ_TR_SELL_ADVISORS" hidden="1">"c2388"</definedName>
    <definedName name="IQ_TR_SUBDEBT" hidden="1">"c2370"</definedName>
    <definedName name="IQ_TR_TARGET_ADVISORS" hidden="1">"c2386"</definedName>
    <definedName name="IQ_TRADING_ACCOUNT_GAINS_FEES_FDIC" hidden="1">"c6573"</definedName>
    <definedName name="IQ_TRADING_ASSETS_FDIC" hidden="1">"c6328"</definedName>
    <definedName name="IQ_TRADING_LIABILITIES_FDIC" hidden="1">"c6344"</definedName>
    <definedName name="IQ_TRADING_REV_FOREIGN_FFIEC" hidden="1">"c15377"</definedName>
    <definedName name="IQ_TRANS_ACCTS_TOT_DEPOSITS_FFIEC" hidden="1">"c13904"</definedName>
    <definedName name="IQ_TRANSACTION_ACCOUNTS_FDIC" hidden="1">"c6544"</definedName>
    <definedName name="IQ_TRANSACTION_LIST" hidden="1">"c15126"</definedName>
    <definedName name="IQ_TRANSACTION_LIST_BANKRUPTCY" hidden="1">"c15131"</definedName>
    <definedName name="IQ_TRANSACTION_LIST_BUYBACK" hidden="1">"c15129"</definedName>
    <definedName name="IQ_TRANSACTION_LIST_INCL_SUBS" hidden="1">"c15132"</definedName>
    <definedName name="IQ_TRANSACTION_LIST_INCL_SUBS_BANKRUPTCY" hidden="1">"c15137"</definedName>
    <definedName name="IQ_TRANSACTION_LIST_INCL_SUBS_BUYBACK" hidden="1">"c15135"</definedName>
    <definedName name="IQ_TRANSACTION_LIST_INCL_SUBS_MA" hidden="1">"c15133"</definedName>
    <definedName name="IQ_TRANSACTION_LIST_INCL_SUBS_PO" hidden="1">"c15136"</definedName>
    <definedName name="IQ_TRANSACTION_LIST_INCL_SUBS_PP" hidden="1">"c15134"</definedName>
    <definedName name="IQ_TRANSACTION_LIST_MA" hidden="1">"c15127"</definedName>
    <definedName name="IQ_TRANSACTION_LIST_PO" hidden="1">"c15130"</definedName>
    <definedName name="IQ_TRANSACTION_LIST_PP" hidden="1">"c15128"</definedName>
    <definedName name="IQ_TREASURER_ID" hidden="1">"c15214"</definedName>
    <definedName name="IQ_TREASURER_NAME" hidden="1">"c15213"</definedName>
    <definedName name="IQ_TREASURY_OTHER_EQUITY_BR" hidden="1">"c1314"</definedName>
    <definedName name="IQ_TREASURY_STOCK_TRANSACTIONS_FDIC" hidden="1">"c6501"</definedName>
    <definedName name="IQ_TREASURY_STOCK_TRANSACTIONS_FFIEC" hidden="1">"c15352"</definedName>
    <definedName name="IQ_TWELVE_MONTHS_FIXED_AND_FLOATING_FDIC" hidden="1">"c6420"</definedName>
    <definedName name="IQ_TWELVE_MONTHS_MORTGAGE_PASS_THROUGHS_FDIC" hidden="1">"c6412"</definedName>
    <definedName name="IQ_UNDIVIDED_PROFITS_FDIC" hidden="1">"c6352"</definedName>
    <definedName name="IQ_UNEARN_REV_CURRENT_BR" hidden="1">"c1324"</definedName>
    <definedName name="IQ_UNEARNED_INCOME_FDIC" hidden="1">"c6324"</definedName>
    <definedName name="IQ_UNEARNED_INCOME_FOREIGN_FDIC" hidden="1">"c6385"</definedName>
    <definedName name="IQ_UNPROFITABLE_INSTITUTIONS_FDIC" hidden="1">"c6722"</definedName>
    <definedName name="IQ_UNUSED_LOAN_COMMITMENTS_FDIC" hidden="1">"c6368"</definedName>
    <definedName name="IQ_US_BANKS_OTHER_INST_FOREIGN_DEP_FFIEC" hidden="1">"c15343"</definedName>
    <definedName name="IQ_US_BRANCHES_FOREIGN_BANK_LOANS_FDIC" hidden="1">"c6435"</definedName>
    <definedName name="IQ_US_BRANCHES_FOREIGN_BANKS_FDIC" hidden="1">"c6390"</definedName>
    <definedName name="IQ_US_GAAP_CA" hidden="1">"c2930"</definedName>
    <definedName name="IQ_US_GAAP_CL" hidden="1">"c2932"</definedName>
    <definedName name="IQ_US_GAAP_COST_REV" hidden="1">"c2965"</definedName>
    <definedName name="IQ_US_GAAP_DO" hidden="1">"c2973"</definedName>
    <definedName name="IQ_US_GAAP_EXTRA_ACC_ITEMS" hidden="1">"c2972"</definedName>
    <definedName name="IQ_US_GAAP_INC_TAX" hidden="1">"c2975"</definedName>
    <definedName name="IQ_US_GAAP_INTEREST_EXP" hidden="1">"c2971"</definedName>
    <definedName name="IQ_US_GAAP_LIAB_LT" hidden="1">"c2933"</definedName>
    <definedName name="IQ_US_GAAP_MINORITY_INTEREST_IS" hidden="1">"c2974"</definedName>
    <definedName name="IQ_US_GAAP_NCA" hidden="1">"c2931"</definedName>
    <definedName name="IQ_US_GAAP_NI_AVAIL_EXCL" hidden="1">"c2977"</definedName>
    <definedName name="IQ_US_GAAP_OTHER_NON_OPER" hidden="1">"c2969"</definedName>
    <definedName name="IQ_US_GAAP_OTHER_OPER" hidden="1">"c2968"</definedName>
    <definedName name="IQ_US_GAAP_RD" hidden="1">"c2967"</definedName>
    <definedName name="IQ_US_GAAP_SGA" hidden="1">"c2966"</definedName>
    <definedName name="IQ_US_GAAP_TOTAL_REV" hidden="1">"c2964"</definedName>
    <definedName name="IQ_US_GAAP_TOTAL_UNUSUAL" hidden="1">"c2970"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NON_TRANS_ACCTS_FFIEC" hidden="1">"c15323"</definedName>
    <definedName name="IQ_US_GOVT_STATE_POLI_SUBD_IN_US_FOREIGN_DEP_FFIEC" hidden="1">"c15346"</definedName>
    <definedName name="IQ_US_GOVT_TRANS_ACCTS_FFIEC" hidden="1">"c15315"</definedName>
    <definedName name="IQ_US_TREASURY_SECURITIES_FDIC" hidden="1">"c6298"</definedName>
    <definedName name="IQ_UST_SEC_GOVT_AGENCY_CORP_QUARTERLY_AVG_FFIEC" hidden="1">"c15469"</definedName>
    <definedName name="IQ_UST_SECURITIES_GOVT_AGENCY_QUARTERLY_AVG_FFIEC" hidden="1">"c15468"</definedName>
    <definedName name="IQ_VALUATION_ALLOWANCES_FDIC" hidden="1">"c6400"</definedName>
    <definedName name="IQ_VC_REVENUE_FDIC" hidden="1">"c6667"</definedName>
    <definedName name="IQ_VEHICLE_LOANS" hidden="1">"c15249"</definedName>
    <definedName name="IQ_VOLATILE_LIABILITIES_FDIC" hidden="1">"c6364"</definedName>
    <definedName name="IQ_WEEK" hidden="1">50000</definedName>
    <definedName name="IQ_WRITTEN_OPTION_CONTRACTS_FDIC" hidden="1">"c6509"</definedName>
    <definedName name="IQ_WRITTEN_OPTION_CONTRACTS_FX_RISK_FDIC" hidden="1">"c6514"</definedName>
    <definedName name="IQ_WRITTEN_OPTION_CONTRACTS_NON_FX_IR_FDIC" hidden="1">"c6519"</definedName>
    <definedName name="IQ_YTD" hidden="1">3000</definedName>
    <definedName name="IQ_YTDMONTH" hidden="1">130000</definedName>
    <definedName name="IQRA1" hidden="1">"$A$2"</definedName>
    <definedName name="IQRA2" hidden="1">"$A$3"</definedName>
    <definedName name="IQRA5" hidden="1">"$A$6:$A$43"</definedName>
    <definedName name="IQRA6" hidden="1">"$A$7:$A$44"</definedName>
    <definedName name="IQRA8" hidden="1">"$A$9:$A$260"</definedName>
    <definedName name="IQRAF17" hidden="1">"$AF$18:$AF$265"</definedName>
    <definedName name="IQRAG14" hidden="1">"$AG$15:$AG$262"</definedName>
    <definedName name="IQRAG17" hidden="1">"$AG$18:$AG$265"</definedName>
    <definedName name="IQRAG21" hidden="1">"$AG$22:$AG$269"</definedName>
    <definedName name="IQRAG25" hidden="1">"$AG$26:$AG$273"</definedName>
    <definedName name="IQRAG26" hidden="1">"$AG$27:$AG$274"</definedName>
    <definedName name="IQRAG27" hidden="1">"$AG$28:$AG$275"</definedName>
    <definedName name="IQRAG28" hidden="1">"$AG$29:$AG$276"</definedName>
    <definedName name="IQRAG29" hidden="1">"$AG$30:$AG$277"</definedName>
    <definedName name="IQRAG33" hidden="1">"$AG$34:$AG$281"</definedName>
    <definedName name="IQRAG35" hidden="1">"$AG$36:$AG$283"</definedName>
    <definedName name="IQRAG37" hidden="1">"$AG$38:$AG$285"</definedName>
    <definedName name="IQRAH35" hidden="1">"$AH$36:$AH$283"</definedName>
    <definedName name="IQRAN34" hidden="1">"$AN$35:$AN$286"</definedName>
    <definedName name="IQRAN35" hidden="1">"$AN$36:$AN$285"</definedName>
    <definedName name="IQRB1" hidden="1">"$B$2:$B$11"</definedName>
    <definedName name="IQRB10" hidden="1">"$B$11:$B$4090"</definedName>
    <definedName name="IQRB12" hidden="1">"$B$13:$B$4093"</definedName>
    <definedName name="IQRB2" hidden="1">"$B$3:$B$12"</definedName>
    <definedName name="IQRB5" hidden="1">"$B$6:$B$43"</definedName>
    <definedName name="IQRB6" hidden="1">"$B$7:$B$44"</definedName>
    <definedName name="IQRB60" hidden="1">"$B$61:$B$426"</definedName>
    <definedName name="IQRB8" hidden="1">"$B$9:$B$260"</definedName>
    <definedName name="IQRC1" hidden="1">"$C$2:$C$11"</definedName>
    <definedName name="IQRC5" hidden="1">"$C$6:$C$43"</definedName>
    <definedName name="IQRC6" hidden="1">"$C$7:$C$44"</definedName>
    <definedName name="IQRC8" hidden="1">"$C$9:$C$260"</definedName>
    <definedName name="IQRCoverAG35" hidden="1">#REF!</definedName>
    <definedName name="IQRCoverAN35" hidden="1">#REF!</definedName>
    <definedName name="IQRCoverAX35" hidden="1">#REF!</definedName>
    <definedName name="IQRD5" hidden="1">"$D$6:$D$43"</definedName>
    <definedName name="IQRD6" hidden="1">"$D$7:$D$44"</definedName>
    <definedName name="IQRE11" hidden="1">"$E$12:$E$3225"</definedName>
    <definedName name="IQRE5" hidden="1">"$E$6:$E$43"</definedName>
    <definedName name="IQRE6" hidden="1">"$E$7:$E$44"</definedName>
    <definedName name="IQREPSNumbersF15" hidden="1">#REF!</definedName>
    <definedName name="IQRF12" hidden="1">"$F$13:$F$3226"</definedName>
    <definedName name="IQRG12" hidden="1">"$G$13:$G$3226"</definedName>
    <definedName name="IQRL2" hidden="1">"$L$3:$L$21"</definedName>
    <definedName name="IQRL3" hidden="1">"$L$4:$L$22"</definedName>
    <definedName name="IQRL4" hidden="1">"$L$5:$L$23"</definedName>
    <definedName name="IQRL5" hidden="1">"$L$6:$L$24"</definedName>
    <definedName name="IQRL6" hidden="1">"$L$7:$L$25"</definedName>
    <definedName name="IQRP12" hidden="1">"$P$13:$P$4093"</definedName>
    <definedName name="IQRP16" hidden="1">"$P$17:$P$4099"</definedName>
    <definedName name="IQRU12" hidden="1">"$U$13:$U$3227"</definedName>
    <definedName name="IQRU16" hidden="1">"$U$17:$U$3233"</definedName>
    <definedName name="ira">#REF!</definedName>
    <definedName name="irc">#REF!</definedName>
    <definedName name="ire">#REF!</definedName>
    <definedName name="irf">#REF!</definedName>
    <definedName name="irg">#REF!</definedName>
    <definedName name="irgList">#REF!</definedName>
    <definedName name="irp">#REF!</definedName>
    <definedName name="is1_">#REF!</definedName>
    <definedName name="is2_">#REF!</definedName>
    <definedName name="is3_">#REF!</definedName>
    <definedName name="is4_">#REF!</definedName>
    <definedName name="is5_">#REF!</definedName>
    <definedName name="isf">#REF!</definedName>
    <definedName name="isi">#REF!</definedName>
    <definedName name="isl">#REF!</definedName>
    <definedName name="ISMethod">1</definedName>
    <definedName name="isn">#REF!</definedName>
    <definedName name="ist">#REF!</definedName>
    <definedName name="iub">#REF!</definedName>
    <definedName name="iue">0.01</definedName>
    <definedName name="iuesymbol">"c"</definedName>
    <definedName name="iun">1000000</definedName>
    <definedName name="iunsymbol">"$m"</definedName>
    <definedName name="ius">#REF!</definedName>
    <definedName name="iusSymbol">#REF!</definedName>
    <definedName name="ivr">#REF!</definedName>
    <definedName name="iwb">#REF!</definedName>
    <definedName name="Jun99Rev">'[23]RFMD P&amp;L'!$AG$6</definedName>
    <definedName name="Kd">[9]WACC_VDF!#REF!</definedName>
    <definedName name="Ke">[9]WACC_VDF!$D$11</definedName>
    <definedName name="LAN_Switch">'[7]MKT-SIZE'!$B$32:$L$32</definedName>
    <definedName name="Last_report">'[8]Test Valuation Parameters'!$C$4</definedName>
    <definedName name="Last_Reviewed">#REF!</definedName>
    <definedName name="LastCell">#REF!</definedName>
    <definedName name="LatestBrandNum">#REF!</definedName>
    <definedName name="LCPricePerGram">#REF!</definedName>
    <definedName name="Less__Alternative_Equity_Claims">'[8]Test Valuation Parameters'!$D$97</definedName>
    <definedName name="Less__Bank___Other_Debt">'[8]Test Valuation Parameters'!$D$92</definedName>
    <definedName name="Less__Convertibles__Debt_Component">'[8]Test Valuation Parameters'!$D$91</definedName>
    <definedName name="Less__Distributions_already_paid">'[8]Test Valuation Parameters'!$D$86</definedName>
    <definedName name="Less__Listed_Debt">'[8]Test Valuation Parameters'!$D$90</definedName>
    <definedName name="Less__Minorities">'[8]Test Valuation Parameters'!$D$93</definedName>
    <definedName name="library">[6]Ratios!$L$2:$Q$781</definedName>
    <definedName name="library_ds">[6]Ratios!$L$2:$L$1000</definedName>
    <definedName name="library_name">[6]Ratios!$O$2:$O$1567</definedName>
    <definedName name="limcount" hidden="1">1</definedName>
    <definedName name="List_Supplier">[33]Parameter!$E$11:$E$25</definedName>
    <definedName name="ListModule">[11]Parameter!$I$8:$I$42</definedName>
    <definedName name="Loan_Loss_Provision_fore">#REF!</definedName>
    <definedName name="log_bvps_avg">#REF!</definedName>
    <definedName name="log_bvps_max">#REF!</definedName>
    <definedName name="log_bvps_min">#REF!</definedName>
    <definedName name="log_bvps_sdd">#REF!</definedName>
    <definedName name="log_bvps_sdu">#REF!</definedName>
    <definedName name="log_ceps_avg">#REF!</definedName>
    <definedName name="log_ceps_max">#REF!</definedName>
    <definedName name="log_ceps_min">#REF!</definedName>
    <definedName name="log_ceps_sdd">#REF!</definedName>
    <definedName name="log_ceps_sdu">#REF!</definedName>
    <definedName name="log_cfps_avg">#REF!</definedName>
    <definedName name="log_cfps_max">#REF!</definedName>
    <definedName name="log_cfps_min">#REF!</definedName>
    <definedName name="log_cfps_sdd">#REF!</definedName>
    <definedName name="log_cfps_sdu">#REF!</definedName>
    <definedName name="log_ebitda_avg">#REF!</definedName>
    <definedName name="log_ebitda_max">#REF!</definedName>
    <definedName name="log_ebitda_min">#REF!</definedName>
    <definedName name="log_ebitda_sdd">#REF!</definedName>
    <definedName name="log_ebitda_sdu">#REF!</definedName>
    <definedName name="log_eps_avg">#REF!</definedName>
    <definedName name="log_eps_max">#REF!</definedName>
    <definedName name="log_eps_min">#REF!</definedName>
    <definedName name="log_eps_sdd">#REF!</definedName>
    <definedName name="log_eps_sdu">#REF!</definedName>
    <definedName name="log_price">#REF!</definedName>
    <definedName name="log_sales_avg">#REF!</definedName>
    <definedName name="log_sales_max">#REF!</definedName>
    <definedName name="log_sales_min">#REF!</definedName>
    <definedName name="log_sales_sdd">#REF!</definedName>
    <definedName name="log_sales_sdu">#REF!</definedName>
    <definedName name="LogicPrice">[11]Logic!$C$7:$CA$57</definedName>
    <definedName name="LongTermDebt">#REF!</definedName>
    <definedName name="LongTermInterestExpensePJ">#REF!</definedName>
    <definedName name="low">#REF!</definedName>
    <definedName name="LT_debt_growth_fore">#REF!</definedName>
    <definedName name="m">[10]DCF!$X$24</definedName>
    <definedName name="M_PlaceofPath" hidden="1">"F:\KBRAU\eric\ericy_vdf.xls"</definedName>
    <definedName name="M2Num">[33]Parameter!$P$10:$Q$166</definedName>
    <definedName name="M2Q">[34]DateConv!$C$7:$E$199</definedName>
    <definedName name="manual">#REF!</definedName>
    <definedName name="ManuYld">#REF!</definedName>
    <definedName name="Mar99Rev">'[23]RFMD P&amp;L'!$AD$6</definedName>
    <definedName name="marco">[35]Summary!$J$5</definedName>
    <definedName name="Marginal_tax_rate">#REF!</definedName>
    <definedName name="Market">'[7]MKT-SIZE'!$B$62:$L$62</definedName>
    <definedName name="Market_capitalization">'[9]Summary Page_VDF'!#REF!</definedName>
    <definedName name="Master_RNK_index">[6]Master!$A$2:$IV$16384</definedName>
    <definedName name="meb">#REF!</definedName>
    <definedName name="MFM">[36]Price_MFM!$C$7:$AU$57</definedName>
    <definedName name="MGArea">#REF!</definedName>
    <definedName name="MGChoice">[11]Definition!$D$10</definedName>
    <definedName name="MGList">#REF!</definedName>
    <definedName name="mgp">#REF!</definedName>
    <definedName name="MGSize">[34]Panelization!$B$5:$B$105</definedName>
    <definedName name="MGSizeGen">#REF!</definedName>
    <definedName name="Minimum_Cash">#REF!</definedName>
    <definedName name="Mkt_Cat">'[7]MKT-SIZE'!$A$214:$L$243</definedName>
    <definedName name="Mla_App">[33]LAUnitDB!$K$9:$K$15109</definedName>
    <definedName name="Mla_Bla_App">[33]LAUnitDB!$J$9:$J$15109</definedName>
    <definedName name="Modems">'[7]MKT-SIZE'!$B$18:$L$18</definedName>
    <definedName name="Module">#REF!</definedName>
    <definedName name="ModuleChoice">[11]Definition!$D$12</definedName>
    <definedName name="ModuleCode">#REF!</definedName>
    <definedName name="ModuleList">#REF!</definedName>
    <definedName name="ModulePrice">#REF!</definedName>
    <definedName name="mop">#REF!</definedName>
    <definedName name="MQY">#REF!</definedName>
    <definedName name="Msm">[33]SMDB!$B$9:$B$457</definedName>
    <definedName name="Msm_Bsm">[33]SMDB!$G$9:$G$457</definedName>
    <definedName name="Name">#REF!</definedName>
    <definedName name="NART">[24]Summary!$D$3</definedName>
    <definedName name="nbd">#REF!</definedName>
    <definedName name="nbn">#REF!</definedName>
    <definedName name="Net_Adj_capitalized_expenses">[27]NOPAT_VDF!$C$24:$AZ$24</definedName>
    <definedName name="Net_adj_for_capitalized_expenses">#REF!</definedName>
    <definedName name="Net_Income">[9]NOPAT_VDF!$C$94:$AZ$94</definedName>
    <definedName name="Net_income_fore">#REF!</definedName>
    <definedName name="Net_income_growth_avg">[9]NOPAT_VDF!#REF!</definedName>
    <definedName name="Net_margin">[9]NOPAT_VDF!$C$113:$AU$113</definedName>
    <definedName name="Net_margin_fore">#REF!</definedName>
    <definedName name="Net_PPE_growth_fore">#REF!</definedName>
    <definedName name="Net_sales">[9]NOPAT_VDF!$C$8:$AE$8</definedName>
    <definedName name="Net_sales_DCF">[9]DCF_VDF!$C$9:$AZ$9</definedName>
    <definedName name="Net_sales_fore">#REF!</definedName>
    <definedName name="Net_sales_growth_fore">#REF!</definedName>
    <definedName name="Net_working_capital">'[9]Invested capital_VDF'!$C$26:$AE$26</definedName>
    <definedName name="Net_Working_Capital_Core">[9]DCF_VDF!$C$111:$AB$111</definedName>
    <definedName name="Net_working_capital_DCF">[9]DCF_VDF!$C$74:$AZ$74</definedName>
    <definedName name="Net_working_capital_turns">'[27]Invested capital_VDF'!$C$97:$AU$97</definedName>
    <definedName name="NetAddConvertibleDebtPJ">#REF!</definedName>
    <definedName name="NetAddConvertiblePrefsPJ">#REF!</definedName>
    <definedName name="NetAddLTDebtPJ">#REF!</definedName>
    <definedName name="NetAddSTDebtPJ">#REF!</definedName>
    <definedName name="NetCash89">'[3]CLRN-NEW'!#REF!</definedName>
    <definedName name="NetCash90">'[3]CLRN-NEW'!#REF!</definedName>
    <definedName name="NetCash91">'[3]CLRN-NEW'!#REF!</definedName>
    <definedName name="NetCash92">'[3]CLRN-NEW'!#REF!</definedName>
    <definedName name="NetCashB4ChangeDebtIntPJ">#REF!</definedName>
    <definedName name="NetChangeCommonPJ">#REF!</definedName>
    <definedName name="NetIncA89">'[3]CLRN-NEW'!#REF!</definedName>
    <definedName name="NetIncA90">'[3]CLRN-NEW'!#REF!</definedName>
    <definedName name="NetIncA91">'[3]CLRN-NEW'!#REF!</definedName>
    <definedName name="NetIncA92">'[3]CLRN-NEW'!#REF!</definedName>
    <definedName name="NetIncB89">'[3]CLRN-NEW'!#REF!</definedName>
    <definedName name="NetIncB90">'[3]CLRN-NEW'!#REF!</definedName>
    <definedName name="NetIncB91">'[3]CLRN-NEW'!#REF!</definedName>
    <definedName name="NetIncB92">'[3]CLRN-NEW'!#REF!</definedName>
    <definedName name="NetRevenue">#REF!</definedName>
    <definedName name="NetWC_turns_fore">#REF!</definedName>
    <definedName name="new_chart_index">[6]Ratios!$AW$2</definedName>
    <definedName name="new_chart_range">[6]Ratios!$AV$2:$AV$180</definedName>
    <definedName name="new_name" localSheetId="10" hidden="1">{#N/A,#N/A,FALSE,"Aging Summary";#N/A,#N/A,FALSE,"Ratio Analysis";#N/A,#N/A,FALSE,"Test 120 Day Accts";#N/A,#N/A,FALSE,"Tickmarks"}</definedName>
    <definedName name="new_name" hidden="1">{#N/A,#N/A,FALSE,"Aging Summary";#N/A,#N/A,FALSE,"Ratio Analysis";#N/A,#N/A,FALSE,"Test 120 Day Accts";#N/A,#N/A,FALSE,"Tickmarks"}</definedName>
    <definedName name="newlib_ds">[6]Ratios!$AR$2:$AR$16384</definedName>
    <definedName name="newlib_sedol">[6]Ratios!$AQ$2:$AQ$16384</definedName>
    <definedName name="NM">INT(ROW()/7)</definedName>
    <definedName name="NO._OF_SHARES">[8]IS!$B$49:$D$49</definedName>
    <definedName name="nod">[6]Ratios!$J$3</definedName>
    <definedName name="nod_pd">[6]Ratios!$J$4</definedName>
    <definedName name="NOL">#REF!</definedName>
    <definedName name="Nominal_LR_Growth">'[8]Test Valuation Parameters'!$C$115</definedName>
    <definedName name="NOPAT">[9]NOPAT_VDF!$C$41:$AU$41</definedName>
    <definedName name="NOPAT_Core">#REF!</definedName>
    <definedName name="NOPAT_DCF">[9]DCF_VDF!$C$12:$AZ$12</definedName>
    <definedName name="NOPAT_fore">#REF!</definedName>
    <definedName name="NOPAT_growth_avg">[9]NOPAT_VDF!#REF!</definedName>
    <definedName name="NOPAT_margin">[9]NOPAT_VDF!$C$112:$AU$112</definedName>
    <definedName name="NOPAT_margin_fore">#REF!</definedName>
    <definedName name="NOPAT_Margins_Core">#REF!</definedName>
    <definedName name="NOPAT_Share">[9]NOPAT_VDF!#REF!</definedName>
    <definedName name="NOPBT">[9]NOPAT_VDF!$C$32:$AU$32</definedName>
    <definedName name="NOPBT_fore">#REF!</definedName>
    <definedName name="Norm_forecast_11_15">#REF!</definedName>
    <definedName name="Norm_forecast_16_25">#REF!</definedName>
    <definedName name="Norm_forecast_4_5">#REF!</definedName>
    <definedName name="Norm_forecast_6_10">#REF!</definedName>
    <definedName name="NP_FORECAST">[8]IS!$B$42:$D$42</definedName>
    <definedName name="npc">#REF!</definedName>
    <definedName name="NPT_1">[9]NOPAT_VDF!$P$1:$P$65536</definedName>
    <definedName name="NPT_2">[9]NOPAT_VDF!$O$1:$O$65536</definedName>
    <definedName name="NPT_3">[9]NOPAT_VDF!$N$1:$N$65536</definedName>
    <definedName name="NPT_4">[9]NOPAT_VDF!$M$1:$M$65536</definedName>
    <definedName name="NPT_5">[9]NOPAT_VDF!$L$1:$L$65536</definedName>
    <definedName name="NPT_P">[9]NOPAT_VDF!$Q$1:$Q$65536</definedName>
    <definedName name="npw">#REF!</definedName>
    <definedName name="nsf">#REF!</definedName>
    <definedName name="nta">#REF!</definedName>
    <definedName name="Num2M">[33]Parameter!$O$10:$P$166</definedName>
    <definedName name="Number_of_Shares">#REF!</definedName>
    <definedName name="NumQ">#REF!</definedName>
    <definedName name="ODFFactor">#REF!</definedName>
    <definedName name="ODFList">#REF!</definedName>
    <definedName name="Off_B_S_Income">[9]NOPAT_VDF!$C$7:$AZ$7</definedName>
    <definedName name="Off_B_S_Income_DCF">[9]DCF_VDF!$C$8:$BZ$8</definedName>
    <definedName name="Off_B_S_Income_fore">#REF!</definedName>
    <definedName name="Off_B_S_Income_growth_fore">#REF!</definedName>
    <definedName name="OHS">#REF!</definedName>
    <definedName name="OL_1">'[9]PV of Op Leases_VDF'!$AD$1:$AD$65536</definedName>
    <definedName name="OL_10">'[31]PV of Op Leases_VDF'!$L$1:$L$65536</definedName>
    <definedName name="OL_11">'[31]PV of Op Leases_VDF'!$J$1:$J$65536</definedName>
    <definedName name="OL_12">'[31]PV of Op Leases_VDF'!$H$1:$H$65536</definedName>
    <definedName name="OL_13">'[31]PV of Op Leases_VDF'!$F$1:$F$65536</definedName>
    <definedName name="OL_14">'[31]PV of Op Leases_VDF'!$D$1:$D$65536</definedName>
    <definedName name="OL_2">'[9]PV of Op Leases_VDF'!$AB$1:$AB$65536</definedName>
    <definedName name="OL_3">'[9]PV of Op Leases_VDF'!$Z$1:$Z$65536</definedName>
    <definedName name="OL_4">'[9]PV of Op Leases_VDF'!$X$1:$X$65536</definedName>
    <definedName name="OL_5">'[31]PV of Op Leases_VDF'!$V$1:$V$65536</definedName>
    <definedName name="OL_6">'[31]PV of Op Leases_VDF'!$T$1:$T$65536</definedName>
    <definedName name="OL_7">'[31]PV of Op Leases_VDF'!$R$1:$R$65536</definedName>
    <definedName name="OL_8">'[31]PV of Op Leases_VDF'!$P$1:$P$65536</definedName>
    <definedName name="OL_9">'[31]PV of Op Leases_VDF'!$N$1:$N$65536</definedName>
    <definedName name="OL_P">'[9]PV of Op Leases_VDF'!$AF$1:$AF$65536</definedName>
    <definedName name="oldSystemPassword">[26]WARNING!#REF!</definedName>
    <definedName name="OLFY">('[37]OLED (T4)'!A1*9/12+'[37]OLED (T4)'!B1*3/12)</definedName>
    <definedName name="OLParea">2*('[37]OLED (T2)'!A1*10/12+'[37]OLED (T2)'!B1*2/12)/0.95</definedName>
    <definedName name="OLPsize">'[37]OLED (T2)'!A1+7.07/25.4</definedName>
    <definedName name="OLTFarea">(('[37]OLED (T3)'!A1*10/12+'[37]OLED (T3)'!B1*2/12)/'[37]OLED (T4)'!$F1/'[37]OLED (T4)'!$G1*2*1.1)</definedName>
    <definedName name="Operating_income_fore">#REF!</definedName>
    <definedName name="Operating_Lease_Expense">[9]NOPAT_VDF!$C$23:$AZ$23</definedName>
    <definedName name="Operating_Lease_Expense_fore">#REF!</definedName>
    <definedName name="OperInc89">'[3]CLRN-NEW'!#REF!</definedName>
    <definedName name="OperInc90">'[3]CLRN-NEW'!#REF!</definedName>
    <definedName name="OperInc91">'[3]CLRN-NEW'!#REF!</definedName>
    <definedName name="OperInc92">'[3]CLRN-NEW'!#REF!</definedName>
    <definedName name="OPPerf_Forecasts">#REF!</definedName>
    <definedName name="Option_Proceeds">#REF!</definedName>
    <definedName name="oqw">#REF!</definedName>
    <definedName name="Other_asset_turns">'[27]Invested capital_VDF'!$A$101:$Z$101</definedName>
    <definedName name="Other_asset_turns_fore">#REF!</definedName>
    <definedName name="Other_current_assets_growth_fore">#REF!</definedName>
    <definedName name="Other_current_liabilities_growth_fore">#REF!</definedName>
    <definedName name="Other_dividends">'[9]Invested capital_VDF'!#REF!</definedName>
    <definedName name="Other_Expenses">[9]NOPAT_VDF!$C$59:$AZ$59</definedName>
    <definedName name="Other_Expenses_fore">#REF!</definedName>
    <definedName name="Other_expenses_gains">[9]NOPAT_VDF!$C$14:$AZ$14</definedName>
    <definedName name="Other_expenses_gains_fore">#REF!</definedName>
    <definedName name="Other_expenses_growth_fore">#REF!</definedName>
    <definedName name="Other_fixed_asset_turns_fore">#REF!</definedName>
    <definedName name="Other_fixed_assets_growth_fore">#REF!</definedName>
    <definedName name="Other_growth_fore">#REF!</definedName>
    <definedName name="Other_inc_exp_fore">#REF!</definedName>
    <definedName name="Other_Income">[9]NOPAT_VDF!$C$58:$AZ$58</definedName>
    <definedName name="Other_income_growth_fore">#REF!</definedName>
    <definedName name="Other_liabilities_growth_fore">#REF!</definedName>
    <definedName name="Other_Segment_Revenues">[9]NOPAT_VDF!#REF!</definedName>
    <definedName name="OtherChemicalPrice">[11]OtherChemicals!$C$7:$CA$57</definedName>
    <definedName name="OtherCurrentAssets">#REF!</definedName>
    <definedName name="OtherCurrentLiabilities">#REF!</definedName>
    <definedName name="OtherMechanicalPrice">[11]OtherMechanical!$C$7:$CA$57</definedName>
    <definedName name="output">#REF!</definedName>
    <definedName name="OutputLookup">#REF!</definedName>
    <definedName name="P_LC">#REF!</definedName>
    <definedName name="P_WV">#REF!</definedName>
    <definedName name="page1">[6]Watch_List!$A$1:$T$87</definedName>
    <definedName name="page2">[6]Watch_List!$U$88:$AN$173</definedName>
    <definedName name="Pal_Workbook_GUID" hidden="1">"DCLZGSK5YXKFWY64VNPEPQGL"</definedName>
    <definedName name="PanelCode">[34]Panelization!$B$5:$CX$5</definedName>
    <definedName name="PanelDetailDB">#REF!</definedName>
    <definedName name="Panelization">#REF!</definedName>
    <definedName name="PanelList">#REF!</definedName>
    <definedName name="PanelName">[38]Definition!$B$5:$G$105</definedName>
    <definedName name="Parea">2*('[29]TFT (T2)'!A1*10/12+'[29]TFT (T2)'!B1*2/12)/0.95</definedName>
    <definedName name="Partial_year">#REF!</definedName>
    <definedName name="Path">#REF!</definedName>
    <definedName name="pbv">#REF!</definedName>
    <definedName name="pbv_avg">#REF!</definedName>
    <definedName name="pbv_sdd_ratio">#REF!</definedName>
    <definedName name="pbv_sdu_ratio">#REF!</definedName>
    <definedName name="pce">#REF!</definedName>
    <definedName name="pce_avg">#REF!</definedName>
    <definedName name="pce_sdd_ratio">#REF!</definedName>
    <definedName name="pce_sdu_ratio">#REF!</definedName>
    <definedName name="pcf">#REF!</definedName>
    <definedName name="pcf_avg">#REF!</definedName>
    <definedName name="pcf_sdd_ratio">#REF!</definedName>
    <definedName name="pcf_sdu_ratio">#REF!</definedName>
    <definedName name="pd_best">[6]Style!$D$22:$H$301</definedName>
    <definedName name="pd_down">[6]RNK_Value!$J$1</definedName>
    <definedName name="PD_Q">[6]Master!$G$2:$G$3969</definedName>
    <definedName name="PD_RNK_index">[6]RNK_Master!$A$2:$IV$16384</definedName>
    <definedName name="pd_sd_per">[6]Style!$B$15</definedName>
    <definedName name="PD_UD_index">[6]List!$A$2:$IV$16384</definedName>
    <definedName name="pd_up">[6]RNK_Value!$I$1</definedName>
    <definedName name="pd_worst">[6]Style!$I$22:$M$301</definedName>
    <definedName name="pde">#REF!</definedName>
    <definedName name="per">#REF!</definedName>
    <definedName name="per_avg">#REF!</definedName>
    <definedName name="per_sdd_ratio">#REF!</definedName>
    <definedName name="per_sdu_ratio">#REF!</definedName>
    <definedName name="PL_Amortization">#REF!</definedName>
    <definedName name="PL_BasicSO">#REF!</definedName>
    <definedName name="PL_COGS">#REF!</definedName>
    <definedName name="PL_Convertible_Interest">#REF!</definedName>
    <definedName name="PL_Convertible_PDividend">#REF!</definedName>
    <definedName name="PL_Depreciation">#REF!</definedName>
    <definedName name="PL_Equity_Earnings">#REF!</definedName>
    <definedName name="PL_FDEPS">#REF!</definedName>
    <definedName name="PL_FDSO">#REF!</definedName>
    <definedName name="PL_Forecasts">#REF!</definedName>
    <definedName name="PL_Income_Taxes">#REF!</definedName>
    <definedName name="PL_Interest_Income">#REF!</definedName>
    <definedName name="PL_Loss_Debt">#REF!</definedName>
    <definedName name="PL_Loss_Preferred">#REF!</definedName>
    <definedName name="PL_Minority_NI">#REF!</definedName>
    <definedName name="PL_Non_Operating_Expenses">#REF!</definedName>
    <definedName name="PL_Operating_Expenses">#REF!</definedName>
    <definedName name="PL_Rent">#REF!</definedName>
    <definedName name="PL_Revenues">#REF!</definedName>
    <definedName name="PL_SGA">#REF!</definedName>
    <definedName name="PL_Straight_Interest">#REF!</definedName>
    <definedName name="PL_Straight_PDividend">#REF!</definedName>
    <definedName name="PL_XO">#REF!</definedName>
    <definedName name="plot_bvps_avg">#REF!</definedName>
    <definedName name="plot_bvps_max">#REF!</definedName>
    <definedName name="plot_bvps_min">#REF!</definedName>
    <definedName name="plot_bvps_sdd">#REF!</definedName>
    <definedName name="plot_bvps_sdu">#REF!</definedName>
    <definedName name="plot_ceps_avg">#REF!</definedName>
    <definedName name="plot_ceps_max">#REF!</definedName>
    <definedName name="plot_ceps_min">#REF!</definedName>
    <definedName name="plot_ceps_sdd">#REF!</definedName>
    <definedName name="plot_ceps_sdu">#REF!</definedName>
    <definedName name="plot_cfps_avg">#REF!</definedName>
    <definedName name="plot_cfps_max">#REF!</definedName>
    <definedName name="plot_cfps_min">#REF!</definedName>
    <definedName name="plot_cfps_sdd">#REF!</definedName>
    <definedName name="plot_cfps_sdu">#REF!</definedName>
    <definedName name="plot_ebitda_avg">#REF!</definedName>
    <definedName name="plot_ebitda_max">#REF!</definedName>
    <definedName name="plot_ebitda_min">#REF!</definedName>
    <definedName name="plot_ebitda_sdd">#REF!</definedName>
    <definedName name="plot_ebitda_sdu">#REF!</definedName>
    <definedName name="plot_eps_avg">#REF!</definedName>
    <definedName name="plot_eps_max">#REF!</definedName>
    <definedName name="plot_eps_min">#REF!</definedName>
    <definedName name="plot_eps_sdd">#REF!</definedName>
    <definedName name="plot_eps_sdu">#REF!</definedName>
    <definedName name="plot_sales_avg">#REF!</definedName>
    <definedName name="plot_sales_max">#REF!</definedName>
    <definedName name="plot_sales_min">#REF!</definedName>
    <definedName name="plot_sales_sdd">#REF!</definedName>
    <definedName name="plot_sales_sdu">#REF!</definedName>
    <definedName name="Pop" hidden="1">#REF!</definedName>
    <definedName name="PPnE_turns_fore">#REF!</definedName>
    <definedName name="Preferred_Dividends">[27]NOPAT_VDF!$C$61:$AZ$61</definedName>
    <definedName name="Preferred_stock">'[9]Invested capital_VDF'!$C$81:$AE$81</definedName>
    <definedName name="Preferred_stock_growth_fore">#REF!</definedName>
    <definedName name="PreferredDividendsPJ">#REF!</definedName>
    <definedName name="Present_Value_Oper_lease">'[9]PV of Op Leases_VDF'!$C$62:$AW$62</definedName>
    <definedName name="Pretax_income">[9]NOPAT_VDF!$C$90:$AE$90</definedName>
    <definedName name="Pretax_income_fore">#REF!</definedName>
    <definedName name="PretaxInc89">'[3]CLRN-NEW'!#REF!</definedName>
    <definedName name="PretaxInc90">'[3]CLRN-NEW'!#REF!</definedName>
    <definedName name="PretaxInc91">'[3]CLRN-NEW'!#REF!</definedName>
    <definedName name="PretaxInc92">'[3]CLRN-NEW'!#REF!</definedName>
    <definedName name="Price">'[22]Cashflow Analysis'!$B$4</definedName>
    <definedName name="price_assumpt">#REF!</definedName>
    <definedName name="pricedate">#REF!</definedName>
    <definedName name="PriceDB">[39]Panels!$A$14:$Q$23</definedName>
    <definedName name="priceEuro">[10]Prices!$B$5</definedName>
    <definedName name="priceu">#REF!</definedName>
    <definedName name="_xlnm.Print_Area">#REF!</definedName>
    <definedName name="Printout">[40]Reporting!$C$398:$R$413,[40]Reporting!$C$478:$R$528,[40]Reporting!$C$532:$R$598</definedName>
    <definedName name="PrintZone">[6]Watch_List!$A$1:$T$87,[6]Watch_List!$U$88:$AN$173</definedName>
    <definedName name="Product">[41]Parameter!$E$4</definedName>
    <definedName name="profit">#REF!</definedName>
    <definedName name="ProfitAttributablePJ">#REF!</definedName>
    <definedName name="proj_title">#REF!</definedName>
    <definedName name="Project">#REF!</definedName>
    <definedName name="ProjectionDates">#REF!</definedName>
    <definedName name="Psize">'[29]TFT (T2)'!A1+7.07/25.4</definedName>
    <definedName name="PYield">#REF!</definedName>
    <definedName name="Q">[42]MasterDB!#REF!</definedName>
    <definedName name="Q_B_RG">[41]MasterDB!$Q$8:$Q$4651</definedName>
    <definedName name="Q_R">#REF!</definedName>
    <definedName name="Q_RG">[41]MasterDB!$M$8:$M$4651</definedName>
    <definedName name="Qla">[33]LAUnitDB!$G$9:$G$15109</definedName>
    <definedName name="QNum">#REF!</definedName>
    <definedName name="Qsm">[33]SMDB!$F$9:$F$457</definedName>
    <definedName name="Qstatement">[2]NOPAT_VDF!$C$26:$AU$26</definedName>
    <definedName name="Qty">[43]DB!$BB$4:$BB$2767</definedName>
    <definedName name="QYList">#REF!</definedName>
    <definedName name="R_D_amort_years">'[9]Invested capital_VDF'!$A$34</definedName>
    <definedName name="R_D_Amortization">'[9]Invested capital_VDF'!$C$31:$AU$31</definedName>
    <definedName name="R_D_expense">'[9]Invested capital_VDF'!$C$28:$AZ$28</definedName>
    <definedName name="R_Q_F">#REF!</definedName>
    <definedName name="rci">#REF!</definedName>
    <definedName name="RDC">[35]Summary!$D$3</definedName>
    <definedName name="RDCW">[35]Summary!$D$4</definedName>
    <definedName name="reclist">#REF!</definedName>
    <definedName name="Recommendation">#REF!</definedName>
    <definedName name="Remote_Access">'[7]MKT-SIZE'!$B$60:$L$60</definedName>
    <definedName name="REP_CHT_DivisionalBreakdown">"Chart 416"</definedName>
    <definedName name="REP_CHT_GeographicalBreakdown">"Chart 417"</definedName>
    <definedName name="REP_CHT_Spare1">"Chart 422"</definedName>
    <definedName name="REP_CHT_Spare2">"Chart 423"</definedName>
    <definedName name="ReptQ">[41]Parameter!$C$4</definedName>
    <definedName name="Required_cash_percent">'[9]Invested capital_VDF'!$A$9</definedName>
    <definedName name="ResidualBldg">#REF!</definedName>
    <definedName name="ResidualFab">#REF!</definedName>
    <definedName name="Restructuring_charges">'[9]Invested capital_VDF'!#REF!</definedName>
    <definedName name="Restructuring_charges_growth_fore">#REF!</definedName>
    <definedName name="ReutersCode">#REF!</definedName>
    <definedName name="Revision">[6]Watch_List!$Z$20</definedName>
    <definedName name="Revolver">#REF!</definedName>
    <definedName name="Revolver_Interest">#REF!</definedName>
    <definedName name="RICCode">#REF!</definedName>
    <definedName name="Risk_Free_Rate">'[8]Test Valuation Parameters'!$C$114</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mi">#REF!</definedName>
    <definedName name="RnD_expense">'[9]Invested capital_VDF'!$C$28:$AZ$28</definedName>
    <definedName name="RnD_expense_fore">#REF!</definedName>
    <definedName name="RnD_expense_growth_fore">#REF!</definedName>
    <definedName name="RnD_expenses_fore">#REF!</definedName>
    <definedName name="RNK_index">[6]DATA!$A$2:$IV$1999</definedName>
    <definedName name="ROIC">'[27]Invested capital_VDF'!$C$107:$AZ$107</definedName>
    <definedName name="ROIC_DCF">[27]DCF_VDF!$C$44:$BZ$44</definedName>
    <definedName name="Routers">'[7]MKT-SIZE'!$B$38:$L$38</definedName>
    <definedName name="RQty">#REF!</definedName>
    <definedName name="rsf">#REF!</definedName>
    <definedName name="Run_Downloads">#N/A</definedName>
    <definedName name="rus">#REF!</definedName>
    <definedName name="s_bvps">#REF!</definedName>
    <definedName name="s_ceps">#REF!</definedName>
    <definedName name="s_cfps">#REF!</definedName>
    <definedName name="s_eps">#REF!</definedName>
    <definedName name="s_eve">#REF!</definedName>
    <definedName name="s_evs">#REF!</definedName>
    <definedName name="s_op_ebitda">#REF!</definedName>
    <definedName name="s_pbv">#REF!</definedName>
    <definedName name="s_pce">#REF!</definedName>
    <definedName name="s_pcf">#REF!</definedName>
    <definedName name="s_per">#REF!</definedName>
    <definedName name="s_price">#REF!</definedName>
    <definedName name="s_sales">#REF!</definedName>
    <definedName name="sales_avg">#REF!</definedName>
    <definedName name="Sales_growth_avg">#REF!</definedName>
    <definedName name="sales_max">#REF!</definedName>
    <definedName name="sales_min">#REF!</definedName>
    <definedName name="sales_sdd">#REF!</definedName>
    <definedName name="sales_sdu">#REF!</definedName>
    <definedName name="SalesItemName">#REF!</definedName>
    <definedName name="SanMiguel">'[4]#REF'!$F$8</definedName>
    <definedName name="SC">#REF!</definedName>
    <definedName name="SceneNum">#REF!</definedName>
    <definedName name="SceneNum1">#REF!</definedName>
    <definedName name="SceneNum2">[34]GlassAreaSumamry!$AE$2</definedName>
    <definedName name="Score_ED">[6]RNK!$F$2</definedName>
    <definedName name="Score_PD">[6]RNK!$G$2</definedName>
    <definedName name="Score_Val">[6]RNK!$H$2</definedName>
    <definedName name="sdd" hidden="1">'[1]All road-work file'!#REF!</definedName>
    <definedName name="Sector">[6]Ratios!$S$2:$S$29</definedName>
    <definedName name="Sector_index">[6]Ratios!$T$2</definedName>
    <definedName name="SectorTable">#REF!</definedName>
    <definedName name="Segment1_income">[9]NOPAT_VDF!$C$5:$AZ$5</definedName>
    <definedName name="Segment1_income_DCF">[9]DCF_VDF!$C$6:$BZ$6</definedName>
    <definedName name="Segment1_income_fore">#REF!</definedName>
    <definedName name="Segment1_income_growth_fore">#REF!</definedName>
    <definedName name="Segment2_income">[9]NOPAT_VDF!$C$6:$AZ$6</definedName>
    <definedName name="Segment2_income_DCF">[9]DCF_VDF!$C$7:$BZ$7</definedName>
    <definedName name="Segment2_income_fore">#REF!</definedName>
    <definedName name="Segment2_income_growth_fore">#REF!</definedName>
    <definedName name="sencount" hidden="1">5</definedName>
    <definedName name="sencount2" hidden="1">2</definedName>
    <definedName name="Sensitivity_Forecasts">#REF!</definedName>
    <definedName name="Sep99Rev">'[23]RFMD P&amp;L'!$AH$6</definedName>
    <definedName name="SGA">[9]NOPAT_VDF!$C$12:$AE$12</definedName>
    <definedName name="SGA_fore">#REF!</definedName>
    <definedName name="SGA_growth">[9]NOPAT_VDF!#REF!</definedName>
    <definedName name="SGA_growth_avg">#REF!</definedName>
    <definedName name="SGA_growth_fore">#REF!</definedName>
    <definedName name="SGA_margin_fore">#REF!</definedName>
    <definedName name="Share_Price">#REF!</definedName>
    <definedName name="ShareholdersEquity">#REF!</definedName>
    <definedName name="SharePrice">'[8]Test Valuation Parameters'!$C$5</definedName>
    <definedName name="Shares_DCF">[9]DCF_VDF!$C$37:$AZ$37</definedName>
    <definedName name="Shares_fore">#REF!</definedName>
    <definedName name="Shares_growth">[9]NOPAT_VDF!$M$151:$Q$151</definedName>
    <definedName name="Shares_growth_fore">#REF!</definedName>
    <definedName name="Shares_Issued_Debt">#REF!</definedName>
    <definedName name="Shares_Issued_Option">#REF!</definedName>
    <definedName name="Shares_Issued_Preferred">#REF!</definedName>
    <definedName name="Shares_repurchase_liability">'[9]Invested capital_VDF'!#REF!</definedName>
    <definedName name="SharesOut89">'[3]CLRN-NEW'!#REF!</definedName>
    <definedName name="SharesOut90">'[3]CLRN-NEW'!#REF!</definedName>
    <definedName name="SharesOut91">'[3]CLRN-NEW'!#REF!</definedName>
    <definedName name="SharesOut92">'[3]CLRN-NEW'!#REF!</definedName>
    <definedName name="sheet">[10]PublishIncome!$A$2</definedName>
    <definedName name="Shift">#REF!</definedName>
    <definedName name="ShortTermDebt">#REF!</definedName>
    <definedName name="ShortTermInterestExpensePJ">#REF!</definedName>
    <definedName name="SizeClass_Q_B_F">[43]DB!$AJ$4:$AJ$2767</definedName>
    <definedName name="SizeShare">[34]DemAll!$B$113:$AW$213</definedName>
    <definedName name="SLNDep">#REF!</definedName>
    <definedName name="SMEquiv">[34]DemAll!$B$222:$AW$322</definedName>
    <definedName name="solver_adj" hidden="1">'[44]Net Interest'!#REF!</definedName>
    <definedName name="solver_lin" hidden="1">0</definedName>
    <definedName name="solver_ntri" hidden="1">1000</definedName>
    <definedName name="solver_num" hidden="1">0</definedName>
    <definedName name="solver_opt" hidden="1">'[44]Net Interest'!#REF!</definedName>
    <definedName name="solver_rsmp" hidden="1">1</definedName>
    <definedName name="solver_seed" hidden="1">0</definedName>
    <definedName name="solver_typ" hidden="1">3</definedName>
    <definedName name="solver_val" hidden="1">49</definedName>
    <definedName name="SortArea">#REF!</definedName>
    <definedName name="source">[10]Prices!$B$2</definedName>
    <definedName name="ssasd" hidden="1">#REF!</definedName>
    <definedName name="ST_debt_growth_fore">#REF!</definedName>
    <definedName name="StartNum">[33]Parameter!$C$6</definedName>
    <definedName name="Status">#REF!</definedName>
    <definedName name="Stock_price">'[27]Summary Page_VDF'!$B$9</definedName>
    <definedName name="StockPrice">[6]Watch_List!$Z$8</definedName>
    <definedName name="sty_beta">[6]Ratios!$AK$3</definedName>
    <definedName name="sty_div">[6]Ratios!$AK$7</definedName>
    <definedName name="sty_evebitda">[6]Ratios!$AK$12</definedName>
    <definedName name="sty_evsales">[6]Ratios!$AK$13</definedName>
    <definedName name="sty_gear">[6]Ratios!$AK$8</definedName>
    <definedName name="sty_mv">[6]Ratios!$AK$14</definedName>
    <definedName name="sty_pb">[6]Ratios!$AK$5</definedName>
    <definedName name="sty_pcf">[6]Ratios!$AK$6</definedName>
    <definedName name="sty_pe">[6]Ratios!$AK$4</definedName>
    <definedName name="sty_peg">[6]Ratios!$AK$11</definedName>
    <definedName name="sty_roa">[6]Ratios!$AK$10</definedName>
    <definedName name="sty_roce">[6]Ratios!$AK$15</definedName>
    <definedName name="sty_roe">[6]Ratios!$AK$9</definedName>
    <definedName name="sty_vfo">[6]Ratios!$AK$16</definedName>
    <definedName name="superPassword">[26]WARNING!#REF!</definedName>
    <definedName name="SwitchStock">#REF!</definedName>
    <definedName name="systemPassword">[26]WARNING!#REF!</definedName>
    <definedName name="T2_rpt0297">#REF!</definedName>
    <definedName name="T6_rpt0297">#REF!</definedName>
    <definedName name="TACT_Columns">[45]TACT!$Q$4:'[45]TACT'!$R$25</definedName>
    <definedName name="targ_title">#REF!</definedName>
    <definedName name="Target_D_DE">'[8]Test Valuation Parameters'!$C$128</definedName>
    <definedName name="Target_DE">'[8]Test Valuation Parameters'!$C$127</definedName>
    <definedName name="Target_debt_to_capital">#REF!</definedName>
    <definedName name="TargetPrice">#REF!</definedName>
    <definedName name="tax">#REF!</definedName>
    <definedName name="Tax_Amortization">#REF!</definedName>
    <definedName name="tax_rate">38%</definedName>
    <definedName name="Tax_rate_for_WACC">[9]WACC_VDF!#REF!</definedName>
    <definedName name="TconP_Apps">#REF!</definedName>
    <definedName name="TEMP_EV_Minorities">'[26]BZWTEMPLATEEV &amp; Screen'!#REF!</definedName>
    <definedName name="Terminal_Valuation">'[8]Test Valuation Parameters'!$D$79</definedName>
    <definedName name="test">#REF!</definedName>
    <definedName name="TFarea">(('[29]TFT (T3)'!A1*10/12+'[29]TFT (T3)'!B1*2/12)/'[29]TFT (T4)'!$F1/'[29]TFT (T4)'!$G1*2-'[29]WVTFT (T4)'!A1)*1.1</definedName>
    <definedName name="Third_Q">#REF!</definedName>
    <definedName name="Ticker">#REF!</definedName>
    <definedName name="tickers">#REF!</definedName>
    <definedName name="Tier">#REF!</definedName>
    <definedName name="TierDB">#REF!</definedName>
    <definedName name="TierDiffBackLight">#REF!</definedName>
    <definedName name="TierDiffCellOther">#REF!</definedName>
    <definedName name="TierDiffChemical">#REF!</definedName>
    <definedName name="TierDiffDriver">#REF!</definedName>
    <definedName name="TierDiffGlass">#REF!</definedName>
    <definedName name="TierDiffInverter">#REF!</definedName>
    <definedName name="TierDiffLC">#REF!</definedName>
    <definedName name="TierDiffModulePrice">#REF!</definedName>
    <definedName name="TierDiffP">#REF!</definedName>
    <definedName name="TierDiffSalary">#REF!</definedName>
    <definedName name="TierDiffTarget">#REF!</definedName>
    <definedName name="TierDiffTCon">#REF!</definedName>
    <definedName name="TierList">#REF!</definedName>
    <definedName name="TierNum">#REF!</definedName>
    <definedName name="tin">#REF!</definedName>
    <definedName name="title.balancesheet">[6]Watch_List!$V$136:$AD$136</definedName>
    <definedName name="title.businessbackground">[6]Watch_List!$B$48:$J$48</definedName>
    <definedName name="title.capitalhistory">[6]Watch_List!$L$9:$T$9</definedName>
    <definedName name="title.cashflow">[6]Watch_List!$AF$89:$AN$89</definedName>
    <definedName name="title.comments">[6]Watch_List!$AF$148:$AN$148</definedName>
    <definedName name="title.dividenddata">[6]Watch_List!$AF$140:$AN$140</definedName>
    <definedName name="title.expansionplans">[6]Watch_List!$V$119:$AD$119</definedName>
    <definedName name="title.forecastandratings">[6]Watch_List!$B$31:$J$31</definedName>
    <definedName name="title.mainpoints">[6]Watch_List!$B$4:$J$4</definedName>
    <definedName name="title.majorshareholders">[6]Watch_List!$L$19:$T$19</definedName>
    <definedName name="title.miscellaneous">[6]Watch_List!$AF$165:$AN$165</definedName>
    <definedName name="title.outlook">[6]Watch_List!$L$48:$T$48</definedName>
    <definedName name="title.pricechart">[6]Watch_List!$L$31:$T$31</definedName>
    <definedName name="title.profitbreakdown">[6]Watch_List!$V$89:$AD$89</definedName>
    <definedName name="title.profitforecasts">[6]Watch_List!$V$110:$AD$110</definedName>
    <definedName name="title.ratioanalysis">[6]Watch_List!$V$165:$AD$165</definedName>
    <definedName name="title.sharedata">[6]Watch_List!$L$4:$T$4</definedName>
    <definedName name="title.subsiaries">[6]Watch_List!$AF$119:$AN$119</definedName>
    <definedName name="tnd">#REF!</definedName>
    <definedName name="tot_debt">[46]Inputs!$D$19</definedName>
    <definedName name="Total_amort_fore">#REF!</definedName>
    <definedName name="Total_Amortization">[9]NOPAT_VDF!$C$18:$AZ$18</definedName>
    <definedName name="Total_Amortization_fore">#REF!</definedName>
    <definedName name="Total_COS">[9]NOPAT_VDF!$C$9:$AZ$9</definedName>
    <definedName name="Total_COS_fore">#REF!</definedName>
    <definedName name="Total_COS_growth_fore">#REF!</definedName>
    <definedName name="Total_COS_net_DnA_fore">#REF!</definedName>
    <definedName name="Total_Current_Value_for_Firm">'[8]Test Valuation Parameters'!$D$88</definedName>
    <definedName name="Total_debt">'[9]Invested capital_VDF'!$C$61:$AU$61</definedName>
    <definedName name="Total_debt_DCF">[17]DCF_VDF!$C$35:$AZ$35</definedName>
    <definedName name="Total_debt_fore">#REF!</definedName>
    <definedName name="Total_debt_growth_fore">#REF!</definedName>
    <definedName name="Total_Expected_Operating_Value">'[8]Test Valuation Parameters'!$D$80</definedName>
    <definedName name="Total_Increase_in_EEs_fore">#REF!</definedName>
    <definedName name="Total_other_assets">'[9]Invested capital_VDF'!$C$47:$Z$47</definedName>
    <definedName name="Total_Value_Attributable_to_Equity_Holders">'[8]Test Valuation Parameters'!$D$101</definedName>
    <definedName name="Total_Value_to_Equity_Claims">'[8]Test Valuation Parameters'!$D$95</definedName>
    <definedName name="TotalRevenuePJ">#REF!</definedName>
    <definedName name="Trade_Name">#REF!</definedName>
    <definedName name="TUpdate">1</definedName>
    <definedName name="UD_index">[6]RNK_PD!$A$2:$IV$9999</definedName>
    <definedName name="units">#REF!</definedName>
    <definedName name="UnitTTL">#REF!</definedName>
    <definedName name="Up">#REF!</definedName>
    <definedName name="Update">#REF!</definedName>
    <definedName name="UpTrend">[6]RNK_Map!$B$19:$B$69</definedName>
    <definedName name="UseRatios">#REF!</definedName>
    <definedName name="vae">#REF!</definedName>
    <definedName name="vag">#REF!</definedName>
    <definedName name="val">#REF!</definedName>
    <definedName name="VAL_Q">[6]Master!$H$2:$H$3969</definedName>
    <definedName name="val_UD_index">[6]User_Uni_PD!$A$2:$IV$16384</definedName>
    <definedName name="Valuation_date">'[9]Summary Page_VDF'!$B$8</definedName>
    <definedName name="VALUATION_MATRIX">#REF!</definedName>
    <definedName name="ValuationYear">#REF!</definedName>
    <definedName name="value_created">'[8]Test Valuation Parameters'!$C$141</definedName>
    <definedName name="Value_date">'[8]Test Valuation Parameters'!$C$3</definedName>
    <definedName name="Value_of_Equity">#REF!</definedName>
    <definedName name="Value_RNK_index">[6]User_Uni!$A$2:$IV$16384</definedName>
    <definedName name="Value_Score">[6]User_Uni!$AA$2:$AB$16384</definedName>
    <definedName name="vay">#REF!</definedName>
    <definedName name="vce">#REF!</definedName>
    <definedName name="vcp">#REF!</definedName>
    <definedName name="vev">#REF!</definedName>
    <definedName name="vey">#REF!</definedName>
    <definedName name="vmc">#REF!</definedName>
    <definedName name="vmh">#REF!</definedName>
    <definedName name="vpa">#REF!</definedName>
    <definedName name="vpc">#REF!</definedName>
    <definedName name="vpe">#REF!</definedName>
    <definedName name="vpi">#REF!</definedName>
    <definedName name="vpw">#REF!</definedName>
    <definedName name="vsp">#REF!</definedName>
    <definedName name="WACC">+'[21]Test Valuation Parameters'!$C$132</definedName>
    <definedName name="WACC_1">'[27]Income Statement_VDF'!$Q$44</definedName>
    <definedName name="WACC_2">'[27]Income Statement_VDF'!$P$44</definedName>
    <definedName name="WACC_3">'[27]Income Statement_VDF'!$O$44</definedName>
    <definedName name="WACC_4">'[27]Income Statement_VDF'!$N$44</definedName>
    <definedName name="WACC_fore">'[9]Income Statement_VDF'!$S$44</definedName>
    <definedName name="WACC_P">'[9]Income Statement_VDF'!$R$44</definedName>
    <definedName name="WACC_P_1">[9]WACC_VDF!$U$23</definedName>
    <definedName name="WACC_P_8">[9]WACC_VDF!#REF!</definedName>
    <definedName name="Warrants">'[8]Test Valuation Parameters'!$D$98</definedName>
    <definedName name="watch_delta">[6]RNK_Value!$C$2:$C$65536</definedName>
    <definedName name="watch_delta_sd">[6]RNK_Value!$D$2:$D$65536</definedName>
    <definedName name="watch_name">[6]RNK_Value!$A$2:$A$65536</definedName>
    <definedName name="watch_sd">[6]RNK_Value!$B$2:$B$65536</definedName>
    <definedName name="watch_sign">[6]RNK_Value!$E$2:$E$65536</definedName>
    <definedName name="wei_beta">[6]User_Uni_Val!$I$9</definedName>
    <definedName name="wei_div">[6]User_Uni_Val!$C$15</definedName>
    <definedName name="wei_evebitda">[6]User_Uni_Val!$C$17</definedName>
    <definedName name="wei_evsales">[6]User_Uni_Val!$C$19</definedName>
    <definedName name="wei_gear">[6]User_Uni_Val!$I$13</definedName>
    <definedName name="wei_mv">[6]User_Uni_Val!$I$11</definedName>
    <definedName name="wei_pb">[6]User_Uni_Val!$C$11</definedName>
    <definedName name="wei_pcf">[6]User_Uni_Val!$C$13</definedName>
    <definedName name="wei_pe">[6]User_Uni_Val!$C$9</definedName>
    <definedName name="wei_peg">[6]User_Uni_Val!$F$9</definedName>
    <definedName name="wei_roa">[6]User_Uni_Val!$F$11</definedName>
    <definedName name="wei_roce">[6]User_Uni_Val!$I$17</definedName>
    <definedName name="wei_roe">[6]User_Uni_Val!$F$13</definedName>
    <definedName name="wei_vfo">[6]User_Uni_Val!$I$15</definedName>
    <definedName name="WeightedAverageSharesPJ">#REF!</definedName>
    <definedName name="WGT_PD1">[6]Ratios!$B$8</definedName>
    <definedName name="WGT_PD2">[6]Ratios!$C$8</definedName>
    <definedName name="WGT_PD3">[6]Ratios!$D$8</definedName>
    <definedName name="wl_p1">[6]RNK_Value!$F$2:$F$65536</definedName>
    <definedName name="wl_p3">[6]RNK_Value!$G$2:$G$65536</definedName>
    <definedName name="wrn.Aging._.and._.Trend._.Analysis." localSheetId="10"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cf." localSheetId="10" hidden="1">{"one",#N/A,FALSE,"cf";"two",#N/A,FALSE,"cf"}</definedName>
    <definedName name="wrn.cf." hidden="1">{"one",#N/A,FALSE,"cf";"two",#N/A,FALSE,"cf"}</definedName>
    <definedName name="wrn.euro." localSheetId="10" hidden="1">{#N/A,#N/A,FALSE,"Austria"}</definedName>
    <definedName name="wrn.euro." hidden="1">{#N/A,#N/A,FALSE,"Austria"}</definedName>
    <definedName name="wrn.full." localSheetId="10" hidden="1">{"ANNUAL",#N/A,FALSE,"DDCLINK";"DDC94",#N/A,FALSE,"DDCLINK"}</definedName>
    <definedName name="wrn.full." hidden="1">{"ANNUAL",#N/A,FALSE,"DDCLINK";"DDC94",#N/A,FALSE,"DDCLINK"}</definedName>
    <definedName name="wrn.Full._.Financials." hidden="1">{#N/A,#N/A,TRUE,"Financials";#N/A,#N/A,TRUE,"Operating Statistics";#N/A,#N/A,TRUE,"Capex &amp; Depreciation";#N/A,#N/A,TRUE,"Debt"}</definedName>
    <definedName name="wrn.One._.Pager._.plus._.Technicals." hidden="1">{#N/A,#N/A,FALSE,"One Pager";#N/A,#N/A,FALSE,"Technical"}</definedName>
    <definedName name="wrn.Transport." localSheetId="10" hidden="1">{#N/A,#N/A,FALSE,"9.1A";#N/A,#N/A,FALSE,"9.1B";#N/A,#N/A,FALSE,"9.2A";#N/A,#N/A,FALSE,"9.2B";#N/A,#N/A,FALSE,"9.2C";#N/A,#N/A,FALSE,"9.3A";#N/A,#N/A,FALSE,"9.3B";#N/A,#N/A,FALSE,"9.3C";#N/A,#N/A,FALSE,"9.4";#N/A,#N/A,FALSE,"9.5A";#N/A,#N/A,FALSE,"9.5B"}</definedName>
    <definedName name="wrn.Transport." hidden="1">{#N/A,#N/A,FALSE,"9.1A";#N/A,#N/A,FALSE,"9.1B";#N/A,#N/A,FALSE,"9.2A";#N/A,#N/A,FALSE,"9.2B";#N/A,#N/A,FALSE,"9.2C";#N/A,#N/A,FALSE,"9.3A";#N/A,#N/A,FALSE,"9.3B";#N/A,#N/A,FALSE,"9.3C";#N/A,#N/A,FALSE,"9.4";#N/A,#N/A,FALSE,"9.5A";#N/A,#N/A,FALSE,"9.5B"}</definedName>
    <definedName name="wrn.Waste." localSheetId="10" hidden="1">{#N/A,#N/A,FALSE,"7.1A";#N/A,#N/A,FALSE,"7.1B";#N/A,#N/A,FALSE,"7.2A";#N/A,#N/A,FALSE,"7.2B";#N/A,#N/A,FALSE,"7.2C";#N/A,#N/A,FALSE,"7.3";#N/A,#N/A,FALSE,"7.4A";#N/A,#N/A,FALSE,"7.4B";#N/A,#N/A,FALSE,"7.5";#N/A,#N/A,FALSE,"7.6"}</definedName>
    <definedName name="wrn.Waste." hidden="1">{#N/A,#N/A,FALSE,"7.1A";#N/A,#N/A,FALSE,"7.1B";#N/A,#N/A,FALSE,"7.2A";#N/A,#N/A,FALSE,"7.2B";#N/A,#N/A,FALSE,"7.2C";#N/A,#N/A,FALSE,"7.3";#N/A,#N/A,FALSE,"7.4A";#N/A,#N/A,FALSE,"7.4B";#N/A,#N/A,FALSE,"7.5";#N/A,#N/A,FALSE,"7.6"}</definedName>
    <definedName name="WVFY">('[29]WVTFT (T4)'!A1*9/12+'[29]WVTFT (T4)'!B1*3/12)</definedName>
    <definedName name="WVList">#REF!</definedName>
    <definedName name="WVTFarea">('[29]WVTFT (T3)'!A1*10/12+'[29]WVTFT (T3)'!B1*2/12)/'[29]WVTFT (T4)'!$F1/'[29]WVTFT (T4)'!$G1</definedName>
    <definedName name="www">#REF!</definedName>
    <definedName name="xDSL">'[7]MKT-SIZE'!$B$55:$L$55</definedName>
    <definedName name="xitem">#REF!</definedName>
    <definedName name="XLSIMSIM" localSheetId="10" hidden="1">{"Sim",3,"Panamax in 2015","'Control'!$B$17","Bunkers in 2015","'Control'!$B$21","TransPacific in 2015","'Control'!$B$25","2","3","2,000","190946"}</definedName>
    <definedName name="XLSIMSIM" hidden="1">{"Sim",3,"Panamax in 2015","'Control'!$B$17","Bunkers in 2015","'Control'!$B$21","TransPacific in 2015","'Control'!$B$25","2","3","2,000","190946"}</definedName>
    <definedName name="XLSIMSIM_sub_1" hidden="1">"={""Sim"",6,""TC Trend 2005-10"",""'Control'!$B$15"",""TC Trend 2010-15"",""'Control'!$B$16"",""Container Trend 2005-10"",""'Control'!$B$21"",""Container Trend 2010-15"",""'Control'!$B$22"",""Panamax in 2015"",""'Control'!$B$17"",""TransPacific in 20"</definedName>
    <definedName name="XLSIMSIM_sub_2" hidden="1">"15"",""'Control'!$B$25"",""2"",""3"",""2,000"",""190946""}"</definedName>
    <definedName name="XLSIMSIM_sub_3" hidden="1">"ts'!$C$17"",""Smelter Cap by 2011"",""'MC Results'!$C$15"",""Primary Cons AGR 2005-2030"",""'MC Results'!$C$10"",""1"",""3"",""1,000"",""0""}"</definedName>
    <definedName name="xunits">#REF!</definedName>
    <definedName name="XX_TEJ1">#REF!</definedName>
    <definedName name="XX_TEJ10">[47]員工分紅!#REF!</definedName>
    <definedName name="XX_TEJ11">'[48]季報(合併)'!$B$2:$O$432</definedName>
    <definedName name="XX_TEJ12">[49]日股價!#REF!</definedName>
    <definedName name="XX_TEJ13">'[48]季報(非合併)'!$B$2:$AC$429</definedName>
    <definedName name="XX_TEJ14">[49]匯率!#REF!</definedName>
    <definedName name="XX_TEJ15">[50]匯率!#REF!</definedName>
    <definedName name="XX_TEJ17">#REF!</definedName>
    <definedName name="XX_TEJ18">#REF!</definedName>
    <definedName name="XX_TEJ19">#REF!</definedName>
    <definedName name="XX_TEJ2">#REF!</definedName>
    <definedName name="XX_TEJ29">'[50]Model(Q)'!#REF!</definedName>
    <definedName name="XX_TEJ3">#REF!</definedName>
    <definedName name="XX_TEJ30">'[50]Model(Q)'!#REF!</definedName>
    <definedName name="XX_TEJ31">'[50]Model(Q)'!#REF!</definedName>
    <definedName name="XX_TEJ32">'[50]Model(Q)'!#REF!</definedName>
    <definedName name="XX_TEJ34">[51]匯率!$A$1:$F$146</definedName>
    <definedName name="XX_TEJ35">#REF!</definedName>
    <definedName name="XX_TEJ36">#REF!</definedName>
    <definedName name="XX_TEJ37">#REF!</definedName>
    <definedName name="XX_TEJ38">#REF!</definedName>
    <definedName name="XX_TEJ39">#REF!</definedName>
    <definedName name="XX_TEJ4">#REF!</definedName>
    <definedName name="XX_TEJ40">#REF!</definedName>
    <definedName name="XX_TEJ41">#REF!</definedName>
    <definedName name="XX_TEJ42">#REF!</definedName>
    <definedName name="XX_TEJ43">'[48]年報(合併)'!$B$2:$H$468</definedName>
    <definedName name="XX_TEJ44">'[48]季報(合併)'!$B$2:$P$432</definedName>
    <definedName name="XX_TEJ45">'[48]季報(合併)'!$B$2:$Q$432</definedName>
    <definedName name="XX_TEJ46">'[48]年報(合併)'!$B$2:$I$432</definedName>
    <definedName name="XX_TEJ47">'[48]年報(合併)'!$B$2:$I$432</definedName>
    <definedName name="XX_TEJ48">'[48]季報(合併)'!$B$2:$R$432</definedName>
    <definedName name="XX_TEJ49">'[48]季報(合併)'!$B$2:$R$432</definedName>
    <definedName name="XX_TEJ5">#REF!</definedName>
    <definedName name="XX_TEJ50">'[48]年報(合併)'!$B$2:$I$432</definedName>
    <definedName name="XX_TEJ51">'[48]年報(合併)'!$B$2:$I$468</definedName>
    <definedName name="XX_TEJ52">'[48]年報(合併)'!$B$2:$H$468</definedName>
    <definedName name="XX_TEJ53">'[48]年報(合併)'!$B$2:$J$468</definedName>
    <definedName name="XX_TEJ54">'[48]年報(合併)'!$B$2:$I$468</definedName>
    <definedName name="XX_TEJ55">#REF!</definedName>
    <definedName name="XX_TEJ56">#REF!</definedName>
    <definedName name="XX_TEJ57">#REF!</definedName>
    <definedName name="XX_TEJ58">#REF!</definedName>
    <definedName name="XX_TEJ59">#REF!</definedName>
    <definedName name="XX_TEJ6">#REF!</definedName>
    <definedName name="XX_TEJ60">#REF!</definedName>
    <definedName name="XX_TEJ61">[52]Annual!#REF!</definedName>
    <definedName name="XX_TEJ62">#REF!</definedName>
    <definedName name="XX_TEJ63">[52]Annual!#REF!</definedName>
    <definedName name="XX_TEJ64">#REF!</definedName>
    <definedName name="XX_TEJ65">#REF!</definedName>
    <definedName name="XX_TEJ66">#REF!</definedName>
    <definedName name="XX_TEJ67">#REF!</definedName>
    <definedName name="XX_TEJ68">#REF!</definedName>
    <definedName name="XX_TEJ69">#REF!</definedName>
    <definedName name="XX_TEJ7">#REF!</definedName>
    <definedName name="XX_TEJ70">#REF!</definedName>
    <definedName name="XX_TEJ71">#REF!</definedName>
    <definedName name="XX_TEJ72">#REF!</definedName>
    <definedName name="XX_TEJ73">#REF!</definedName>
    <definedName name="XX_TEJ74">#REF!</definedName>
    <definedName name="XX_TEJ75">#REF!</definedName>
    <definedName name="XX_TEJ76">#REF!</definedName>
    <definedName name="XX_TEJ77">#REF!</definedName>
    <definedName name="XX_TEJ78">#REF!</definedName>
    <definedName name="XX_TEJ79">#REF!</definedName>
    <definedName name="XX_TEJ8">#REF!</definedName>
    <definedName name="XX_TEJ80">#REF!</definedName>
    <definedName name="XX_TEJ81">#REF!</definedName>
    <definedName name="XX_TEJ82">#REF!</definedName>
    <definedName name="XX_TEJ83">#REF!</definedName>
    <definedName name="XX_TEJ84">#REF!</definedName>
    <definedName name="XX_TEJ85">#REF!</definedName>
    <definedName name="XX_TEJ86">#REF!</definedName>
    <definedName name="XX_TEJ87">#REF!</definedName>
    <definedName name="XX_TEJ88">#REF!</definedName>
    <definedName name="XX_TEJ9">#REF!</definedName>
    <definedName name="XX_TEJ92">#REF!</definedName>
    <definedName name="XX_TEJ93">#REF!</definedName>
    <definedName name="XX_TEJ94">#REF!</definedName>
    <definedName name="XX_TEJ95">[52]Annual!#REF!</definedName>
    <definedName name="xz_ED">[6]User_Uni_Val!$E$29</definedName>
    <definedName name="xz_PD">[6]User_Uni_Val!$E$28</definedName>
    <definedName name="Y">[42]MasterDB!#REF!</definedName>
    <definedName name="Year">#REF!</definedName>
    <definedName name="Year_End_Core_Fixed_asset_turns">#REF!</definedName>
    <definedName name="Year_End_Core_Invested_Capital_turns">#REF!</definedName>
    <definedName name="Year_End_Core_NetWC_turns">#REF!</definedName>
    <definedName name="Year_End_Core_other_asset_turns">#REF!</definedName>
    <definedName name="year_in_future">'[9]Income Statement_VDF'!#REF!</definedName>
    <definedName name="YearHiLo">#REF!</definedName>
    <definedName name="YldCode">#REF!</definedName>
    <definedName name="YldCodeOld">#REF!</definedName>
    <definedName name="YrEnd_FFr_USD">0.1767</definedName>
    <definedName name="YSizeA">[34]YsizeA!$B$5:$AW$107</definedName>
    <definedName name="YSizeB">#REF!</definedName>
    <definedName name="yyyy" hidden="1">[53]Sheet1!$J$1028:$T$1043</definedName>
    <definedName name="zz" localSheetId="10" hidden="1">{"'MObitel Pricing'!$B$2:$G$12","'MObitel Pricing'!$G$15"}</definedName>
    <definedName name="zz" hidden="1">{"'MObitel Pricing'!$B$2:$G$12","'MObitel Pricing'!$G$15"}</definedName>
    <definedName name="啊">[54]锂电池子版块目录!#REF!</definedName>
    <definedName name="报告用">#REF!</definedName>
    <definedName name="部件与系统">#REF!</definedName>
    <definedName name="乘用车">#REF!</definedName>
    <definedName name="第三部分">#REF!</definedName>
    <definedName name="法国刺激政策" localSheetId="10" hidden="1">{#N/A,#N/A,FALSE,"Aging Summary";#N/A,#N/A,FALSE,"Ratio Analysis";#N/A,#N/A,FALSE,"Test 120 Day Accts";#N/A,#N/A,FALSE,"Tickmarks"}</definedName>
    <definedName name="法国刺激政策" hidden="1">{#N/A,#N/A,FALSE,"Aging Summary";#N/A,#N/A,FALSE,"Ratio Analysis";#N/A,#N/A,FALSE,"Test 120 Day Accts";#N/A,#N/A,FALSE,"Tickmarks"}</definedName>
    <definedName name="原材料">[54]锂电池子版块目录!#REF!</definedName>
    <definedName name="最新股本">[25]假设!$D$11</definedName>
    <definedName name="最新股价">[25]假设!$D$10</definedName>
  </definedNames>
  <calcPr calcId="191029" iterate="1" iterateCount="1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43" i="78" l="1"/>
  <c r="F40" i="78"/>
  <c r="E40" i="78"/>
  <c r="F33" i="78"/>
  <c r="F34" i="78" s="1"/>
  <c r="E33" i="78"/>
  <c r="E34" i="78" s="1"/>
  <c r="D33" i="78"/>
  <c r="E27" i="82" l="1"/>
  <c r="D27" i="82"/>
  <c r="C27" i="82"/>
  <c r="E24" i="82"/>
  <c r="E28" i="82" s="1"/>
  <c r="E29" i="82" s="1"/>
  <c r="D24" i="82"/>
  <c r="C24" i="82"/>
  <c r="E18" i="82"/>
  <c r="D18" i="82"/>
  <c r="C18" i="82"/>
  <c r="E15" i="82"/>
  <c r="D15" i="82"/>
  <c r="C15" i="82"/>
  <c r="C19" i="82" s="1"/>
  <c r="C20" i="82" s="1"/>
  <c r="E9" i="82"/>
  <c r="D9" i="82"/>
  <c r="C9" i="82"/>
  <c r="E6" i="82"/>
  <c r="D6" i="82"/>
  <c r="C6" i="82"/>
  <c r="C28" i="82" l="1"/>
  <c r="C29" i="82" s="1"/>
  <c r="E10" i="82"/>
  <c r="E11" i="82" s="1"/>
  <c r="E33" i="82" s="1"/>
  <c r="E34" i="82" s="1"/>
  <c r="D19" i="82"/>
  <c r="D20" i="82" s="1"/>
  <c r="C10" i="82"/>
  <c r="C11" i="82" s="1"/>
  <c r="C33" i="82" s="1"/>
  <c r="C34" i="82" s="1"/>
  <c r="D10" i="82"/>
  <c r="D11" i="82" s="1"/>
  <c r="D33" i="82" s="1"/>
  <c r="D34" i="82" s="1"/>
  <c r="E19" i="82"/>
  <c r="E20" i="82" s="1"/>
  <c r="E16" i="82"/>
  <c r="D25" i="82"/>
  <c r="D16" i="82"/>
  <c r="E7" i="82"/>
  <c r="D7" i="82"/>
  <c r="D28" i="82"/>
  <c r="D29" i="82" s="1"/>
  <c r="E25" i="82"/>
  <c r="C16" i="65" l="1"/>
  <c r="C17" i="65" s="1"/>
  <c r="D16" i="65"/>
  <c r="D17" i="65" s="1"/>
  <c r="E16" i="65"/>
  <c r="E17" i="65" s="1"/>
  <c r="F16" i="65"/>
  <c r="F17" i="65" s="1"/>
  <c r="F19" i="65" s="1"/>
  <c r="G16" i="65"/>
  <c r="H16" i="65"/>
  <c r="B16" i="65"/>
  <c r="B17" i="65" s="1"/>
  <c r="G13" i="65"/>
  <c r="H13" i="65" s="1"/>
  <c r="C40" i="65"/>
  <c r="D40" i="65" s="1"/>
  <c r="E26" i="65"/>
  <c r="B26" i="65"/>
  <c r="D36" i="65"/>
  <c r="D38" i="65" s="1"/>
  <c r="E36" i="65"/>
  <c r="E38" i="65" s="1"/>
  <c r="F36" i="65"/>
  <c r="F38" i="65" s="1"/>
  <c r="C36" i="65"/>
  <c r="C38" i="65" s="1"/>
  <c r="G33" i="65"/>
  <c r="H33" i="65" s="1"/>
  <c r="G32" i="65"/>
  <c r="H17" i="65" l="1"/>
  <c r="H19" i="65" s="1"/>
  <c r="G17" i="65"/>
  <c r="G19" i="65" s="1"/>
  <c r="G34" i="65"/>
  <c r="G36" i="65" s="1"/>
  <c r="G38" i="65" s="1"/>
  <c r="E40" i="65"/>
  <c r="D42" i="65"/>
  <c r="D44" i="65" s="1"/>
  <c r="H32" i="65"/>
  <c r="H34" i="65" s="1"/>
  <c r="H36" i="65" s="1"/>
  <c r="H38" i="65" s="1"/>
  <c r="F40" i="65" l="1"/>
  <c r="E42" i="65"/>
  <c r="E44" i="65" s="1"/>
  <c r="G40" i="65" l="1"/>
  <c r="F42" i="65"/>
  <c r="F44" i="65" s="1"/>
  <c r="H40" i="65" l="1"/>
  <c r="H42" i="65" s="1"/>
  <c r="H44" i="65" s="1"/>
  <c r="G42" i="65"/>
  <c r="G44" i="65" s="1"/>
  <c r="C26" i="65" l="1"/>
  <c r="C28" i="65" s="1"/>
  <c r="C30" i="65" s="1"/>
  <c r="D26" i="65"/>
  <c r="D28" i="65" s="1"/>
  <c r="D30" i="65" s="1"/>
  <c r="E28" i="65"/>
  <c r="E30" i="65" s="1"/>
  <c r="F26" i="65"/>
  <c r="F28" i="65" s="1"/>
  <c r="F30" i="65" s="1"/>
  <c r="G26" i="65"/>
  <c r="G28" i="65" s="1"/>
  <c r="G30" i="65" s="1"/>
  <c r="H26" i="65"/>
  <c r="H28" i="65" s="1"/>
  <c r="H30" i="65" s="1"/>
  <c r="C10" i="65"/>
  <c r="D10" i="65"/>
  <c r="D12" i="65" s="1"/>
  <c r="D20" i="65" s="1"/>
  <c r="D22" i="65" s="1"/>
  <c r="E10" i="65"/>
  <c r="E12" i="65" s="1"/>
  <c r="E20" i="65" s="1"/>
  <c r="E22" i="65" s="1"/>
  <c r="F10" i="65"/>
  <c r="F12" i="65" s="1"/>
  <c r="F20" i="65" s="1"/>
  <c r="F22" i="65" s="1"/>
  <c r="B10" i="65"/>
  <c r="G6" i="65"/>
  <c r="H6" i="65" s="1"/>
  <c r="H10" i="65" s="1"/>
  <c r="H12" i="65" s="1"/>
  <c r="H20" i="65" s="1"/>
  <c r="H22" i="65" s="1"/>
  <c r="E45" i="65" l="1"/>
  <c r="D45" i="65"/>
  <c r="F45" i="65"/>
  <c r="F46" i="65" s="1"/>
  <c r="H45" i="65"/>
  <c r="G10" i="65"/>
  <c r="G12" i="65" s="1"/>
  <c r="C9" i="81"/>
  <c r="F9" i="81"/>
  <c r="G9" i="81"/>
  <c r="B9" i="81"/>
  <c r="F16" i="78"/>
  <c r="E16" i="78"/>
  <c r="D16" i="78"/>
  <c r="A40" i="77"/>
  <c r="A36" i="77"/>
  <c r="A33" i="77"/>
  <c r="A6" i="77"/>
  <c r="C40" i="77"/>
  <c r="A21" i="77"/>
  <c r="C21" i="77"/>
  <c r="C6" i="77"/>
  <c r="I36" i="77"/>
  <c r="A12" i="77"/>
  <c r="A39" i="77"/>
  <c r="B4" i="63"/>
  <c r="C36" i="77"/>
  <c r="A22" i="77"/>
  <c r="I22" i="77" s="1"/>
  <c r="D22" i="77"/>
  <c r="A5" i="77"/>
  <c r="D21" i="77"/>
  <c r="A27" i="77"/>
  <c r="A32" i="77"/>
  <c r="I27" i="77"/>
  <c r="C27" i="77"/>
  <c r="A20" i="77"/>
  <c r="D20" i="77"/>
  <c r="D6" i="77"/>
  <c r="C22" i="77"/>
  <c r="I20" i="77"/>
  <c r="A16" i="77"/>
  <c r="I16" i="77" s="1"/>
  <c r="A19" i="77"/>
  <c r="D36" i="77"/>
  <c r="A10" i="77"/>
  <c r="I12" i="77"/>
  <c r="E32" i="77"/>
  <c r="A37" i="77"/>
  <c r="D37" i="77" s="1"/>
  <c r="A18" i="77"/>
  <c r="E21" i="77"/>
  <c r="I6" i="77"/>
  <c r="D39" i="77"/>
  <c r="E6" i="77"/>
  <c r="C18" i="77"/>
  <c r="A7" i="77"/>
  <c r="E7" i="77" s="1"/>
  <c r="C19" i="77"/>
  <c r="E16" i="77"/>
  <c r="D12" i="77"/>
  <c r="A41" i="77"/>
  <c r="C16" i="77"/>
  <c r="I39" i="77"/>
  <c r="D7" i="77"/>
  <c r="D18" i="77"/>
  <c r="D40" i="77"/>
  <c r="C39" i="77"/>
  <c r="I37" i="77"/>
  <c r="E18" i="77"/>
  <c r="E12" i="77"/>
  <c r="I41" i="77"/>
  <c r="A13" i="77"/>
  <c r="A11" i="77"/>
  <c r="E11" i="77" s="1"/>
  <c r="E39" i="77"/>
  <c r="I11" i="77"/>
  <c r="E10" i="77"/>
  <c r="A26" i="77"/>
  <c r="E40" i="77"/>
  <c r="D27" i="77"/>
  <c r="A25" i="77"/>
  <c r="E33" i="77"/>
  <c r="C37" i="77"/>
  <c r="I18" i="77"/>
  <c r="D25" i="77"/>
  <c r="E27" i="77"/>
  <c r="E22" i="77"/>
  <c r="A38" i="77"/>
  <c r="C11" i="77"/>
  <c r="I40" i="77"/>
  <c r="D32" i="77"/>
  <c r="I7" i="77"/>
  <c r="A4" i="77"/>
  <c r="D16" i="77"/>
  <c r="A31" i="77"/>
  <c r="C7" i="77"/>
  <c r="C25" i="77"/>
  <c r="C33" i="77"/>
  <c r="E37" i="77"/>
  <c r="I4" i="77"/>
  <c r="E31" i="77"/>
  <c r="A30" i="77"/>
  <c r="A17" i="77"/>
  <c r="D17" i="77"/>
  <c r="I5" i="77"/>
  <c r="E5" i="77"/>
  <c r="C5" i="77"/>
  <c r="E20" i="77"/>
  <c r="C20" i="77"/>
  <c r="E19" i="77"/>
  <c r="I19" i="77"/>
  <c r="I10" i="77"/>
  <c r="C10" i="77"/>
  <c r="D10" i="77"/>
  <c r="D41" i="77"/>
  <c r="C41" i="77"/>
  <c r="E41" i="77"/>
  <c r="C13" i="77"/>
  <c r="D13" i="77"/>
  <c r="E13" i="77"/>
  <c r="C26" i="77"/>
  <c r="E26" i="77"/>
  <c r="D26" i="77"/>
  <c r="I26" i="77"/>
  <c r="E25" i="77"/>
  <c r="I25" i="77"/>
  <c r="D38" i="77"/>
  <c r="E38" i="77"/>
  <c r="I38" i="77"/>
  <c r="E4" i="77"/>
  <c r="C4" i="77"/>
  <c r="D4" i="77"/>
  <c r="C31" i="77"/>
  <c r="I31" i="77"/>
  <c r="C30" i="77"/>
  <c r="E30" i="77"/>
  <c r="D30" i="77"/>
  <c r="I17" i="77"/>
  <c r="E17" i="77"/>
  <c r="C17" i="77"/>
  <c r="E46" i="65" l="1"/>
  <c r="G20" i="65"/>
  <c r="G22" i="65" s="1"/>
  <c r="G45" i="65" s="1"/>
  <c r="G46" i="65" s="1"/>
  <c r="G5" i="52"/>
  <c r="G19" i="52"/>
  <c r="G18" i="52"/>
  <c r="G17" i="52"/>
  <c r="G16" i="52"/>
  <c r="G15" i="52"/>
  <c r="G14" i="52"/>
  <c r="G13" i="52"/>
  <c r="G12" i="52"/>
  <c r="G11" i="52"/>
  <c r="G10" i="52"/>
  <c r="G9" i="52"/>
  <c r="G8" i="52"/>
  <c r="G7" i="52"/>
  <c r="G6" i="52"/>
  <c r="C32" i="77"/>
  <c r="D19" i="77"/>
  <c r="D33" i="77"/>
  <c r="I30" i="77"/>
  <c r="C12" i="77"/>
  <c r="E36" i="77"/>
  <c r="D11" i="77"/>
  <c r="D31" i="77"/>
  <c r="D5" i="77"/>
  <c r="H46" i="65" l="1"/>
  <c r="K39" i="77"/>
  <c r="G40" i="77"/>
  <c r="F40" i="77"/>
  <c r="G39" i="77"/>
  <c r="H39" i="77"/>
  <c r="J39" i="77" s="1"/>
  <c r="F39" i="77"/>
  <c r="K4" i="77"/>
  <c r="H4" i="77"/>
  <c r="J4" i="77" s="1"/>
  <c r="G4" i="77"/>
  <c r="F4" i="77"/>
  <c r="F41" i="77"/>
  <c r="F19" i="77"/>
  <c r="G25" i="77"/>
  <c r="H31" i="77"/>
  <c r="J31" i="77" s="1"/>
  <c r="K37" i="77"/>
  <c r="H37" i="77"/>
  <c r="J37" i="77" s="1"/>
  <c r="G37" i="77"/>
  <c r="G5" i="77"/>
  <c r="F5" i="77"/>
  <c r="G10" i="77"/>
  <c r="F10" i="77"/>
  <c r="G16" i="77"/>
  <c r="F16" i="77"/>
  <c r="K20" i="77"/>
  <c r="G13" i="77"/>
  <c r="F13" i="77"/>
  <c r="G11" i="77"/>
  <c r="F33" i="77"/>
  <c r="K7" i="77"/>
  <c r="F7" i="77"/>
  <c r="F12" i="77"/>
  <c r="F18" i="77"/>
  <c r="F30" i="77"/>
  <c r="H36" i="77"/>
  <c r="J36" i="77" s="1"/>
  <c r="F36" i="77"/>
  <c r="F27" i="77"/>
  <c r="K36" i="77"/>
  <c r="H7" i="77"/>
  <c r="J7" i="77" s="1"/>
  <c r="F11" i="77"/>
  <c r="F37" i="77"/>
  <c r="F22" i="77"/>
  <c r="K31" i="77"/>
  <c r="F25" i="77"/>
  <c r="H20" i="77"/>
  <c r="J20" i="77" s="1"/>
  <c r="G7" i="77"/>
  <c r="G12" i="77"/>
  <c r="G18" i="77"/>
  <c r="G22" i="77"/>
  <c r="G30" i="77"/>
  <c r="G36" i="77"/>
  <c r="G32" i="77" l="1"/>
  <c r="F32" i="77"/>
  <c r="G38" i="77"/>
  <c r="G26" i="77"/>
  <c r="F26" i="77"/>
  <c r="F21" i="77"/>
  <c r="K6" i="77"/>
  <c r="H6" i="77"/>
  <c r="J6" i="77" s="1"/>
  <c r="H11" i="77"/>
  <c r="J11" i="77" s="1"/>
  <c r="K11" i="77"/>
  <c r="K10" i="77"/>
  <c r="H10" i="77"/>
  <c r="J10" i="77" s="1"/>
  <c r="H17" i="77"/>
  <c r="J17" i="77" s="1"/>
  <c r="K17" i="77"/>
  <c r="H22" i="77"/>
  <c r="J22" i="77" s="1"/>
  <c r="K22" i="77"/>
  <c r="H25" i="77"/>
  <c r="J25" i="77" s="1"/>
  <c r="K25" i="77"/>
  <c r="K40" i="77"/>
  <c r="H40" i="77"/>
  <c r="J40" i="77" s="1"/>
  <c r="K12" i="77"/>
  <c r="H12" i="77"/>
  <c r="J12" i="77" s="1"/>
  <c r="F31" i="77"/>
  <c r="G31" i="77"/>
  <c r="G17" i="77"/>
  <c r="F17" i="77"/>
  <c r="F6" i="77"/>
  <c r="G6" i="77"/>
  <c r="H30" i="77"/>
  <c r="J30" i="77" s="1"/>
  <c r="K30" i="77"/>
  <c r="H41" i="77"/>
  <c r="J41" i="77" s="1"/>
  <c r="G41" i="77"/>
  <c r="K41" i="77"/>
  <c r="K5" i="77"/>
  <c r="H5" i="77"/>
  <c r="J5" i="77" s="1"/>
  <c r="H16" i="77"/>
  <c r="J16" i="77" s="1"/>
  <c r="K16" i="77"/>
  <c r="K19" i="77"/>
  <c r="H19" i="77"/>
  <c r="J19" i="77" s="1"/>
  <c r="G19" i="77"/>
  <c r="G27" i="77"/>
  <c r="K27" i="77"/>
  <c r="H27" i="77"/>
  <c r="J27" i="77" s="1"/>
  <c r="K18" i="77"/>
  <c r="H18" i="77"/>
  <c r="J18" i="77" s="1"/>
  <c r="H38" i="77"/>
  <c r="J38" i="77" s="1"/>
  <c r="K38" i="77"/>
  <c r="G33" i="77"/>
  <c r="H26" i="77"/>
  <c r="J26" i="77" s="1"/>
  <c r="K26" i="77"/>
  <c r="G21" i="77"/>
  <c r="G20" i="77"/>
  <c r="F20" i="7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洪小雯</author>
  </authors>
  <commentList>
    <comment ref="A29" authorId="0" shapeId="0" xr:uid="{00000000-0006-0000-0100-000001000000}">
      <text>
        <r>
          <rPr>
            <b/>
            <sz val="9"/>
            <rFont val="宋体"/>
            <family val="3"/>
            <charset val="134"/>
          </rPr>
          <t>洪小雯:</t>
        </r>
        <r>
          <rPr>
            <sz val="9"/>
            <rFont val="宋体"/>
            <family val="3"/>
            <charset val="134"/>
          </rPr>
          <t xml:space="preserve">
储能科学与技术（《钠离子电池：从基础研究到工程化探索》，容晓晖等</t>
        </r>
      </text>
    </comment>
    <comment ref="A53" authorId="0" shapeId="0" xr:uid="{00000000-0006-0000-0100-000002000000}">
      <text>
        <r>
          <rPr>
            <b/>
            <sz val="9"/>
            <rFont val="宋体"/>
            <family val="3"/>
            <charset val="134"/>
          </rPr>
          <t>洪小雯:</t>
        </r>
        <r>
          <rPr>
            <sz val="9"/>
            <rFont val="宋体"/>
            <family val="3"/>
            <charset val="134"/>
          </rPr>
          <t xml:space="preserve">
carbontech，光大证券研究所</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lenovo</author>
  </authors>
  <commentList>
    <comment ref="B4" authorId="0" shapeId="0" xr:uid="{C5D4836D-1DA4-4496-AAEB-AB174D20EC93}">
      <text>
        <r>
          <rPr>
            <b/>
            <sz val="9"/>
            <color indexed="81"/>
            <rFont val="宋体"/>
            <family val="3"/>
            <charset val="134"/>
          </rPr>
          <t>UEsDBBQACAgIAJVzNFUAAAAAAAAAAAAAAAABAAAAMLWWW2sbRxTH/dxPIQYKCWjbvWu1b7K0dkwU2bGUlBCCmN05shfvRZmdTS2MoaSEtNAbqfuUlqYJ9PLQhpKWtm7Sfpkoir9Fz65WN9w0NrgsCzv/OXPmzO+cOazTWF56Y2lpaY/Abj/moh5HPX+L2HuEQY+mgWjSaCulW0Bs4kWkTJif9AM6uBSzTGLhWsR8jwo/zib9pJZ4xBY8hWxwwWewHNBoZyKlCTTTiHJi92iQwH652LXjiwDW+7kX3JoGQa44AYQQiaQwLxMvTiPBB9Mxg8TjfrFuvEWPw80UIm9mhEFEwu/5wKdSQsN+ALMhBOAJYPmmF2HQ9BNB7OuEQyJiDi0aArmBZnHKvdkqQd1gPDdR0sifCzbtMyqgge/suCEI7iOh63vE20aysAlezBkKN7LT5UzbhqUommYiT4jG/skGrgK71PTFtp+GpTrlbhyh51K1+pbxpl1apkIAH5RWOWVoV9/2IyqF+E1yxDRiwKaBwa7g1BMdujWVMmrEVspki8dpf35mB5Ak0aBa0T2FSaqrapJeUSsSdau65Oly1VShQquGjFtF42if//nbiwdP7dHDJ0d3fj86uJ0HOTr41R7ef/b88Ds07FOOSVnDmOTyBPMCRvQyvPP+28PPvif75WOwUIjDEE+VVUux6cqmc7nbWH+nNXaPIhJJMoNLzuaq0+1c23DQrHZ1FQ0y4wy1U2uvt4pxt71ZR61R6ziorK221jedbutKs4miPLEpvGiZRavevNJYa612nVajmy+ziUL29/dnuUyUM8mifTmlHKeCgV27BTy7jq/J6+wyENt4ZVotU1GAWbqEGVQlXfM8yep5hsRMAwxX13RXhROn1R7++Mge/vFk+NXd4XtPjyWZvls/Vt8orkwqD78vnqbWplVTtJbXFs0sK42qahqaupCbC8t1u1TALRWJasdsIU926VqncTbkNdcyGahUMg2rIulV2ZJcWWd4SBdM1TIqTDZn5If3Pjq6/e3o4OvRhz8UiBeTce+BPfrl8cufvvk38qe+XvO9SFeUqm7Mk1qAVIp7pbUw6+FJzouWasn2qZqO/kpGLqiG7Fo9SdV1ZGQhI4v1NIn19IqlVDXNsuaazsu/7w8/fVTU38dfIJ8ZnHOjw8ejhz+ft4fPPn/x5QcnhzT665OTcZIVpSIr+n9ycnZnnBbv/7kJufNnhM6ruJasqabELM3E8gJDqiqeJZmWqigyo0pFp3Pldffw/0WHoIQfwkrWldsghB/lvxjeNng7V2ngz84a0ESsu9i2VX086Az6WYhBpgK/lf9pJBhC7CYrPA5xSpVVGc+qjcW2wE5ZE2NdkfEZ6514LKmFaR+4H7PCe1+spEGwkUvYwP8BUEsHCAZujw0BBAAAFQkAA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洪小雯</author>
  </authors>
  <commentList>
    <comment ref="A18" authorId="0" shapeId="0" xr:uid="{00000000-0006-0000-0900-000001000000}">
      <text>
        <r>
          <rPr>
            <b/>
            <sz val="9"/>
            <rFont val="宋体"/>
            <family val="3"/>
            <charset val="134"/>
          </rPr>
          <t>洪小雯:</t>
        </r>
        <r>
          <rPr>
            <sz val="9"/>
            <rFont val="宋体"/>
            <family val="3"/>
            <charset val="134"/>
          </rPr>
          <t xml:space="preserve">
中科海钠专利</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lenovo</author>
    <author>daming</author>
  </authors>
  <commentList>
    <comment ref="G92" authorId="0" shapeId="0" xr:uid="{9D510F58-04C8-4D77-9124-2330AE78BB09}">
      <text>
        <r>
          <rPr>
            <b/>
            <sz val="9"/>
            <color indexed="81"/>
            <rFont val="宋体"/>
            <family val="3"/>
            <charset val="134"/>
          </rPr>
          <t>lenovo:</t>
        </r>
        <r>
          <rPr>
            <sz val="9"/>
            <color indexed="81"/>
            <rFont val="宋体"/>
            <family val="3"/>
            <charset val="134"/>
          </rPr>
          <t xml:space="preserve">
Q1:6.10</t>
        </r>
      </text>
    </comment>
    <comment ref="H92" authorId="0" shapeId="0" xr:uid="{8D9F77AA-E74D-40E6-9FE9-209E4C594C15}">
      <text>
        <r>
          <rPr>
            <b/>
            <sz val="9"/>
            <color indexed="81"/>
            <rFont val="宋体"/>
            <family val="3"/>
            <charset val="134"/>
          </rPr>
          <t>lenovo:</t>
        </r>
        <r>
          <rPr>
            <sz val="9"/>
            <color indexed="81"/>
            <rFont val="宋体"/>
            <family val="3"/>
            <charset val="134"/>
          </rPr>
          <t xml:space="preserve">
Q1:6.10</t>
        </r>
      </text>
    </comment>
    <comment ref="I92" authorId="0" shapeId="0" xr:uid="{AC100159-9101-409F-ACCB-E06242444DCC}">
      <text>
        <r>
          <rPr>
            <b/>
            <sz val="9"/>
            <color indexed="81"/>
            <rFont val="宋体"/>
            <family val="3"/>
            <charset val="134"/>
          </rPr>
          <t>lenovo:</t>
        </r>
        <r>
          <rPr>
            <sz val="9"/>
            <color indexed="81"/>
            <rFont val="宋体"/>
            <family val="3"/>
            <charset val="134"/>
          </rPr>
          <t xml:space="preserve">
Q1:6.10</t>
        </r>
      </text>
    </comment>
    <comment ref="G100" authorId="0" shapeId="0" xr:uid="{F0710D31-F6E7-44BB-928D-B3F54FE2BE9C}">
      <text>
        <r>
          <rPr>
            <b/>
            <sz val="9"/>
            <color indexed="81"/>
            <rFont val="宋体"/>
            <family val="3"/>
            <charset val="134"/>
          </rPr>
          <t>lenovo:</t>
        </r>
        <r>
          <rPr>
            <sz val="9"/>
            <color indexed="81"/>
            <rFont val="宋体"/>
            <family val="3"/>
            <charset val="134"/>
          </rPr>
          <t xml:space="preserve">
Q1:6.10</t>
        </r>
      </text>
    </comment>
    <comment ref="H100" authorId="0" shapeId="0" xr:uid="{32F1AFB2-5719-496B-8A0C-B6390E412F3D}">
      <text>
        <r>
          <rPr>
            <b/>
            <sz val="9"/>
            <color indexed="81"/>
            <rFont val="宋体"/>
            <family val="3"/>
            <charset val="134"/>
          </rPr>
          <t>lenovo:</t>
        </r>
        <r>
          <rPr>
            <sz val="9"/>
            <color indexed="81"/>
            <rFont val="宋体"/>
            <family val="3"/>
            <charset val="134"/>
          </rPr>
          <t xml:space="preserve">
三聚氯氰的收入占比为47.82%</t>
        </r>
      </text>
    </comment>
    <comment ref="G108" authorId="0" shapeId="0" xr:uid="{9706A2D3-118C-4E0D-BD20-3DCF3A324F98}">
      <text>
        <r>
          <rPr>
            <b/>
            <sz val="9"/>
            <color indexed="81"/>
            <rFont val="宋体"/>
            <family val="3"/>
            <charset val="134"/>
          </rPr>
          <t>lenovo:</t>
        </r>
        <r>
          <rPr>
            <sz val="9"/>
            <color indexed="81"/>
            <rFont val="宋体"/>
            <family val="3"/>
            <charset val="134"/>
          </rPr>
          <t xml:space="preserve">
Q1:2.26
</t>
        </r>
      </text>
    </comment>
    <comment ref="G135" authorId="0" shapeId="0" xr:uid="{6092BFB0-88FA-4138-ABD1-B1773E4D9FEF}">
      <text>
        <r>
          <rPr>
            <b/>
            <sz val="9"/>
            <color indexed="81"/>
            <rFont val="宋体"/>
            <family val="3"/>
            <charset val="134"/>
          </rPr>
          <t>lenovo:</t>
        </r>
        <r>
          <rPr>
            <sz val="9"/>
            <color indexed="81"/>
            <rFont val="宋体"/>
            <family val="3"/>
            <charset val="134"/>
          </rPr>
          <t xml:space="preserve">
Q1:1.46</t>
        </r>
      </text>
    </comment>
    <comment ref="H135" authorId="0" shapeId="0" xr:uid="{8FC11718-9423-4A33-83E8-71ABC8EA5DBA}">
      <text>
        <r>
          <rPr>
            <b/>
            <sz val="9"/>
            <color indexed="81"/>
            <rFont val="宋体"/>
            <family val="3"/>
            <charset val="134"/>
          </rPr>
          <t>lenovo:</t>
        </r>
        <r>
          <rPr>
            <sz val="9"/>
            <color indexed="81"/>
            <rFont val="宋体"/>
            <family val="3"/>
            <charset val="134"/>
          </rPr>
          <t xml:space="preserve">
Q1:1.46</t>
        </r>
      </text>
    </comment>
    <comment ref="I135" authorId="0" shapeId="0" xr:uid="{83F9A13C-695D-432F-B0CF-5BAFE9EC6569}">
      <text>
        <r>
          <rPr>
            <b/>
            <sz val="9"/>
            <color indexed="81"/>
            <rFont val="宋体"/>
            <family val="3"/>
            <charset val="134"/>
          </rPr>
          <t>lenovo:</t>
        </r>
        <r>
          <rPr>
            <sz val="9"/>
            <color indexed="81"/>
            <rFont val="宋体"/>
            <family val="3"/>
            <charset val="134"/>
          </rPr>
          <t xml:space="preserve">
Q1:1.46</t>
        </r>
      </text>
    </comment>
    <comment ref="G137" authorId="1" shapeId="0" xr:uid="{83274BF8-3349-412A-9FFD-15DA97308A55}">
      <text>
        <r>
          <rPr>
            <sz val="9"/>
            <color indexed="81"/>
            <rFont val="宋体"/>
            <family val="3"/>
            <charset val="134"/>
          </rPr>
          <t xml:space="preserve">精细化工少数股东36.75%
隔膜少数股东40%
</t>
        </r>
      </text>
    </comment>
    <comment ref="H137" authorId="1" shapeId="0" xr:uid="{2F663AA1-3867-4B80-A34C-43AF84FFB5DB}">
      <text>
        <r>
          <rPr>
            <sz val="9"/>
            <color indexed="81"/>
            <rFont val="宋体"/>
            <family val="3"/>
            <charset val="134"/>
          </rPr>
          <t xml:space="preserve">精细化工少数股东36.75%
隔膜少数股东40%
</t>
        </r>
      </text>
    </comment>
    <comment ref="I137" authorId="1" shapeId="0" xr:uid="{ECC6E307-8EC8-4BAB-AFE4-8F05043744CA}">
      <text>
        <r>
          <rPr>
            <sz val="9"/>
            <color indexed="81"/>
            <rFont val="宋体"/>
            <family val="3"/>
            <charset val="134"/>
          </rPr>
          <t xml:space="preserve">精细化工少数股东36.75%
隔膜少数股东40%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A71" authorId="0" shapeId="0" xr:uid="{2804B2EF-90CE-4752-A526-4ED0CBA47B44}">
      <text>
        <r>
          <rPr>
            <b/>
            <sz val="9"/>
            <color indexed="81"/>
            <rFont val="宋体"/>
            <family val="3"/>
            <charset val="134"/>
          </rPr>
          <t>HP:</t>
        </r>
        <r>
          <rPr>
            <sz val="9"/>
            <color indexed="81"/>
            <rFont val="宋体"/>
            <family val="3"/>
            <charset val="134"/>
          </rPr>
          <t xml:space="preserve">
主要为政府补助</t>
        </r>
      </text>
    </comment>
    <comment ref="A74" authorId="0" shapeId="0" xr:uid="{B0F44553-B61F-4446-A196-7E5AE06BB5F3}">
      <text>
        <r>
          <rPr>
            <b/>
            <sz val="9"/>
            <color indexed="81"/>
            <rFont val="宋体"/>
            <family val="3"/>
            <charset val="134"/>
          </rPr>
          <t>HP:</t>
        </r>
        <r>
          <rPr>
            <sz val="9"/>
            <color indexed="81"/>
            <rFont val="宋体"/>
            <family val="3"/>
            <charset val="134"/>
          </rPr>
          <t xml:space="preserve">
主要为存货减值</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张昊然</author>
  </authors>
  <commentList>
    <comment ref="A76" authorId="0" shapeId="0" xr:uid="{53D84666-425F-4979-A578-E318C344782A}">
      <text>
        <r>
          <rPr>
            <sz val="9"/>
            <color indexed="81"/>
            <rFont val="宋体"/>
            <family val="3"/>
            <charset val="134"/>
          </rPr>
          <t>主要为政府补助</t>
        </r>
      </text>
    </comment>
    <comment ref="A77" authorId="0" shapeId="0" xr:uid="{8FCE6F64-D94F-4FE2-A4F1-BAE3EC891BFB}">
      <text>
        <r>
          <rPr>
            <sz val="9"/>
            <color indexed="81"/>
            <rFont val="宋体"/>
            <family val="3"/>
            <charset val="134"/>
          </rPr>
          <t>理财产品、期权及期权组合收益、外汇合约收益</t>
        </r>
      </text>
    </comment>
    <comment ref="A78" authorId="0" shapeId="0" xr:uid="{CD9E64E1-A94F-4E9A-8E6A-A8D7E9F89D02}">
      <text>
        <r>
          <rPr>
            <sz val="9"/>
            <color indexed="81"/>
            <rFont val="宋体"/>
            <family val="3"/>
            <charset val="134"/>
          </rPr>
          <t>交易性金融资产及交易性金融负债公允价值变动</t>
        </r>
      </text>
    </comment>
    <comment ref="A79" authorId="0" shapeId="0" xr:uid="{B1D3150A-F7B0-4350-9D2C-00DA8E46B87A}">
      <text>
        <r>
          <rPr>
            <sz val="9"/>
            <color indexed="81"/>
            <rFont val="宋体"/>
            <family val="3"/>
            <charset val="134"/>
          </rPr>
          <t>主要为存货减值</t>
        </r>
      </text>
    </comment>
    <comment ref="A81" authorId="0" shapeId="0" xr:uid="{2592437C-C9A1-474F-9865-0FE1732FF874}">
      <text>
        <r>
          <rPr>
            <sz val="9"/>
            <color indexed="81"/>
            <rFont val="宋体"/>
            <family val="3"/>
            <charset val="134"/>
          </rPr>
          <t>主要为应收账款坏账</t>
        </r>
      </text>
    </comment>
    <comment ref="A83" authorId="0" shapeId="0" xr:uid="{588FB382-A4E3-4016-8A6A-4A2CF0C9E59F}">
      <text>
        <r>
          <rPr>
            <sz val="9"/>
            <color indexed="81"/>
            <rFont val="宋体"/>
            <family val="3"/>
            <charset val="134"/>
          </rPr>
          <t>处置划分为持有待售资产的固定资产</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连楷昇</author>
  </authors>
  <commentList>
    <comment ref="E13" authorId="0" shapeId="0" xr:uid="{1FC7B610-FF4D-4213-90D6-DFEFDD90B436}">
      <text>
        <r>
          <rPr>
            <b/>
            <sz val="9"/>
            <color indexed="81"/>
            <rFont val="宋体"/>
            <family val="3"/>
            <charset val="134"/>
          </rPr>
          <t>连楷昇:</t>
        </r>
        <r>
          <rPr>
            <sz val="9"/>
            <color indexed="81"/>
            <rFont val="宋体"/>
            <family val="3"/>
            <charset val="134"/>
          </rPr>
          <t xml:space="preserve">
对应10GWh</t>
        </r>
      </text>
    </comment>
    <comment ref="E22" authorId="0" shapeId="0" xr:uid="{9771B642-962E-4EAD-B508-D7C08842B46F}">
      <text>
        <r>
          <rPr>
            <b/>
            <sz val="9"/>
            <color indexed="81"/>
            <rFont val="宋体"/>
            <family val="3"/>
            <charset val="134"/>
          </rPr>
          <t>连楷昇:</t>
        </r>
        <r>
          <rPr>
            <sz val="9"/>
            <color indexed="81"/>
            <rFont val="宋体"/>
            <family val="3"/>
            <charset val="134"/>
          </rPr>
          <t xml:space="preserve">
对应10GWh</t>
        </r>
      </text>
    </comment>
    <comment ref="E112" authorId="0" shapeId="0" xr:uid="{F28B7B0B-7FB5-465C-8504-3B423A50C850}">
      <text>
        <r>
          <rPr>
            <b/>
            <sz val="9"/>
            <color indexed="81"/>
            <rFont val="宋体"/>
            <family val="3"/>
            <charset val="134"/>
          </rPr>
          <t>连楷昇:</t>
        </r>
        <r>
          <rPr>
            <sz val="9"/>
            <color indexed="81"/>
            <rFont val="宋体"/>
            <family val="3"/>
            <charset val="134"/>
          </rPr>
          <t xml:space="preserve">
包含钠电池正负极材料收益</t>
        </r>
      </text>
    </comment>
  </commentList>
</comments>
</file>

<file path=xl/sharedStrings.xml><?xml version="1.0" encoding="utf-8"?>
<sst xmlns="http://schemas.openxmlformats.org/spreadsheetml/2006/main" count="1202" uniqueCount="656">
  <si>
    <t>钠电池行业数据库</t>
  </si>
  <si>
    <t>目录</t>
  </si>
  <si>
    <t>更新日期</t>
  </si>
  <si>
    <t>行业整体</t>
  </si>
  <si>
    <t>基本情况</t>
  </si>
  <si>
    <t>结构构成</t>
  </si>
  <si>
    <t>市场空间</t>
  </si>
  <si>
    <t>环节分类</t>
  </si>
  <si>
    <t>公司详情</t>
  </si>
  <si>
    <t>标的汇总</t>
  </si>
  <si>
    <t>返回目录</t>
  </si>
  <si>
    <t>工作原理</t>
  </si>
  <si>
    <t>优势</t>
  </si>
  <si>
    <t>产业链</t>
  </si>
  <si>
    <t>部件</t>
  </si>
  <si>
    <t>材料</t>
  </si>
  <si>
    <t>说明</t>
  </si>
  <si>
    <t>正极</t>
  </si>
  <si>
    <t>钠过渡金属氧化物</t>
  </si>
  <si>
    <t>聚阴离子类化合物</t>
  </si>
  <si>
    <t>聚阴离子类化合物NaxMy[(XOm)n-]z(M为具有可变
价态的金属离子；X 为 P、S 和 V 等元素)主要分
为：橄榄石结构磷酸盐、NASCICON(钠离子快离子
导体)化合物和磷酸盐化合物</t>
  </si>
  <si>
    <t>普鲁士蓝类似物（PBA）</t>
  </si>
  <si>
    <t>普鲁士蓝类化合物 NaxMA[MB(CN)6]·zH2O(MA 和
MB 为过渡金属离子)，晶体结构为面心立方，过渡
金属离子与氰化根形成六配位，碱金属离子处于
三维通道结构和配位孔隙中</t>
  </si>
  <si>
    <t>非晶态材料</t>
  </si>
  <si>
    <t>也叫无定形或玻璃态材料，是固体中的原子不按
照一定的空间顺序排列的固体，原子排布上表现
为长程无序、短程有序</t>
  </si>
  <si>
    <t>负极</t>
  </si>
  <si>
    <t>高能量密度钠离子电池负极材料中，无定型碳材
料（包括软碳、硬碳）是目前最有希望走向商业
化的，其可逆容量和循环性能均已接近应用要求，
但主要瓶颈在于成本较高。基于此，目前开发的
无烟煤基无定型碳材料是性价比最高的钠离子电
池负极材料</t>
  </si>
  <si>
    <t>电解液</t>
  </si>
  <si>
    <t>溶质为六氟磷酸钠</t>
  </si>
  <si>
    <t>由于 Na 和 Al 在低电位不会发生合金化反应，钠
离子电池正极和负极的集流体都可使用廉价的铝
箔，同等容量的钠离子电池中 Al 集流体成本是锂
离子电池 Al 和 Cu 集流体的 1/3</t>
  </si>
  <si>
    <t>隔膜</t>
  </si>
  <si>
    <t>与锂电池相同</t>
  </si>
  <si>
    <t>—</t>
  </si>
  <si>
    <t>集流体</t>
  </si>
  <si>
    <t>铝箔</t>
  </si>
  <si>
    <t>成本比锂电池中的铜箔成本更低</t>
  </si>
  <si>
    <t>钠电池与锂电池成本对比</t>
  </si>
  <si>
    <r>
      <rPr>
        <sz val="10"/>
        <color theme="1"/>
        <rFont val="楷体"/>
        <family val="3"/>
        <charset val="134"/>
      </rPr>
      <t>正极材料</t>
    </r>
  </si>
  <si>
    <r>
      <rPr>
        <sz val="10"/>
        <color theme="1"/>
        <rFont val="楷体"/>
        <family val="3"/>
        <charset val="134"/>
      </rPr>
      <t>负极材料</t>
    </r>
  </si>
  <si>
    <r>
      <rPr>
        <sz val="10"/>
        <color theme="1"/>
        <rFont val="楷体"/>
        <family val="3"/>
        <charset val="134"/>
      </rPr>
      <t>电解液</t>
    </r>
  </si>
  <si>
    <r>
      <rPr>
        <sz val="10"/>
        <color theme="1"/>
        <rFont val="楷体"/>
        <family val="3"/>
        <charset val="134"/>
      </rPr>
      <t>隔膜</t>
    </r>
  </si>
  <si>
    <r>
      <rPr>
        <sz val="10"/>
        <color theme="1"/>
        <rFont val="楷体"/>
        <family val="3"/>
        <charset val="134"/>
      </rPr>
      <t>钠离子电池成本</t>
    </r>
  </si>
  <si>
    <r>
      <rPr>
        <sz val="10"/>
        <color theme="1"/>
        <rFont val="楷体"/>
        <family val="3"/>
        <charset val="134"/>
      </rPr>
      <t>锂离子电池成本</t>
    </r>
  </si>
  <si>
    <t>钠电池与锂电、铅酸电池对比</t>
  </si>
  <si>
    <t>铅酸电池</t>
  </si>
  <si>
    <t>钠离子电池
（铜基氧化物/煤基碳体系）</t>
  </si>
  <si>
    <t>锂离子电池
（磷酸铁锂/石墨体系）</t>
  </si>
  <si>
    <t>能量密度（Wh/kg）</t>
  </si>
  <si>
    <t>30-50</t>
  </si>
  <si>
    <t>100-150</t>
  </si>
  <si>
    <t>120-180</t>
  </si>
  <si>
    <t>循环寿命（次）</t>
  </si>
  <si>
    <t>300-500</t>
  </si>
  <si>
    <t>2000次以上</t>
  </si>
  <si>
    <t>3000次以上</t>
  </si>
  <si>
    <t>工作电压（V）</t>
  </si>
  <si>
    <t>-20℃容量保持率</t>
  </si>
  <si>
    <t>小于60%</t>
  </si>
  <si>
    <t>88%以上</t>
  </si>
  <si>
    <t>小于70%</t>
  </si>
  <si>
    <t>耐过放电</t>
  </si>
  <si>
    <t>差</t>
  </si>
  <si>
    <t>可放电至0V</t>
  </si>
  <si>
    <t>安全性</t>
  </si>
  <si>
    <t>优</t>
  </si>
  <si>
    <t>有潜力达到最优</t>
  </si>
  <si>
    <t>环保性</t>
  </si>
  <si>
    <t>最优</t>
  </si>
  <si>
    <t>自放电率（每月）</t>
  </si>
  <si>
    <t>钠电池与液流、铅酸电池对比</t>
  </si>
  <si>
    <t>钠离子电池</t>
  </si>
  <si>
    <t>全钒液流电池</t>
  </si>
  <si>
    <t>铅酸蓄电池</t>
  </si>
  <si>
    <t>利用钠离子在正负极之间嵌脱过程实现充放电的摇椅式二次电池</t>
  </si>
  <si>
    <t>以钒为活性物质呈循环流动液态的氧化还原电池</t>
  </si>
  <si>
    <t>利用阳极(PbO2)，阴极(Pb)在电解液(稀硫酸)中的电势差实现充放电的二次电池</t>
  </si>
  <si>
    <t>优点</t>
  </si>
  <si>
    <t>1.能量密度70-200Wh/kg；2.高低温性能好，-20℃容量保持率&gt;88%；3.钠离子电池相关金属资源丰富</t>
  </si>
  <si>
    <t>1.设计灵活，功率和容积可以独立设计构思；2.充、放电性能好，可深度放电而不损坏电池，循环寿命长,适用于长时储能；3.安全性高，活性物质存在于电解液中，无爆炸、短路风险</t>
  </si>
  <si>
    <t>1..成本低，价格低廉；2.储存性能好，电压稳定；3.安全性高；4.铅回收的产业链完善</t>
  </si>
  <si>
    <t>缺点</t>
  </si>
  <si>
    <t>1.循环次数目前相对较低，远期可能高；2.目前产业链还不够完整,成本较高</t>
  </si>
  <si>
    <t>1.能量密度低，仅为锂电的1/10，占地面积大；2.成本高仍处在示范到商业化前期，集装箱方舱形态钒电池价格在3元/Wh左右；3.能量损耗较高，能量损失在25%-30%左右；4.电池系统复杂，有管道、泵、阀、换热器等辅助部件，核心零部件隔膜和泵有待突破；5. 要求温和的温度环境，工作温度5-40℃</t>
  </si>
  <si>
    <t>1.能量密度低,只有30-50Wh/kg；2.使用寿命短300-500次；3.低温性能差-20℃放电保持率＜60%；4.环保差，对环境腐蚀性强</t>
  </si>
  <si>
    <t>钠离子电池与现有电池体系特性对比</t>
  </si>
  <si>
    <t>钠电池与锂电池材料对比</t>
  </si>
  <si>
    <t>磷酸铁锂电池</t>
  </si>
  <si>
    <t>三元电池</t>
  </si>
  <si>
    <t>正极材料</t>
  </si>
  <si>
    <t>普鲁士白和层状氧化物</t>
  </si>
  <si>
    <t>NCM和NCA</t>
  </si>
  <si>
    <t>负极材料</t>
  </si>
  <si>
    <t>硬碳、炭黑、碳纤维、石墨烯等材料</t>
  </si>
  <si>
    <t>石墨</t>
  </si>
  <si>
    <t>钠盐电解液</t>
  </si>
  <si>
    <t>六氟磷酸锂为主盐</t>
  </si>
  <si>
    <t>产业布局</t>
  </si>
  <si>
    <t>研发阶段，有示范项目</t>
  </si>
  <si>
    <t>成熟</t>
  </si>
  <si>
    <t>制作工艺</t>
  </si>
  <si>
    <t>设备兼容</t>
  </si>
  <si>
    <r>
      <rPr>
        <u/>
        <sz val="10"/>
        <rFont val="楷体"/>
        <family val="3"/>
        <charset val="134"/>
      </rPr>
      <t>返回目录</t>
    </r>
  </si>
  <si>
    <r>
      <rPr>
        <b/>
        <sz val="10"/>
        <color theme="0"/>
        <rFont val="楷体"/>
        <family val="3"/>
        <charset val="134"/>
      </rPr>
      <t>钠离子电池材料成本拆解</t>
    </r>
  </si>
  <si>
    <t>NaFeMO2</t>
  </si>
  <si>
    <t>Kg</t>
  </si>
  <si>
    <t>PVDF</t>
  </si>
  <si>
    <t>SP</t>
  </si>
  <si>
    <t>NMP</t>
  </si>
  <si>
    <r>
      <rPr>
        <sz val="10"/>
        <color theme="1"/>
        <rFont val="楷体"/>
        <family val="3"/>
        <charset val="134"/>
      </rPr>
      <t>铝箔</t>
    </r>
  </si>
  <si>
    <r>
      <rPr>
        <sz val="10"/>
        <color theme="1"/>
        <rFont val="楷体"/>
        <family val="3"/>
        <charset val="134"/>
      </rPr>
      <t>硬碳</t>
    </r>
  </si>
  <si>
    <t>CMC</t>
  </si>
  <si>
    <t>SBR</t>
  </si>
  <si>
    <r>
      <rPr>
        <sz val="10"/>
        <color theme="1"/>
        <rFont val="楷体"/>
        <family val="3"/>
        <charset val="134"/>
      </rPr>
      <t>去离子水</t>
    </r>
  </si>
  <si>
    <r>
      <rPr>
        <sz val="10"/>
        <color theme="1"/>
        <rFont val="楷体"/>
        <family val="3"/>
        <charset val="134"/>
      </rPr>
      <t>铜极耳</t>
    </r>
  </si>
  <si>
    <r>
      <rPr>
        <sz val="10"/>
        <color theme="1"/>
        <rFont val="楷体"/>
        <family val="3"/>
        <charset val="134"/>
      </rPr>
      <t>对</t>
    </r>
  </si>
  <si>
    <r>
      <rPr>
        <sz val="10"/>
        <color theme="1"/>
        <rFont val="楷体"/>
        <family val="3"/>
        <charset val="134"/>
      </rPr>
      <t>铝极耳</t>
    </r>
  </si>
  <si>
    <t>m2</t>
  </si>
  <si>
    <r>
      <rPr>
        <sz val="10"/>
        <color theme="1"/>
        <rFont val="楷体"/>
        <family val="3"/>
        <charset val="134"/>
      </rPr>
      <t>铝塑膜</t>
    </r>
  </si>
  <si>
    <r>
      <rPr>
        <sz val="10"/>
        <color theme="1"/>
        <rFont val="楷体"/>
        <family val="3"/>
        <charset val="134"/>
      </rPr>
      <t>合计</t>
    </r>
  </si>
  <si>
    <r>
      <rPr>
        <b/>
        <sz val="10"/>
        <color theme="0"/>
        <rFont val="楷体"/>
        <family val="3"/>
        <charset val="134"/>
      </rPr>
      <t>材料</t>
    </r>
  </si>
  <si>
    <r>
      <rPr>
        <b/>
        <sz val="10"/>
        <color theme="0"/>
        <rFont val="楷体"/>
        <family val="3"/>
        <charset val="134"/>
      </rPr>
      <t>单位</t>
    </r>
  </si>
  <si>
    <r>
      <rPr>
        <b/>
        <sz val="10"/>
        <color theme="0"/>
        <rFont val="楷体"/>
        <family val="3"/>
        <charset val="134"/>
      </rPr>
      <t>单耗</t>
    </r>
    <r>
      <rPr>
        <b/>
        <sz val="10"/>
        <color theme="0"/>
        <rFont val="Arial"/>
        <family val="2"/>
      </rPr>
      <t>(Wh</t>
    </r>
    <r>
      <rPr>
        <b/>
        <sz val="10"/>
        <color theme="0"/>
        <rFont val="楷体"/>
        <family val="3"/>
        <charset val="134"/>
      </rPr>
      <t>）</t>
    </r>
  </si>
  <si>
    <r>
      <rPr>
        <b/>
        <sz val="10"/>
        <color theme="0"/>
        <rFont val="楷体"/>
        <family val="3"/>
        <charset val="134"/>
      </rPr>
      <t>单价</t>
    </r>
    <r>
      <rPr>
        <b/>
        <sz val="10"/>
        <color theme="0"/>
        <rFont val="Arial"/>
        <family val="2"/>
      </rPr>
      <t>-</t>
    </r>
    <r>
      <rPr>
        <b/>
        <sz val="10"/>
        <color theme="0"/>
        <rFont val="楷体"/>
        <family val="3"/>
        <charset val="134"/>
      </rPr>
      <t>当下（元）</t>
    </r>
  </si>
  <si>
    <r>
      <rPr>
        <b/>
        <sz val="10"/>
        <color theme="0"/>
        <rFont val="楷体"/>
        <family val="3"/>
        <charset val="134"/>
      </rPr>
      <t>单价</t>
    </r>
    <r>
      <rPr>
        <b/>
        <sz val="10"/>
        <color theme="0"/>
        <rFont val="Arial"/>
        <family val="2"/>
      </rPr>
      <t>-</t>
    </r>
    <r>
      <rPr>
        <b/>
        <sz val="10"/>
        <color theme="0"/>
        <rFont val="楷体"/>
        <family val="3"/>
        <charset val="134"/>
      </rPr>
      <t>远期（元）</t>
    </r>
  </si>
  <si>
    <r>
      <rPr>
        <b/>
        <sz val="10"/>
        <color theme="0"/>
        <rFont val="楷体"/>
        <family val="3"/>
        <charset val="134"/>
      </rPr>
      <t>成本</t>
    </r>
    <r>
      <rPr>
        <b/>
        <sz val="10"/>
        <color theme="0"/>
        <rFont val="Arial"/>
        <family val="2"/>
      </rPr>
      <t>-</t>
    </r>
    <r>
      <rPr>
        <b/>
        <sz val="10"/>
        <color theme="0"/>
        <rFont val="楷体"/>
        <family val="3"/>
        <charset val="134"/>
      </rPr>
      <t>当下（元</t>
    </r>
    <r>
      <rPr>
        <b/>
        <sz val="10"/>
        <color theme="0"/>
        <rFont val="Arial"/>
        <family val="2"/>
      </rPr>
      <t>/Wh</t>
    </r>
    <r>
      <rPr>
        <b/>
        <sz val="10"/>
        <color theme="0"/>
        <rFont val="楷体"/>
        <family val="3"/>
        <charset val="134"/>
      </rPr>
      <t>）</t>
    </r>
  </si>
  <si>
    <r>
      <rPr>
        <b/>
        <sz val="10"/>
        <color theme="0"/>
        <rFont val="楷体"/>
        <family val="3"/>
        <charset val="134"/>
      </rPr>
      <t>成本</t>
    </r>
    <r>
      <rPr>
        <b/>
        <sz val="10"/>
        <color theme="0"/>
        <rFont val="Arial"/>
        <family val="2"/>
      </rPr>
      <t>-</t>
    </r>
    <r>
      <rPr>
        <b/>
        <sz val="10"/>
        <color theme="0"/>
        <rFont val="楷体"/>
        <family val="3"/>
        <charset val="134"/>
      </rPr>
      <t>远期（元</t>
    </r>
    <r>
      <rPr>
        <b/>
        <sz val="10"/>
        <color theme="0"/>
        <rFont val="Arial"/>
        <family val="2"/>
      </rPr>
      <t>/Wh</t>
    </r>
    <r>
      <rPr>
        <b/>
        <sz val="10"/>
        <color theme="0"/>
        <rFont val="楷体"/>
        <family val="3"/>
        <charset val="134"/>
      </rPr>
      <t>）</t>
    </r>
  </si>
  <si>
    <r>
      <rPr>
        <sz val="10"/>
        <color theme="1"/>
        <rFont val="楷体"/>
        <family val="3"/>
        <charset val="134"/>
      </rPr>
      <t>集流体（铝箔）</t>
    </r>
  </si>
  <si>
    <r>
      <rPr>
        <sz val="10"/>
        <color theme="1"/>
        <rFont val="楷体"/>
        <family val="3"/>
        <charset val="134"/>
      </rPr>
      <t>其他材料</t>
    </r>
  </si>
  <si>
    <r>
      <rPr>
        <b/>
        <sz val="10"/>
        <color rgb="FFFFFFFF"/>
        <rFont val="楷体"/>
        <family val="3"/>
        <charset val="134"/>
      </rPr>
      <t>原材料</t>
    </r>
  </si>
  <si>
    <r>
      <rPr>
        <b/>
        <sz val="10"/>
        <color rgb="FFFFFFFF"/>
        <rFont val="楷体"/>
        <family val="3"/>
        <charset val="134"/>
      </rPr>
      <t>单位</t>
    </r>
  </si>
  <si>
    <r>
      <rPr>
        <b/>
        <sz val="10"/>
        <color rgb="FFFFFFFF"/>
        <rFont val="Arial"/>
        <family val="2"/>
      </rPr>
      <t>3000</t>
    </r>
    <r>
      <rPr>
        <b/>
        <sz val="10"/>
        <color rgb="FFFFFFFF"/>
        <rFont val="楷体"/>
        <family val="3"/>
        <charset val="134"/>
      </rPr>
      <t>吨正极材料用量</t>
    </r>
  </si>
  <si>
    <r>
      <rPr>
        <b/>
        <sz val="10"/>
        <color rgb="FFFFFFFF"/>
        <rFont val="楷体"/>
        <family val="3"/>
        <charset val="134"/>
      </rPr>
      <t>单价（元）</t>
    </r>
  </si>
  <si>
    <r>
      <rPr>
        <sz val="10"/>
        <color rgb="FF000000"/>
        <rFont val="楷体"/>
        <family val="3"/>
        <charset val="134"/>
      </rPr>
      <t>亚铁盐</t>
    </r>
  </si>
  <si>
    <r>
      <rPr>
        <sz val="10"/>
        <color rgb="FF000000"/>
        <rFont val="楷体"/>
        <family val="3"/>
        <charset val="134"/>
      </rPr>
      <t>吨</t>
    </r>
    <r>
      <rPr>
        <sz val="10"/>
        <color rgb="FF000000"/>
        <rFont val="Arial"/>
        <family val="2"/>
      </rPr>
      <t>/</t>
    </r>
    <r>
      <rPr>
        <sz val="10"/>
        <color rgb="FF000000"/>
        <rFont val="楷体"/>
        <family val="3"/>
        <charset val="134"/>
      </rPr>
      <t>年</t>
    </r>
  </si>
  <si>
    <r>
      <rPr>
        <sz val="10"/>
        <color rgb="FF000000"/>
        <rFont val="楷体"/>
        <family val="3"/>
        <charset val="134"/>
      </rPr>
      <t>锰盐</t>
    </r>
  </si>
  <si>
    <r>
      <rPr>
        <sz val="10"/>
        <color rgb="FF000000"/>
        <rFont val="楷体"/>
        <family val="3"/>
        <charset val="134"/>
      </rPr>
      <t>镍盐</t>
    </r>
  </si>
  <si>
    <r>
      <rPr>
        <sz val="10"/>
        <color rgb="FF000000"/>
        <rFont val="楷体"/>
        <family val="3"/>
        <charset val="134"/>
      </rPr>
      <t>液碱（</t>
    </r>
    <r>
      <rPr>
        <sz val="10"/>
        <color rgb="FF000000"/>
        <rFont val="Arial"/>
        <family val="2"/>
      </rPr>
      <t>30%</t>
    </r>
    <r>
      <rPr>
        <sz val="10"/>
        <color rgb="FF000000"/>
        <rFont val="楷体"/>
        <family val="3"/>
        <charset val="134"/>
      </rPr>
      <t>）</t>
    </r>
  </si>
  <si>
    <r>
      <rPr>
        <sz val="10"/>
        <color rgb="FF000000"/>
        <rFont val="楷体"/>
        <family val="3"/>
        <charset val="134"/>
      </rPr>
      <t>碳酸钠</t>
    </r>
  </si>
  <si>
    <r>
      <rPr>
        <sz val="10"/>
        <color rgb="FF000000"/>
        <rFont val="楷体"/>
        <family val="3"/>
        <charset val="134"/>
      </rPr>
      <t>氨水（</t>
    </r>
    <r>
      <rPr>
        <sz val="10"/>
        <color rgb="FF000000"/>
        <rFont val="Arial"/>
        <family val="2"/>
      </rPr>
      <t>20%</t>
    </r>
    <r>
      <rPr>
        <sz val="10"/>
        <color rgb="FF000000"/>
        <rFont val="楷体"/>
        <family val="3"/>
        <charset val="134"/>
      </rPr>
      <t>）</t>
    </r>
  </si>
  <si>
    <r>
      <rPr>
        <sz val="10"/>
        <color rgb="FF000000"/>
        <rFont val="Arial"/>
        <family val="2"/>
      </rPr>
      <t>M³/</t>
    </r>
    <r>
      <rPr>
        <sz val="10"/>
        <color rgb="FF000000"/>
        <rFont val="楷体"/>
        <family val="3"/>
        <charset val="134"/>
      </rPr>
      <t>年</t>
    </r>
  </si>
  <si>
    <r>
      <rPr>
        <sz val="10"/>
        <color rgb="FF000000"/>
        <rFont val="楷体"/>
        <family val="3"/>
        <charset val="134"/>
      </rPr>
      <t>浓硫酸</t>
    </r>
  </si>
  <si>
    <r>
      <rPr>
        <sz val="10"/>
        <color rgb="FF000000"/>
        <rFont val="楷体"/>
        <family val="3"/>
        <charset val="134"/>
      </rPr>
      <t>铝塑膜（</t>
    </r>
    <r>
      <rPr>
        <sz val="10"/>
        <color rgb="FF000000"/>
        <rFont val="Arial"/>
        <family val="2"/>
      </rPr>
      <t>25KG</t>
    </r>
    <r>
      <rPr>
        <sz val="10"/>
        <color rgb="FF000000"/>
        <rFont val="楷体"/>
        <family val="3"/>
        <charset val="134"/>
      </rPr>
      <t>）</t>
    </r>
  </si>
  <si>
    <r>
      <rPr>
        <sz val="10"/>
        <color rgb="FF000000"/>
        <rFont val="楷体"/>
        <family val="3"/>
        <charset val="134"/>
      </rPr>
      <t>件</t>
    </r>
    <r>
      <rPr>
        <sz val="10"/>
        <color rgb="FF000000"/>
        <rFont val="Arial"/>
        <family val="2"/>
      </rPr>
      <t>/</t>
    </r>
    <r>
      <rPr>
        <sz val="10"/>
        <color rgb="FF000000"/>
        <rFont val="楷体"/>
        <family val="3"/>
        <charset val="134"/>
      </rPr>
      <t>年</t>
    </r>
  </si>
  <si>
    <r>
      <rPr>
        <sz val="10"/>
        <color rgb="FF000000"/>
        <rFont val="楷体"/>
        <family val="3"/>
        <charset val="134"/>
      </rPr>
      <t>吨包装袋</t>
    </r>
  </si>
  <si>
    <t>2022E</t>
  </si>
  <si>
    <t>2023E</t>
  </si>
  <si>
    <t>2024E</t>
  </si>
  <si>
    <t>2025E</t>
  </si>
  <si>
    <t>2026E</t>
  </si>
  <si>
    <t>2027E</t>
  </si>
  <si>
    <t>钠离子电池市场空间：2027年国内市场将达到582亿元</t>
  </si>
  <si>
    <t>低能量密度电动乘用车</t>
  </si>
  <si>
    <t>中国乘用车销量（万辆）</t>
  </si>
  <si>
    <t>新能源车渗透率</t>
  </si>
  <si>
    <t>磷酸铁锂占比</t>
  </si>
  <si>
    <t>平均单车带电（KWh）</t>
  </si>
  <si>
    <t>总带电量（GWh）</t>
  </si>
  <si>
    <t>钠电池渗透率</t>
  </si>
  <si>
    <t>钠电池装机量（GWh）</t>
  </si>
  <si>
    <t>单价（元/Wh）</t>
  </si>
  <si>
    <t>钠电池对应市场空间（亿元）</t>
  </si>
  <si>
    <t>电动两轮车</t>
  </si>
  <si>
    <t>国内电动两轮车销量（万辆）</t>
  </si>
  <si>
    <t>储能电池</t>
  </si>
  <si>
    <t>电动工具</t>
  </si>
  <si>
    <t>电动工具装机量（GWh）</t>
  </si>
  <si>
    <r>
      <rPr>
        <b/>
        <sz val="10"/>
        <color theme="0"/>
        <rFont val="楷体"/>
        <family val="3"/>
        <charset val="134"/>
      </rPr>
      <t>钠离子电池发展历程</t>
    </r>
  </si>
  <si>
    <r>
      <rPr>
        <b/>
        <sz val="10"/>
        <color theme="0"/>
        <rFont val="楷体"/>
        <family val="3"/>
        <charset val="134"/>
      </rPr>
      <t>海外钠离子电池研究进展</t>
    </r>
  </si>
  <si>
    <r>
      <rPr>
        <b/>
        <sz val="10"/>
        <color rgb="FFFFFFFF"/>
        <rFont val="楷体"/>
        <family val="3"/>
        <charset val="134"/>
      </rPr>
      <t>国家</t>
    </r>
  </si>
  <si>
    <r>
      <rPr>
        <b/>
        <sz val="10"/>
        <color rgb="FFFFFFFF"/>
        <rFont val="楷体"/>
        <family val="3"/>
        <charset val="134"/>
      </rPr>
      <t>公司</t>
    </r>
    <r>
      <rPr>
        <b/>
        <sz val="10"/>
        <color rgb="FFFFFFFF"/>
        <rFont val="Arial"/>
        <family val="2"/>
      </rPr>
      <t>/</t>
    </r>
    <r>
      <rPr>
        <b/>
        <sz val="10"/>
        <color rgb="FFFFFFFF"/>
        <rFont val="楷体"/>
        <family val="3"/>
        <charset val="134"/>
      </rPr>
      <t>机构</t>
    </r>
  </si>
  <si>
    <r>
      <rPr>
        <b/>
        <sz val="10"/>
        <color rgb="FFFFFFFF"/>
        <rFont val="楷体"/>
        <family val="3"/>
        <charset val="134"/>
      </rPr>
      <t>钠电池产品</t>
    </r>
  </si>
  <si>
    <r>
      <rPr>
        <sz val="10"/>
        <color rgb="FF000000"/>
        <rFont val="楷体"/>
        <family val="3"/>
        <charset val="134"/>
      </rPr>
      <t>美国</t>
    </r>
  </si>
  <si>
    <r>
      <rPr>
        <sz val="10"/>
        <color rgb="FF000000"/>
        <rFont val="Arial"/>
        <family val="2"/>
      </rPr>
      <t>Natron Energy</t>
    </r>
    <r>
      <rPr>
        <sz val="10"/>
        <color rgb="FF000000"/>
        <rFont val="楷体"/>
        <family val="3"/>
        <charset val="134"/>
      </rPr>
      <t>公司</t>
    </r>
  </si>
  <si>
    <r>
      <rPr>
        <sz val="10"/>
        <color rgb="FF000000"/>
        <rFont val="楷体"/>
        <family val="3"/>
        <charset val="134"/>
      </rPr>
      <t>对称水系电池</t>
    </r>
    <r>
      <rPr>
        <sz val="10"/>
        <color rgb="FF000000"/>
        <rFont val="Arial"/>
        <family val="2"/>
      </rPr>
      <t>,</t>
    </r>
    <r>
      <rPr>
        <sz val="10"/>
        <color rgb="FF000000"/>
        <rFont val="楷体"/>
        <family val="3"/>
        <charset val="134"/>
      </rPr>
      <t>高倍率普鲁士蓝正极</t>
    </r>
  </si>
  <si>
    <r>
      <rPr>
        <sz val="10"/>
        <color rgb="FF000000"/>
        <rFont val="楷体"/>
        <family val="3"/>
        <charset val="134"/>
      </rPr>
      <t>英国</t>
    </r>
  </si>
  <si>
    <r>
      <rPr>
        <sz val="10"/>
        <color rgb="FF000000"/>
        <rFont val="Arial"/>
        <family val="2"/>
      </rPr>
      <t>Faradion</t>
    </r>
    <r>
      <rPr>
        <sz val="10"/>
        <color rgb="FF000000"/>
        <rFont val="楷体"/>
        <family val="3"/>
        <charset val="134"/>
      </rPr>
      <t>公司</t>
    </r>
  </si>
  <si>
    <r>
      <rPr>
        <sz val="10"/>
        <color rgb="FF000000"/>
        <rFont val="楷体"/>
        <family val="3"/>
        <charset val="134"/>
      </rPr>
      <t>软包钠电池；</t>
    </r>
    <r>
      <rPr>
        <sz val="10"/>
        <color rgb="FF000000"/>
        <rFont val="Arial"/>
        <family val="2"/>
      </rPr>
      <t xml:space="preserve"> Ni</t>
    </r>
    <r>
      <rPr>
        <sz val="10"/>
        <color rgb="FF000000"/>
        <rFont val="楷体"/>
        <family val="3"/>
        <charset val="134"/>
      </rPr>
      <t>基层状氧化物正极；硬碳负极</t>
    </r>
  </si>
  <si>
    <r>
      <rPr>
        <sz val="10"/>
        <color rgb="FF000000"/>
        <rFont val="楷体"/>
        <family val="3"/>
        <charset val="134"/>
      </rPr>
      <t>法国</t>
    </r>
  </si>
  <si>
    <r>
      <rPr>
        <sz val="10"/>
        <color rgb="FF000000"/>
        <rFont val="Arial"/>
        <family val="2"/>
      </rPr>
      <t>NAIADES</t>
    </r>
    <r>
      <rPr>
        <sz val="10"/>
        <color rgb="FF000000"/>
        <rFont val="楷体"/>
        <family val="3"/>
        <charset val="134"/>
      </rPr>
      <t>计划团体</t>
    </r>
  </si>
  <si>
    <r>
      <rPr>
        <sz val="10"/>
        <color rgb="FF000000"/>
        <rFont val="楷体"/>
        <family val="3"/>
        <charset val="134"/>
      </rPr>
      <t>元组钠电池；氟磷钒酸钠正极；硬碳负极</t>
    </r>
  </si>
  <si>
    <r>
      <rPr>
        <sz val="10"/>
        <color rgb="FF000000"/>
        <rFont val="楷体"/>
        <family val="3"/>
        <charset val="134"/>
      </rPr>
      <t>瑞典</t>
    </r>
  </si>
  <si>
    <r>
      <rPr>
        <sz val="10"/>
        <color rgb="FF000000"/>
        <rFont val="Arial"/>
        <family val="2"/>
      </rPr>
      <t>ALTRIS</t>
    </r>
    <r>
      <rPr>
        <sz val="10"/>
        <color rgb="FF000000"/>
        <rFont val="楷体"/>
        <family val="3"/>
        <charset val="134"/>
      </rPr>
      <t>公司</t>
    </r>
  </si>
  <si>
    <r>
      <rPr>
        <sz val="10"/>
        <color rgb="FF000000"/>
        <rFont val="楷体"/>
        <family val="3"/>
        <charset val="134"/>
      </rPr>
      <t>普鲁士白正极</t>
    </r>
  </si>
  <si>
    <r>
      <rPr>
        <sz val="10"/>
        <color rgb="FF000000"/>
        <rFont val="楷体"/>
        <family val="3"/>
        <charset val="134"/>
      </rPr>
      <t>日本</t>
    </r>
  </si>
  <si>
    <r>
      <rPr>
        <sz val="10"/>
        <color rgb="FF000000"/>
        <rFont val="楷体"/>
        <family val="3"/>
        <charset val="134"/>
      </rPr>
      <t>丰田</t>
    </r>
  </si>
  <si>
    <r>
      <rPr>
        <sz val="10"/>
        <color rgb="FF000000"/>
        <rFont val="楷体"/>
        <family val="3"/>
        <charset val="134"/>
      </rPr>
      <t>正极材料</t>
    </r>
  </si>
  <si>
    <r>
      <rPr>
        <sz val="10"/>
        <color rgb="FF000000"/>
        <rFont val="楷体"/>
        <family val="3"/>
        <charset val="134"/>
      </rPr>
      <t>岸田化学</t>
    </r>
  </si>
  <si>
    <r>
      <rPr>
        <sz val="10"/>
        <color rgb="FF000000"/>
        <rFont val="楷体"/>
        <family val="3"/>
        <charset val="134"/>
      </rPr>
      <t>过渡金属氧化物正极；电解质</t>
    </r>
  </si>
  <si>
    <r>
      <rPr>
        <sz val="10"/>
        <color rgb="FF000000"/>
        <rFont val="楷体"/>
        <family val="3"/>
        <charset val="134"/>
      </rPr>
      <t>澳大利亚</t>
    </r>
  </si>
  <si>
    <r>
      <rPr>
        <sz val="10"/>
        <color rgb="FF000000"/>
        <rFont val="楷体"/>
        <family val="3"/>
        <charset val="134"/>
      </rPr>
      <t>卧龙岗大学</t>
    </r>
  </si>
  <si>
    <r>
      <rPr>
        <sz val="10"/>
        <color rgb="FF000000"/>
        <rFont val="楷体"/>
        <family val="3"/>
        <charset val="134"/>
      </rPr>
      <t>普鲁士蓝正极；硬碳负极</t>
    </r>
  </si>
  <si>
    <r>
      <rPr>
        <b/>
        <sz val="10"/>
        <color theme="0"/>
        <rFont val="楷体"/>
        <family val="3"/>
        <charset val="134"/>
      </rPr>
      <t>国内钠电领域企业布局</t>
    </r>
  </si>
  <si>
    <r>
      <rPr>
        <b/>
        <sz val="10"/>
        <color theme="1"/>
        <rFont val="楷体"/>
        <family val="3"/>
        <charset val="134"/>
      </rPr>
      <t>公司</t>
    </r>
    <r>
      <rPr>
        <b/>
        <sz val="10"/>
        <color theme="1"/>
        <rFont val="Arial"/>
        <family val="2"/>
      </rPr>
      <t>/</t>
    </r>
    <r>
      <rPr>
        <b/>
        <sz val="10"/>
        <color theme="1"/>
        <rFont val="楷体"/>
        <family val="3"/>
        <charset val="134"/>
      </rPr>
      <t>机构</t>
    </r>
  </si>
  <si>
    <r>
      <rPr>
        <b/>
        <sz val="10"/>
        <color theme="1"/>
        <rFont val="楷体"/>
        <family val="3"/>
        <charset val="134"/>
      </rPr>
      <t>国家</t>
    </r>
  </si>
  <si>
    <r>
      <rPr>
        <b/>
        <sz val="10"/>
        <color theme="1"/>
        <rFont val="楷体"/>
        <family val="3"/>
        <charset val="134"/>
      </rPr>
      <t>能量密度</t>
    </r>
  </si>
  <si>
    <r>
      <rPr>
        <b/>
        <sz val="10"/>
        <color theme="1"/>
        <rFont val="楷体"/>
        <family val="3"/>
        <charset val="134"/>
      </rPr>
      <t>循环寿命</t>
    </r>
  </si>
  <si>
    <r>
      <rPr>
        <b/>
        <sz val="10"/>
        <color theme="1"/>
        <rFont val="楷体"/>
        <family val="3"/>
        <charset val="134"/>
      </rPr>
      <t>电池体系</t>
    </r>
  </si>
  <si>
    <r>
      <rPr>
        <b/>
        <sz val="10"/>
        <color theme="1"/>
        <rFont val="楷体"/>
        <family val="3"/>
        <charset val="134"/>
      </rPr>
      <t>最近进展</t>
    </r>
  </si>
  <si>
    <r>
      <rPr>
        <sz val="10"/>
        <color theme="1"/>
        <rFont val="楷体"/>
        <family val="3"/>
        <charset val="134"/>
      </rPr>
      <t>宁德时代</t>
    </r>
  </si>
  <si>
    <r>
      <rPr>
        <sz val="10"/>
        <color theme="1"/>
        <rFont val="楷体"/>
        <family val="3"/>
        <charset val="134"/>
      </rPr>
      <t>中国</t>
    </r>
  </si>
  <si>
    <t>160Wh/kg</t>
  </si>
  <si>
    <r>
      <rPr>
        <sz val="10"/>
        <color theme="1"/>
        <rFont val="楷体"/>
        <family val="3"/>
        <charset val="134"/>
      </rPr>
      <t>普鲁士蓝和（或）层状金属氧化物</t>
    </r>
    <r>
      <rPr>
        <sz val="10"/>
        <color theme="1"/>
        <rFont val="Arial"/>
        <family val="2"/>
      </rPr>
      <t>/</t>
    </r>
    <r>
      <rPr>
        <sz val="10"/>
        <color theme="1"/>
        <rFont val="楷体"/>
        <family val="3"/>
        <charset val="134"/>
      </rPr>
      <t>硬碳体系</t>
    </r>
  </si>
  <si>
    <r>
      <rPr>
        <sz val="10"/>
        <color theme="1"/>
        <rFont val="Arial"/>
        <family val="2"/>
      </rPr>
      <t>2021</t>
    </r>
    <r>
      <rPr>
        <sz val="10"/>
        <color theme="1"/>
        <rFont val="楷体"/>
        <family val="3"/>
        <charset val="134"/>
      </rPr>
      <t>年</t>
    </r>
    <r>
      <rPr>
        <sz val="10"/>
        <color theme="1"/>
        <rFont val="Arial"/>
        <family val="2"/>
      </rPr>
      <t>7</t>
    </r>
    <r>
      <rPr>
        <sz val="10"/>
        <color theme="1"/>
        <rFont val="楷体"/>
        <family val="3"/>
        <charset val="134"/>
      </rPr>
      <t>月</t>
    </r>
    <r>
      <rPr>
        <sz val="10"/>
        <color theme="1"/>
        <rFont val="Arial"/>
        <family val="2"/>
      </rPr>
      <t>29</t>
    </r>
    <r>
      <rPr>
        <sz val="10"/>
        <color theme="1"/>
        <rFont val="楷体"/>
        <family val="3"/>
        <charset val="134"/>
      </rPr>
      <t>日发布钠离子电池，各性能指标接近磷酸铁锂，定位与锂电池互补，与磷酸铁锂一同整合进动力电池系统。将于</t>
    </r>
    <r>
      <rPr>
        <sz val="10"/>
        <color theme="1"/>
        <rFont val="Arial"/>
        <family val="2"/>
      </rPr>
      <t>2023</t>
    </r>
    <r>
      <rPr>
        <sz val="10"/>
        <color theme="1"/>
        <rFont val="楷体"/>
        <family val="3"/>
        <charset val="134"/>
      </rPr>
      <t>年基本建成产业链</t>
    </r>
  </si>
  <si>
    <r>
      <rPr>
        <sz val="10"/>
        <color theme="1"/>
        <rFont val="楷体"/>
        <family val="3"/>
        <charset val="134"/>
      </rPr>
      <t>中科海钠</t>
    </r>
  </si>
  <si>
    <t>150Wh/kg</t>
  </si>
  <si>
    <r>
      <rPr>
        <sz val="10"/>
        <color theme="1"/>
        <rFont val="Arial"/>
        <family val="2"/>
      </rPr>
      <t>2C</t>
    </r>
    <r>
      <rPr>
        <sz val="10"/>
        <color theme="1"/>
        <rFont val="楷体"/>
        <family val="3"/>
        <charset val="134"/>
      </rPr>
      <t>倍率下</t>
    </r>
    <r>
      <rPr>
        <sz val="10"/>
        <color theme="1"/>
        <rFont val="Arial"/>
        <family val="2"/>
      </rPr>
      <t>4500</t>
    </r>
    <r>
      <rPr>
        <sz val="10"/>
        <color theme="1"/>
        <rFont val="楷体"/>
        <family val="3"/>
        <charset val="134"/>
      </rPr>
      <t>循环，容量保持率</t>
    </r>
    <r>
      <rPr>
        <sz val="10"/>
        <color theme="1"/>
        <rFont val="Arial"/>
        <family val="2"/>
      </rPr>
      <t>83%</t>
    </r>
  </si>
  <si>
    <r>
      <rPr>
        <sz val="10"/>
        <color theme="1"/>
        <rFont val="Arial"/>
        <family val="2"/>
      </rPr>
      <t>Cu</t>
    </r>
    <r>
      <rPr>
        <sz val="10"/>
        <color theme="1"/>
        <rFont val="楷体"/>
        <family val="3"/>
        <charset val="134"/>
      </rPr>
      <t>层状氧化物</t>
    </r>
    <r>
      <rPr>
        <sz val="10"/>
        <color theme="1"/>
        <rFont val="Arial"/>
        <family val="2"/>
      </rPr>
      <t>/</t>
    </r>
    <r>
      <rPr>
        <sz val="10"/>
        <color theme="1"/>
        <rFont val="楷体"/>
        <family val="3"/>
        <charset val="134"/>
      </rPr>
      <t>软碳，有机电解液</t>
    </r>
  </si>
  <si>
    <r>
      <rPr>
        <sz val="10"/>
        <color theme="1"/>
        <rFont val="楷体"/>
        <family val="3"/>
        <charset val="134"/>
      </rPr>
      <t>推出首量钠离子电池（</t>
    </r>
    <r>
      <rPr>
        <sz val="10"/>
        <color theme="1"/>
        <rFont val="Arial"/>
        <family val="2"/>
      </rPr>
      <t>72V 80Ah)</t>
    </r>
    <r>
      <rPr>
        <sz val="10"/>
        <color theme="1"/>
        <rFont val="楷体"/>
        <family val="3"/>
        <charset val="134"/>
      </rPr>
      <t>驱动的低速电动车；</t>
    </r>
    <r>
      <rPr>
        <sz val="10"/>
        <color theme="1"/>
        <rFont val="Arial"/>
        <family val="2"/>
      </rPr>
      <t>2019</t>
    </r>
    <r>
      <rPr>
        <sz val="10"/>
        <color theme="1"/>
        <rFont val="楷体"/>
        <family val="3"/>
        <charset val="134"/>
      </rPr>
      <t>年建立了首座</t>
    </r>
    <r>
      <rPr>
        <sz val="10"/>
        <color theme="1"/>
        <rFont val="Arial"/>
        <family val="2"/>
      </rPr>
      <t>30kW/100kWh</t>
    </r>
    <r>
      <rPr>
        <sz val="10"/>
        <color theme="1"/>
        <rFont val="楷体"/>
        <family val="3"/>
        <charset val="134"/>
      </rPr>
      <t>钠离子电池储能站；</t>
    </r>
    <r>
      <rPr>
        <sz val="10"/>
        <color theme="1"/>
        <rFont val="Arial"/>
        <family val="2"/>
      </rPr>
      <t>2021</t>
    </r>
    <r>
      <rPr>
        <sz val="10"/>
        <color theme="1"/>
        <rFont val="楷体"/>
        <family val="3"/>
        <charset val="134"/>
      </rPr>
      <t>年</t>
    </r>
    <r>
      <rPr>
        <sz val="10"/>
        <color theme="1"/>
        <rFont val="Arial"/>
        <family val="2"/>
      </rPr>
      <t>6</t>
    </r>
    <r>
      <rPr>
        <sz val="10"/>
        <color theme="1"/>
        <rFont val="楷体"/>
        <family val="3"/>
        <charset val="134"/>
      </rPr>
      <t>月</t>
    </r>
    <r>
      <rPr>
        <sz val="10"/>
        <color theme="1"/>
        <rFont val="Arial"/>
        <family val="2"/>
      </rPr>
      <t>28</t>
    </r>
    <r>
      <rPr>
        <sz val="10"/>
        <color theme="1"/>
        <rFont val="楷体"/>
        <family val="3"/>
        <charset val="134"/>
      </rPr>
      <t>日，全球首套</t>
    </r>
    <r>
      <rPr>
        <sz val="10"/>
        <color theme="1"/>
        <rFont val="Arial"/>
        <family val="2"/>
      </rPr>
      <t>1MWh</t>
    </r>
    <r>
      <rPr>
        <sz val="10"/>
        <color theme="1"/>
        <rFont val="楷体"/>
        <family val="3"/>
        <charset val="134"/>
      </rPr>
      <t>钠离子电池光储充智能微网系统投入运行</t>
    </r>
  </si>
  <si>
    <r>
      <rPr>
        <sz val="10"/>
        <color theme="1"/>
        <rFont val="楷体"/>
        <family val="3"/>
        <charset val="134"/>
      </rPr>
      <t>星空钠电</t>
    </r>
  </si>
  <si>
    <r>
      <rPr>
        <sz val="10"/>
        <color theme="1"/>
        <rFont val="楷体"/>
        <family val="3"/>
        <charset val="134"/>
      </rPr>
      <t>循环</t>
    </r>
    <r>
      <rPr>
        <sz val="10"/>
        <color theme="1"/>
        <rFont val="Arial"/>
        <family val="2"/>
      </rPr>
      <t>1000</t>
    </r>
    <r>
      <rPr>
        <sz val="10"/>
        <color theme="1"/>
        <rFont val="楷体"/>
        <family val="3"/>
        <charset val="134"/>
      </rPr>
      <t>次后，容量保持率</t>
    </r>
    <r>
      <rPr>
        <sz val="10"/>
        <color theme="1"/>
        <rFont val="Arial"/>
        <family val="2"/>
      </rPr>
      <t>94.6%</t>
    </r>
  </si>
  <si>
    <r>
      <rPr>
        <sz val="10"/>
        <color theme="1"/>
        <rFont val="楷体"/>
        <family val="3"/>
        <charset val="134"/>
      </rPr>
      <t>建成首个钠离子电池生产线，已经量产</t>
    </r>
  </si>
  <si>
    <r>
      <rPr>
        <sz val="10"/>
        <color theme="1"/>
        <rFont val="楷体"/>
        <family val="3"/>
        <charset val="134"/>
      </rPr>
      <t>钠创新能源</t>
    </r>
  </si>
  <si>
    <t>120Wh/kg</t>
  </si>
  <si>
    <r>
      <rPr>
        <sz val="10"/>
        <color theme="1"/>
        <rFont val="Arial"/>
        <family val="2"/>
      </rPr>
      <t>Ni</t>
    </r>
    <r>
      <rPr>
        <sz val="10"/>
        <color theme="1"/>
        <rFont val="楷体"/>
        <family val="3"/>
        <charset val="134"/>
      </rPr>
      <t>层状氧化物</t>
    </r>
    <r>
      <rPr>
        <sz val="10"/>
        <color theme="1"/>
        <rFont val="Arial"/>
        <family val="2"/>
      </rPr>
      <t>/</t>
    </r>
    <r>
      <rPr>
        <sz val="10"/>
        <color theme="1"/>
        <rFont val="楷体"/>
        <family val="3"/>
        <charset val="134"/>
      </rPr>
      <t>硬碳软包电池</t>
    </r>
  </si>
  <si>
    <r>
      <rPr>
        <sz val="10"/>
        <color theme="1"/>
        <rFont val="楷体"/>
        <family val="3"/>
        <charset val="134"/>
      </rPr>
      <t>与现有锂离子电池生产工艺兼容；成本优势不明显，有机体系存在安全隐患。</t>
    </r>
  </si>
  <si>
    <r>
      <rPr>
        <sz val="10"/>
        <color theme="1"/>
        <rFont val="楷体"/>
        <family val="3"/>
        <charset val="134"/>
      </rPr>
      <t>传艺科技</t>
    </r>
  </si>
  <si>
    <t>140Wh/kg</t>
  </si>
  <si>
    <r>
      <rPr>
        <sz val="10"/>
        <color theme="1"/>
        <rFont val="楷体"/>
        <family val="3"/>
        <charset val="134"/>
      </rPr>
      <t>层状氧化物和硫酸盐体系</t>
    </r>
    <r>
      <rPr>
        <sz val="10"/>
        <color theme="1"/>
        <rFont val="Arial"/>
        <family val="2"/>
      </rPr>
      <t>/</t>
    </r>
    <r>
      <rPr>
        <sz val="10"/>
        <color theme="1"/>
        <rFont val="楷体"/>
        <family val="3"/>
        <charset val="134"/>
      </rPr>
      <t>硬碳</t>
    </r>
  </si>
  <si>
    <r>
      <rPr>
        <sz val="10"/>
        <color theme="1"/>
        <rFont val="楷体"/>
        <family val="3"/>
        <charset val="134"/>
      </rPr>
      <t>预计年底中试线投产，明年</t>
    </r>
    <r>
      <rPr>
        <sz val="10"/>
        <color theme="1"/>
        <rFont val="Arial"/>
        <family val="2"/>
      </rPr>
      <t>4</t>
    </r>
    <r>
      <rPr>
        <sz val="10"/>
        <color theme="1"/>
        <rFont val="楷体"/>
        <family val="3"/>
        <charset val="134"/>
      </rPr>
      <t>月一期</t>
    </r>
    <r>
      <rPr>
        <sz val="10"/>
        <color theme="1"/>
        <rFont val="Arial"/>
        <family val="2"/>
      </rPr>
      <t>2GWh</t>
    </r>
    <r>
      <rPr>
        <sz val="10"/>
        <color theme="1"/>
        <rFont val="楷体"/>
        <family val="3"/>
        <charset val="134"/>
      </rPr>
      <t>投产，后续二期规划</t>
    </r>
    <r>
      <rPr>
        <sz val="10"/>
        <color theme="1"/>
        <rFont val="Arial"/>
        <family val="2"/>
      </rPr>
      <t>8GWh</t>
    </r>
  </si>
  <si>
    <r>
      <rPr>
        <sz val="10"/>
        <color theme="1"/>
        <rFont val="楷体"/>
        <family val="3"/>
        <charset val="134"/>
      </rPr>
      <t>维科技术</t>
    </r>
  </si>
  <si>
    <r>
      <rPr>
        <sz val="10"/>
        <color theme="1"/>
        <rFont val="楷体"/>
        <family val="3"/>
        <charset val="134"/>
      </rPr>
      <t>层状氧化物</t>
    </r>
    <r>
      <rPr>
        <sz val="10"/>
        <color theme="1"/>
        <rFont val="Arial"/>
        <family val="2"/>
      </rPr>
      <t>/</t>
    </r>
    <r>
      <rPr>
        <sz val="10"/>
        <color theme="1"/>
        <rFont val="楷体"/>
        <family val="3"/>
        <charset val="134"/>
      </rPr>
      <t>硬碳软包电池</t>
    </r>
  </si>
  <si>
    <r>
      <rPr>
        <sz val="10"/>
        <color theme="1"/>
        <rFont val="楷体"/>
        <family val="3"/>
        <charset val="134"/>
      </rPr>
      <t>与钠创合作，明年投产</t>
    </r>
    <r>
      <rPr>
        <sz val="10"/>
        <color theme="1"/>
        <rFont val="Arial"/>
        <family val="2"/>
      </rPr>
      <t>1GW</t>
    </r>
    <r>
      <rPr>
        <sz val="10"/>
        <color theme="1"/>
        <rFont val="楷体"/>
        <family val="3"/>
        <charset val="134"/>
      </rPr>
      <t>，远期规划</t>
    </r>
    <r>
      <rPr>
        <sz val="10"/>
        <color theme="1"/>
        <rFont val="Arial"/>
        <family val="2"/>
      </rPr>
      <t>10GW</t>
    </r>
  </si>
  <si>
    <r>
      <rPr>
        <sz val="10"/>
        <color theme="1"/>
        <rFont val="楷体"/>
        <family val="3"/>
        <charset val="134"/>
      </rPr>
      <t>众钠科技</t>
    </r>
  </si>
  <si>
    <r>
      <rPr>
        <sz val="10"/>
        <color theme="1"/>
        <rFont val="楷体"/>
        <family val="3"/>
        <charset val="134"/>
      </rPr>
      <t>聚阴离子）</t>
    </r>
    <r>
      <rPr>
        <sz val="10"/>
        <color theme="1"/>
        <rFont val="Arial"/>
        <family val="2"/>
      </rPr>
      <t>/</t>
    </r>
    <r>
      <rPr>
        <sz val="10"/>
        <color theme="1"/>
        <rFont val="楷体"/>
        <family val="3"/>
        <charset val="134"/>
      </rPr>
      <t>硬碳体系</t>
    </r>
  </si>
  <si>
    <r>
      <rPr>
        <sz val="10"/>
        <color theme="1"/>
        <rFont val="楷体"/>
        <family val="3"/>
        <charset val="134"/>
      </rPr>
      <t>专注低成本硫酸铁钠基，已有</t>
    </r>
    <r>
      <rPr>
        <sz val="10"/>
        <color theme="1"/>
        <rFont val="Arial"/>
        <family val="2"/>
      </rPr>
      <t>15Ah</t>
    </r>
    <r>
      <rPr>
        <sz val="10"/>
        <color theme="1"/>
        <rFont val="楷体"/>
        <family val="3"/>
        <charset val="134"/>
      </rPr>
      <t>软包样品，工作电压</t>
    </r>
    <r>
      <rPr>
        <sz val="10"/>
        <color theme="1"/>
        <rFont val="Arial"/>
        <family val="2"/>
      </rPr>
      <t>3.7V</t>
    </r>
  </si>
  <si>
    <r>
      <rPr>
        <sz val="10"/>
        <color theme="1"/>
        <rFont val="楷体"/>
        <family val="3"/>
        <charset val="134"/>
      </rPr>
      <t>山东章鼓</t>
    </r>
  </si>
  <si>
    <r>
      <rPr>
        <sz val="10"/>
        <color theme="1"/>
        <rFont val="楷体"/>
        <family val="3"/>
        <charset val="134"/>
      </rPr>
      <t>磷酸钒钠</t>
    </r>
    <r>
      <rPr>
        <sz val="10"/>
        <color theme="1"/>
        <rFont val="Arial"/>
        <family val="2"/>
      </rPr>
      <t>/</t>
    </r>
    <r>
      <rPr>
        <sz val="10"/>
        <color theme="1"/>
        <rFont val="楷体"/>
        <family val="3"/>
        <charset val="134"/>
      </rPr>
      <t>镍锰酸锂聚阴离子钠电池</t>
    </r>
  </si>
  <si>
    <r>
      <rPr>
        <sz val="10"/>
        <color theme="1"/>
        <rFont val="楷体"/>
        <family val="3"/>
        <charset val="134"/>
      </rPr>
      <t>鹏辉能源</t>
    </r>
  </si>
  <si>
    <r>
      <rPr>
        <sz val="10"/>
        <color theme="1"/>
        <rFont val="楷体"/>
        <family val="3"/>
        <charset val="134"/>
      </rPr>
      <t>已有钠电池样品，</t>
    </r>
    <r>
      <rPr>
        <sz val="10"/>
        <color theme="1"/>
        <rFont val="Arial"/>
        <family val="2"/>
      </rPr>
      <t>6</t>
    </r>
    <r>
      <rPr>
        <sz val="10"/>
        <color theme="1"/>
        <rFont val="楷体"/>
        <family val="3"/>
        <charset val="134"/>
      </rPr>
      <t>月份进行中试，预计年底前批量生产</t>
    </r>
  </si>
  <si>
    <r>
      <rPr>
        <sz val="10"/>
        <color theme="1"/>
        <rFont val="楷体"/>
        <family val="3"/>
        <charset val="134"/>
      </rPr>
      <t>欣旺达</t>
    </r>
  </si>
  <si>
    <r>
      <rPr>
        <sz val="10"/>
        <color theme="1"/>
        <rFont val="楷体"/>
        <family val="3"/>
        <charset val="134"/>
      </rPr>
      <t>公司提出拥有储备钠离子电池补钠的方法及钠离子电池发明专利技术</t>
    </r>
  </si>
  <si>
    <r>
      <rPr>
        <sz val="10"/>
        <color theme="1"/>
        <rFont val="楷体"/>
        <family val="3"/>
        <charset val="134"/>
      </rPr>
      <t>普钠新能源</t>
    </r>
  </si>
  <si>
    <t>1000+</t>
  </si>
  <si>
    <r>
      <rPr>
        <sz val="10"/>
        <color theme="1"/>
        <rFont val="楷体"/>
        <family val="3"/>
        <charset val="134"/>
      </rPr>
      <t>聚阴离子类</t>
    </r>
  </si>
  <si>
    <r>
      <rPr>
        <sz val="10"/>
        <color theme="1"/>
        <rFont val="楷体"/>
        <family val="3"/>
        <charset val="134"/>
      </rPr>
      <t>焦磷酸铁钠产品，目前正处于中试阶段</t>
    </r>
  </si>
  <si>
    <r>
      <rPr>
        <sz val="10"/>
        <color theme="1"/>
        <rFont val="楷体"/>
        <family val="3"/>
        <charset val="134"/>
      </rPr>
      <t>恩耐吉</t>
    </r>
  </si>
  <si>
    <r>
      <rPr>
        <sz val="10"/>
        <color theme="1"/>
        <rFont val="楷体"/>
        <family val="3"/>
        <charset val="134"/>
      </rPr>
      <t>预计今年年底批量生产，年产量</t>
    </r>
    <r>
      <rPr>
        <sz val="10"/>
        <color theme="1"/>
        <rFont val="Arial"/>
        <family val="2"/>
      </rPr>
      <t>700</t>
    </r>
    <r>
      <rPr>
        <sz val="10"/>
        <color theme="1"/>
        <rFont val="楷体"/>
        <family val="3"/>
        <charset val="134"/>
      </rPr>
      <t>吨，可满足</t>
    </r>
    <r>
      <rPr>
        <sz val="10"/>
        <color theme="1"/>
        <rFont val="Arial"/>
        <family val="2"/>
      </rPr>
      <t>260</t>
    </r>
    <r>
      <rPr>
        <sz val="10"/>
        <color theme="1"/>
        <rFont val="楷体"/>
        <family val="3"/>
        <charset val="134"/>
      </rPr>
      <t>兆瓦时</t>
    </r>
  </si>
  <si>
    <r>
      <rPr>
        <sz val="10"/>
        <color theme="1"/>
        <rFont val="楷体"/>
        <family val="3"/>
        <charset val="134"/>
      </rPr>
      <t>珈钠能源</t>
    </r>
  </si>
  <si>
    <r>
      <rPr>
        <sz val="10"/>
        <color theme="1"/>
        <rFont val="楷体"/>
        <family val="3"/>
        <charset val="134"/>
      </rPr>
      <t>聚阴离子类</t>
    </r>
    <r>
      <rPr>
        <sz val="10"/>
        <color theme="1"/>
        <rFont val="Arial"/>
        <family val="2"/>
      </rPr>
      <t>/</t>
    </r>
    <r>
      <rPr>
        <sz val="10"/>
        <color theme="1"/>
        <rFont val="楷体"/>
        <family val="3"/>
        <charset val="134"/>
      </rPr>
      <t>生物质硬碳</t>
    </r>
  </si>
  <si>
    <r>
      <rPr>
        <sz val="10"/>
        <color theme="1"/>
        <rFont val="楷体"/>
        <family val="3"/>
        <charset val="134"/>
      </rPr>
      <t>正处于小中试阶段，具备初期产业化、十公斤级的产品制备实力</t>
    </r>
  </si>
  <si>
    <r>
      <rPr>
        <sz val="10"/>
        <color theme="1"/>
        <rFont val="楷体"/>
        <family val="3"/>
        <charset val="134"/>
      </rPr>
      <t>华钠新材</t>
    </r>
  </si>
  <si>
    <r>
      <rPr>
        <sz val="10"/>
        <color theme="1"/>
        <rFont val="楷体"/>
        <family val="3"/>
        <charset val="134"/>
      </rPr>
      <t>普鲁士蓝</t>
    </r>
    <r>
      <rPr>
        <sz val="10"/>
        <color theme="1"/>
        <rFont val="Arial"/>
        <family val="2"/>
      </rPr>
      <t>/</t>
    </r>
    <r>
      <rPr>
        <sz val="10"/>
        <color theme="1"/>
        <rFont val="楷体"/>
        <family val="3"/>
        <charset val="134"/>
      </rPr>
      <t>硬碳体系</t>
    </r>
  </si>
  <si>
    <r>
      <rPr>
        <sz val="10"/>
        <color theme="1"/>
        <rFont val="楷体"/>
        <family val="3"/>
        <charset val="134"/>
      </rPr>
      <t>拥有普鲁士蓝与</t>
    </r>
    <r>
      <rPr>
        <sz val="10"/>
        <color theme="1"/>
        <rFont val="Arial"/>
        <family val="2"/>
      </rPr>
      <t>LFP</t>
    </r>
    <r>
      <rPr>
        <sz val="10"/>
        <color theme="1"/>
        <rFont val="楷体"/>
        <family val="3"/>
        <charset val="134"/>
      </rPr>
      <t>混合专利，美联新材战略投资，即将进行</t>
    </r>
    <r>
      <rPr>
        <sz val="10"/>
        <color theme="1"/>
        <rFont val="Arial"/>
        <family val="2"/>
      </rPr>
      <t>500</t>
    </r>
    <r>
      <rPr>
        <sz val="10"/>
        <color theme="1"/>
        <rFont val="楷体"/>
        <family val="3"/>
        <charset val="134"/>
      </rPr>
      <t>吨级别中试</t>
    </r>
  </si>
  <si>
    <r>
      <rPr>
        <sz val="10"/>
        <color theme="1"/>
        <rFont val="楷体"/>
        <family val="3"/>
        <charset val="134"/>
      </rPr>
      <t>浙江超钠</t>
    </r>
  </si>
  <si>
    <r>
      <rPr>
        <sz val="10"/>
        <color theme="1"/>
        <rFont val="楷体"/>
        <family val="3"/>
        <charset val="134"/>
      </rPr>
      <t>普鲁士蓝体系</t>
    </r>
  </si>
  <si>
    <r>
      <rPr>
        <sz val="10"/>
        <color theme="1"/>
        <rFont val="楷体"/>
        <family val="3"/>
        <charset val="134"/>
      </rPr>
      <t>小试</t>
    </r>
  </si>
  <si>
    <r>
      <rPr>
        <sz val="10"/>
        <color theme="1"/>
        <rFont val="楷体"/>
        <family val="3"/>
        <charset val="134"/>
      </rPr>
      <t>上海瀚奇</t>
    </r>
  </si>
  <si>
    <r>
      <rPr>
        <sz val="10"/>
        <color theme="1"/>
        <rFont val="楷体"/>
        <family val="3"/>
        <charset val="134"/>
      </rPr>
      <t>中试，未来三年规划达</t>
    </r>
    <r>
      <rPr>
        <sz val="10"/>
        <color theme="1"/>
        <rFont val="Arial"/>
        <family val="2"/>
      </rPr>
      <t>1GWh,5</t>
    </r>
    <r>
      <rPr>
        <sz val="10"/>
        <color theme="1"/>
        <rFont val="楷体"/>
        <family val="3"/>
        <charset val="134"/>
      </rPr>
      <t>年达</t>
    </r>
    <r>
      <rPr>
        <sz val="10"/>
        <color theme="1"/>
        <rFont val="Arial"/>
        <family val="2"/>
      </rPr>
      <t>10</t>
    </r>
    <r>
      <rPr>
        <sz val="10"/>
        <color theme="1"/>
        <rFont val="楷体"/>
        <family val="3"/>
        <charset val="134"/>
      </rPr>
      <t>万吨级，满足</t>
    </r>
    <r>
      <rPr>
        <sz val="10"/>
        <color theme="1"/>
        <rFont val="Arial"/>
        <family val="2"/>
      </rPr>
      <t>40GWh</t>
    </r>
    <r>
      <rPr>
        <sz val="10"/>
        <color theme="1"/>
        <rFont val="楷体"/>
        <family val="3"/>
        <charset val="134"/>
      </rPr>
      <t>需求</t>
    </r>
  </si>
  <si>
    <r>
      <rPr>
        <sz val="10"/>
        <color theme="1"/>
        <rFont val="楷体"/>
        <family val="3"/>
        <charset val="134"/>
      </rPr>
      <t>贲安能源</t>
    </r>
  </si>
  <si>
    <r>
      <rPr>
        <sz val="10"/>
        <color theme="1"/>
        <rFont val="楷体"/>
        <family val="3"/>
        <charset val="134"/>
      </rPr>
      <t>水系电池；普鲁士蓝</t>
    </r>
    <r>
      <rPr>
        <sz val="10"/>
        <color theme="1"/>
        <rFont val="Arial"/>
        <family val="2"/>
      </rPr>
      <t>/</t>
    </r>
    <r>
      <rPr>
        <sz val="10"/>
        <color theme="1"/>
        <rFont val="楷体"/>
        <family val="3"/>
        <charset val="134"/>
      </rPr>
      <t>钛酸盐</t>
    </r>
  </si>
  <si>
    <r>
      <rPr>
        <sz val="10"/>
        <color theme="1"/>
        <rFont val="楷体"/>
        <family val="3"/>
        <charset val="134"/>
      </rPr>
      <t>钠方新能源</t>
    </r>
  </si>
  <si>
    <r>
      <rPr>
        <sz val="10"/>
        <color theme="1"/>
        <rFont val="楷体"/>
        <family val="3"/>
        <charset val="134"/>
      </rPr>
      <t>与振华签订合作协议，已收到多个客户样品及量产订单</t>
    </r>
  </si>
  <si>
    <r>
      <rPr>
        <sz val="10"/>
        <color theme="1"/>
        <rFont val="楷体"/>
        <family val="3"/>
        <charset val="134"/>
      </rPr>
      <t>苏州星恒</t>
    </r>
  </si>
  <si>
    <r>
      <rPr>
        <sz val="10"/>
        <color theme="1"/>
        <rFont val="楷体"/>
        <family val="3"/>
        <charset val="134"/>
      </rPr>
      <t>层状氧化物</t>
    </r>
  </si>
  <si>
    <r>
      <rPr>
        <sz val="10"/>
        <color theme="1"/>
        <rFont val="楷体"/>
        <family val="3"/>
        <charset val="134"/>
      </rPr>
      <t>深度绑定海钠，产能初期规划</t>
    </r>
    <r>
      <rPr>
        <sz val="10"/>
        <color theme="1"/>
        <rFont val="Arial"/>
        <family val="2"/>
      </rPr>
      <t>1GWh</t>
    </r>
    <r>
      <rPr>
        <sz val="10"/>
        <color theme="1"/>
        <rFont val="楷体"/>
        <family val="3"/>
        <charset val="134"/>
      </rPr>
      <t>，预计明年或今年年底投产</t>
    </r>
  </si>
  <si>
    <r>
      <rPr>
        <sz val="10"/>
        <color theme="1"/>
        <rFont val="楷体"/>
        <family val="3"/>
        <charset val="134"/>
      </rPr>
      <t>振华新材</t>
    </r>
  </si>
  <si>
    <t>120-130Wh/kg</t>
  </si>
  <si>
    <t>2-3k</t>
  </si>
  <si>
    <r>
      <rPr>
        <sz val="10"/>
        <color theme="1"/>
        <rFont val="楷体"/>
        <family val="3"/>
        <charset val="134"/>
      </rPr>
      <t>多氟多</t>
    </r>
  </si>
  <si>
    <r>
      <rPr>
        <sz val="10"/>
        <color theme="1"/>
        <rFont val="楷体"/>
        <family val="3"/>
        <charset val="134"/>
      </rPr>
      <t>规划了</t>
    </r>
    <r>
      <rPr>
        <sz val="10"/>
        <color theme="1"/>
        <rFont val="Arial"/>
        <family val="2"/>
      </rPr>
      <t>2000</t>
    </r>
    <r>
      <rPr>
        <sz val="10"/>
        <color theme="1"/>
        <rFont val="楷体"/>
        <family val="3"/>
        <charset val="134"/>
      </rPr>
      <t>吨级六氟磷酸钠，拥有</t>
    </r>
    <r>
      <rPr>
        <sz val="10"/>
        <color theme="1"/>
        <rFont val="Arial"/>
        <family val="2"/>
      </rPr>
      <t>1GWh</t>
    </r>
    <r>
      <rPr>
        <sz val="10"/>
        <color theme="1"/>
        <rFont val="楷体"/>
        <family val="3"/>
        <charset val="134"/>
      </rPr>
      <t>动力钠电生产线，今年年底投产千吨级六氟磷酸钠</t>
    </r>
  </si>
  <si>
    <t>钠离子电池与锂离子电池最大的区别在于正极材料。</t>
  </si>
  <si>
    <t>钠电池正极材料制备流程</t>
  </si>
  <si>
    <t>钠离子电池正极材料主要路线</t>
  </si>
  <si>
    <t>劣势</t>
  </si>
  <si>
    <t>代表企业</t>
  </si>
  <si>
    <t>过渡金属氧化物</t>
  </si>
  <si>
    <r>
      <rPr>
        <sz val="10"/>
        <color rgb="FF000000"/>
        <rFont val="楷体"/>
        <family val="3"/>
        <charset val="134"/>
      </rPr>
      <t>可分为层状和隧道状过渡金属氧化物，通常用</t>
    </r>
    <r>
      <rPr>
        <sz val="10"/>
        <color rgb="FF000000"/>
        <rFont val="Arial"/>
        <family val="2"/>
      </rPr>
      <t>Na</t>
    </r>
    <r>
      <rPr>
        <vertAlign val="subscript"/>
        <sz val="10"/>
        <color rgb="FF000000"/>
        <rFont val="Arial"/>
        <family val="2"/>
      </rPr>
      <t>x</t>
    </r>
    <r>
      <rPr>
        <sz val="10"/>
        <color rgb="FF000000"/>
        <rFont val="Arial"/>
        <family val="2"/>
      </rPr>
      <t>MO</t>
    </r>
    <r>
      <rPr>
        <vertAlign val="subscript"/>
        <sz val="10"/>
        <color rgb="FF000000"/>
        <rFont val="Arial"/>
        <family val="2"/>
      </rPr>
      <t>2</t>
    </r>
    <r>
      <rPr>
        <sz val="10"/>
        <color rgb="FF000000"/>
        <rFont val="楷体"/>
        <family val="3"/>
        <charset val="134"/>
      </rPr>
      <t>（</t>
    </r>
    <r>
      <rPr>
        <sz val="10"/>
        <color rgb="FF000000"/>
        <rFont val="Arial"/>
        <family val="2"/>
      </rPr>
      <t>M=Co</t>
    </r>
    <r>
      <rPr>
        <sz val="10"/>
        <color rgb="FF000000"/>
        <rFont val="楷体"/>
        <family val="3"/>
        <charset val="134"/>
      </rPr>
      <t>、</t>
    </r>
    <r>
      <rPr>
        <sz val="10"/>
        <color rgb="FF000000"/>
        <rFont val="Arial"/>
        <family val="2"/>
      </rPr>
      <t>Fe</t>
    </r>
    <r>
      <rPr>
        <sz val="10"/>
        <color rgb="FF000000"/>
        <rFont val="楷体"/>
        <family val="3"/>
        <charset val="134"/>
      </rPr>
      <t>、</t>
    </r>
    <r>
      <rPr>
        <sz val="10"/>
        <color rgb="FF000000"/>
        <rFont val="Arial"/>
        <family val="2"/>
      </rPr>
      <t>Mn</t>
    </r>
    <r>
      <rPr>
        <sz val="10"/>
        <color rgb="FF000000"/>
        <rFont val="楷体"/>
        <family val="3"/>
        <charset val="134"/>
      </rPr>
      <t>和</t>
    </r>
    <r>
      <rPr>
        <sz val="10"/>
        <color rgb="FF000000"/>
        <rFont val="Arial"/>
        <family val="2"/>
      </rPr>
      <t>Ni</t>
    </r>
    <r>
      <rPr>
        <sz val="10"/>
        <color rgb="FF000000"/>
        <rFont val="楷体"/>
        <family val="3"/>
        <charset val="134"/>
      </rPr>
      <t>等）表示，层状金属氧化物是当前主流的正极材料</t>
    </r>
  </si>
  <si>
    <t>能量密度高</t>
  </si>
  <si>
    <t>循环性能差</t>
  </si>
  <si>
    <t>宁德时代、中科海钠、钠创新能源、传艺科技</t>
  </si>
  <si>
    <t>普鲁士蓝类似物</t>
  </si>
  <si>
    <r>
      <rPr>
        <sz val="10"/>
        <color rgb="FF000000"/>
        <rFont val="楷体"/>
        <family val="3"/>
        <charset val="134"/>
      </rPr>
      <t>普鲁士蓝类化合物</t>
    </r>
    <r>
      <rPr>
        <sz val="10"/>
        <color rgb="FF000000"/>
        <rFont val="Arial"/>
        <family val="2"/>
      </rPr>
      <t>Na</t>
    </r>
    <r>
      <rPr>
        <vertAlign val="subscript"/>
        <sz val="10"/>
        <color rgb="FF000000"/>
        <rFont val="Arial"/>
        <family val="2"/>
      </rPr>
      <t>x</t>
    </r>
    <r>
      <rPr>
        <sz val="10"/>
        <color rgb="FF000000"/>
        <rFont val="Arial"/>
        <family val="2"/>
      </rPr>
      <t>MA[MB(CN)</t>
    </r>
    <r>
      <rPr>
        <vertAlign val="subscript"/>
        <sz val="10"/>
        <color rgb="FF000000"/>
        <rFont val="Arial"/>
        <family val="2"/>
      </rPr>
      <t>6</t>
    </r>
    <r>
      <rPr>
        <sz val="10"/>
        <color rgb="FF000000"/>
        <rFont val="Arial"/>
        <family val="2"/>
      </rPr>
      <t>]zH</t>
    </r>
    <r>
      <rPr>
        <vertAlign val="subscript"/>
        <sz val="10"/>
        <color rgb="FF000000"/>
        <rFont val="Arial"/>
        <family val="2"/>
      </rPr>
      <t>2</t>
    </r>
    <r>
      <rPr>
        <sz val="10"/>
        <color rgb="FF000000"/>
        <rFont val="Arial"/>
        <family val="2"/>
      </rPr>
      <t>O</t>
    </r>
    <r>
      <rPr>
        <sz val="10"/>
        <color rgb="FF000000"/>
        <rFont val="楷体"/>
        <family val="3"/>
        <charset val="134"/>
      </rPr>
      <t>（</t>
    </r>
    <r>
      <rPr>
        <sz val="10"/>
        <color rgb="FF000000"/>
        <rFont val="Arial"/>
        <family val="2"/>
      </rPr>
      <t>MA</t>
    </r>
    <r>
      <rPr>
        <sz val="10"/>
        <color rgb="FF000000"/>
        <rFont val="楷体"/>
        <family val="3"/>
        <charset val="134"/>
      </rPr>
      <t>和</t>
    </r>
    <r>
      <rPr>
        <sz val="10"/>
        <color rgb="FF000000"/>
        <rFont val="Arial"/>
        <family val="2"/>
      </rPr>
      <t>MB</t>
    </r>
    <r>
      <rPr>
        <sz val="10"/>
        <color rgb="FF000000"/>
        <rFont val="楷体"/>
        <family val="3"/>
        <charset val="134"/>
      </rPr>
      <t>为过渡金属离子），晶体结构为面心立方，过渡金属离子与氰化根形成六配位，碱金属离子处于三位通道结构和配位孔隙中</t>
    </r>
  </si>
  <si>
    <t>较好的电化学性能，成本低，稳定性好</t>
  </si>
  <si>
    <t>生产对水敏感</t>
  </si>
  <si>
    <t>宁德时代、钠创新能源</t>
  </si>
  <si>
    <r>
      <rPr>
        <sz val="10"/>
        <color rgb="FF000000"/>
        <rFont val="楷体"/>
        <family val="3"/>
        <charset val="134"/>
      </rPr>
      <t>聚阴离子类化合物</t>
    </r>
    <r>
      <rPr>
        <sz val="10"/>
        <color rgb="FF000000"/>
        <rFont val="Arial"/>
        <family val="2"/>
      </rPr>
      <t>Na</t>
    </r>
    <r>
      <rPr>
        <vertAlign val="subscript"/>
        <sz val="10"/>
        <color rgb="FF000000"/>
        <rFont val="Arial"/>
        <family val="2"/>
      </rPr>
      <t>x</t>
    </r>
    <r>
      <rPr>
        <sz val="10"/>
        <color rgb="FF000000"/>
        <rFont val="Arial"/>
        <family val="2"/>
      </rPr>
      <t>M</t>
    </r>
    <r>
      <rPr>
        <vertAlign val="subscript"/>
        <sz val="10"/>
        <color rgb="FF000000"/>
        <rFont val="Arial"/>
        <family val="2"/>
      </rPr>
      <t>y</t>
    </r>
    <r>
      <rPr>
        <sz val="10"/>
        <color rgb="FF000000"/>
        <rFont val="Arial"/>
        <family val="2"/>
      </rPr>
      <t>[(XO</t>
    </r>
    <r>
      <rPr>
        <vertAlign val="subscript"/>
        <sz val="10"/>
        <color rgb="FF000000"/>
        <rFont val="Arial"/>
        <family val="2"/>
      </rPr>
      <t>m</t>
    </r>
    <r>
      <rPr>
        <sz val="10"/>
        <color rgb="FF000000"/>
        <rFont val="Arial"/>
        <family val="2"/>
      </rPr>
      <t>)</t>
    </r>
    <r>
      <rPr>
        <vertAlign val="subscript"/>
        <sz val="10"/>
        <color rgb="FF000000"/>
        <rFont val="Arial"/>
        <family val="2"/>
      </rPr>
      <t>n-</t>
    </r>
    <r>
      <rPr>
        <sz val="10"/>
        <color rgb="FF000000"/>
        <rFont val="Arial"/>
        <family val="2"/>
      </rPr>
      <t>]</t>
    </r>
    <r>
      <rPr>
        <vertAlign val="subscript"/>
        <sz val="10"/>
        <color rgb="FF000000"/>
        <rFont val="Arial"/>
        <family val="2"/>
      </rPr>
      <t>z</t>
    </r>
    <r>
      <rPr>
        <sz val="10"/>
        <color rgb="FF000000"/>
        <rFont val="楷体"/>
        <family val="3"/>
        <charset val="134"/>
      </rPr>
      <t>（</t>
    </r>
    <r>
      <rPr>
        <sz val="10"/>
        <color rgb="FF000000"/>
        <rFont val="Arial"/>
        <family val="2"/>
      </rPr>
      <t>M</t>
    </r>
    <r>
      <rPr>
        <sz val="10"/>
        <color rgb="FF000000"/>
        <rFont val="楷体"/>
        <family val="3"/>
        <charset val="134"/>
      </rPr>
      <t>为具有可变价态的金属离子；</t>
    </r>
    <r>
      <rPr>
        <sz val="10"/>
        <color rgb="FF000000"/>
        <rFont val="Arial"/>
        <family val="2"/>
      </rPr>
      <t>X</t>
    </r>
    <r>
      <rPr>
        <sz val="10"/>
        <color rgb="FF000000"/>
        <rFont val="楷体"/>
        <family val="3"/>
        <charset val="134"/>
      </rPr>
      <t>为</t>
    </r>
    <r>
      <rPr>
        <sz val="10"/>
        <color rgb="FF000000"/>
        <rFont val="Arial"/>
        <family val="2"/>
      </rPr>
      <t>P</t>
    </r>
    <r>
      <rPr>
        <sz val="10"/>
        <color rgb="FF000000"/>
        <rFont val="楷体"/>
        <family val="3"/>
        <charset val="134"/>
      </rPr>
      <t>、</t>
    </r>
    <r>
      <rPr>
        <sz val="10"/>
        <color rgb="FF000000"/>
        <rFont val="Arial"/>
        <family val="2"/>
      </rPr>
      <t>S</t>
    </r>
    <r>
      <rPr>
        <sz val="10"/>
        <color rgb="FF000000"/>
        <rFont val="楷体"/>
        <family val="3"/>
        <charset val="134"/>
      </rPr>
      <t>和</t>
    </r>
    <r>
      <rPr>
        <sz val="10"/>
        <color rgb="FF000000"/>
        <rFont val="Arial"/>
        <family val="2"/>
      </rPr>
      <t>V</t>
    </r>
    <r>
      <rPr>
        <sz val="10"/>
        <color rgb="FF000000"/>
        <rFont val="楷体"/>
        <family val="3"/>
        <charset val="134"/>
      </rPr>
      <t>等元素）主要分为橄榄石结构磷酸盐、</t>
    </r>
    <r>
      <rPr>
        <sz val="10"/>
        <color rgb="FF000000"/>
        <rFont val="Arial"/>
        <family val="2"/>
      </rPr>
      <t>NASCICON</t>
    </r>
    <r>
      <rPr>
        <sz val="10"/>
        <color rgb="FF000000"/>
        <rFont val="楷体"/>
        <family val="3"/>
        <charset val="134"/>
      </rPr>
      <t>（钠离子快离子导体）化合物和磷酸盐化合物</t>
    </r>
  </si>
  <si>
    <t>热稳定性好，循环寿命好</t>
  </si>
  <si>
    <t>能量密度低，导电性差</t>
  </si>
  <si>
    <t>鹏辉能源、众钠能源</t>
  </si>
  <si>
    <t>也叫无定形或玻璃态材料，是固体中的原子不按照一定的空间顺序排列的固体，原子排不上表现为长程无序，短程有序</t>
  </si>
  <si>
    <t>循环性能好，能量密度好</t>
  </si>
  <si>
    <t>电导率低，稳定性和耐酸碱性差</t>
  </si>
  <si>
    <t>钠离子电池正极企业布局情况</t>
  </si>
  <si>
    <t>公司名称</t>
  </si>
  <si>
    <t>正极技术路线</t>
  </si>
  <si>
    <t>产品性能情况</t>
  </si>
  <si>
    <t>布局情况</t>
  </si>
  <si>
    <t>容百科技</t>
  </si>
  <si>
    <t>锰铁普鲁士白、层状氧化物体系、聚阴离子体系均有布局</t>
  </si>
  <si>
    <r>
      <rPr>
        <sz val="10"/>
        <color rgb="FF000000"/>
        <rFont val="楷体"/>
        <family val="3"/>
        <charset val="134"/>
      </rPr>
      <t>能量密度</t>
    </r>
    <r>
      <rPr>
        <sz val="10"/>
        <color rgb="FF000000"/>
        <rFont val="Arial"/>
        <family val="2"/>
      </rPr>
      <t>:&gt;110Wh/kg</t>
    </r>
    <r>
      <rPr>
        <sz val="10"/>
        <color rgb="FF000000"/>
        <rFont val="楷体"/>
        <family val="3"/>
        <charset val="134"/>
      </rPr>
      <t>；循环次数</t>
    </r>
    <r>
      <rPr>
        <sz val="10"/>
        <color rgb="FF000000"/>
        <rFont val="Arial"/>
        <family val="2"/>
      </rPr>
      <t>:&gt; 6000</t>
    </r>
    <r>
      <rPr>
        <sz val="10"/>
        <color rgb="FF000000"/>
        <rFont val="楷体"/>
        <family val="3"/>
        <charset val="134"/>
      </rPr>
      <t>次；倍率性能</t>
    </r>
    <r>
      <rPr>
        <sz val="10"/>
        <color rgb="FF000000"/>
        <rFont val="Arial"/>
        <family val="2"/>
      </rPr>
      <t xml:space="preserve">: </t>
    </r>
    <r>
      <rPr>
        <sz val="10"/>
        <color rgb="FF000000"/>
        <rFont val="楷体"/>
        <family val="3"/>
        <charset val="134"/>
      </rPr>
      <t>优于</t>
    </r>
    <r>
      <rPr>
        <sz val="10"/>
        <color rgb="FF000000"/>
        <rFont val="Arial"/>
        <family val="2"/>
      </rPr>
      <t>3C</t>
    </r>
  </si>
  <si>
    <r>
      <rPr>
        <sz val="10"/>
        <color rgb="FF000000"/>
        <rFont val="楷体"/>
        <family val="3"/>
        <charset val="134"/>
      </rPr>
      <t>规划</t>
    </r>
    <r>
      <rPr>
        <sz val="10"/>
        <color rgb="FF000000"/>
        <rFont val="Arial"/>
        <family val="2"/>
      </rPr>
      <t>2023</t>
    </r>
    <r>
      <rPr>
        <sz val="10"/>
        <color rgb="FF000000"/>
        <rFont val="楷体"/>
        <family val="3"/>
        <charset val="134"/>
      </rPr>
      <t>年层状氧化物正极材料产能</t>
    </r>
    <r>
      <rPr>
        <sz val="10"/>
        <color rgb="FF000000"/>
        <rFont val="Arial"/>
        <family val="2"/>
      </rPr>
      <t>3.6</t>
    </r>
    <r>
      <rPr>
        <sz val="10"/>
        <color rgb="FF000000"/>
        <rFont val="楷体"/>
        <family val="3"/>
        <charset val="134"/>
      </rPr>
      <t>万吨</t>
    </r>
    <r>
      <rPr>
        <sz val="10"/>
        <color rgb="FF000000"/>
        <rFont val="Arial"/>
        <family val="2"/>
      </rPr>
      <t>/</t>
    </r>
    <r>
      <rPr>
        <sz val="10"/>
        <color rgb="FF000000"/>
        <rFont val="楷体"/>
        <family val="3"/>
        <charset val="134"/>
      </rPr>
      <t>年；</t>
    </r>
    <r>
      <rPr>
        <sz val="10"/>
        <color rgb="FF000000"/>
        <rFont val="Arial"/>
        <family val="2"/>
      </rPr>
      <t>2025</t>
    </r>
    <r>
      <rPr>
        <sz val="10"/>
        <color rgb="FF000000"/>
        <rFont val="楷体"/>
        <family val="3"/>
        <charset val="134"/>
      </rPr>
      <t>年规划</t>
    </r>
    <r>
      <rPr>
        <sz val="10"/>
        <color rgb="FF000000"/>
        <rFont val="Arial"/>
        <family val="2"/>
      </rPr>
      <t>10</t>
    </r>
    <r>
      <rPr>
        <sz val="10"/>
        <color rgb="FF000000"/>
        <rFont val="楷体"/>
        <family val="3"/>
        <charset val="134"/>
      </rPr>
      <t>万吨；普鲁士白供货宁德时代</t>
    </r>
  </si>
  <si>
    <t>振华新材</t>
  </si>
  <si>
    <t>层状金属氧化物体系</t>
  </si>
  <si>
    <r>
      <rPr>
        <sz val="10"/>
        <color rgb="FF000000"/>
        <rFont val="楷体"/>
        <family val="3"/>
        <charset val="134"/>
      </rPr>
      <t>能量密度</t>
    </r>
    <r>
      <rPr>
        <sz val="10"/>
        <color rgb="FF000000"/>
        <rFont val="Arial"/>
        <family val="2"/>
      </rPr>
      <t>: 120-130Wh/kg</t>
    </r>
    <r>
      <rPr>
        <sz val="10"/>
        <color rgb="FF000000"/>
        <rFont val="楷体"/>
        <family val="3"/>
        <charset val="134"/>
      </rPr>
      <t>；循环次数</t>
    </r>
    <r>
      <rPr>
        <sz val="10"/>
        <color rgb="FF000000"/>
        <rFont val="Arial"/>
        <family val="2"/>
      </rPr>
      <t>:2-4k</t>
    </r>
    <r>
      <rPr>
        <sz val="10"/>
        <color rgb="FF000000"/>
        <rFont val="楷体"/>
        <family val="3"/>
        <charset val="134"/>
      </rPr>
      <t>次；温和放电倍率</t>
    </r>
    <r>
      <rPr>
        <sz val="10"/>
        <color rgb="FF000000"/>
        <rFont val="Arial"/>
        <family val="2"/>
      </rPr>
      <t>0.2-0.3C</t>
    </r>
  </si>
  <si>
    <t>钠离子电池正极材料处于吨级送样阶段，生产线与现有三元材料兼容，深度合作宁德时代</t>
  </si>
  <si>
    <t>湖南邦普</t>
  </si>
  <si>
    <t>未披露</t>
  </si>
  <si>
    <r>
      <rPr>
        <sz val="10"/>
        <color rgb="FF000000"/>
        <rFont val="楷体"/>
        <family val="3"/>
        <charset val="134"/>
      </rPr>
      <t>已进入磷酸铁锂生产线改产钠离子电池中试产线环评阶段</t>
    </r>
    <r>
      <rPr>
        <sz val="10"/>
        <color rgb="FF000000"/>
        <rFont val="Arial"/>
        <family val="2"/>
      </rPr>
      <t>(</t>
    </r>
    <r>
      <rPr>
        <sz val="10"/>
        <color rgb="FF000000"/>
        <rFont val="楷体"/>
        <family val="3"/>
        <charset val="134"/>
      </rPr>
      <t>年产钠电正极</t>
    </r>
    <r>
      <rPr>
        <sz val="10"/>
        <color rgb="FF000000"/>
        <rFont val="Arial"/>
        <family val="2"/>
      </rPr>
      <t>600</t>
    </r>
    <r>
      <rPr>
        <sz val="10"/>
        <color rgb="FF000000"/>
        <rFont val="楷体"/>
        <family val="3"/>
        <charset val="134"/>
      </rPr>
      <t>吨</t>
    </r>
    <r>
      <rPr>
        <sz val="10"/>
        <color rgb="FF000000"/>
        <rFont val="Arial"/>
        <family val="2"/>
      </rPr>
      <t>)</t>
    </r>
    <r>
      <rPr>
        <sz val="10"/>
        <color rgb="FF000000"/>
        <rFont val="楷体"/>
        <family val="3"/>
        <charset val="134"/>
      </rPr>
      <t>建成后该产线可切换生产磷酸铁</t>
    </r>
  </si>
  <si>
    <t>中伟股份</t>
  </si>
  <si>
    <r>
      <rPr>
        <sz val="10"/>
        <color rgb="FF000000"/>
        <rFont val="楷体"/>
        <family val="3"/>
        <charset val="134"/>
      </rPr>
      <t>钠系前驱有</t>
    </r>
    <r>
      <rPr>
        <sz val="10"/>
        <color rgb="FF000000"/>
        <rFont val="Arial"/>
        <family val="2"/>
      </rPr>
      <t>2-3</t>
    </r>
    <r>
      <rPr>
        <sz val="10"/>
        <color rgb="FF000000"/>
        <rFont val="楷体"/>
        <family val="3"/>
        <charset val="134"/>
      </rPr>
      <t>家客户，今年产量能达到千吨级，预计</t>
    </r>
    <r>
      <rPr>
        <sz val="10"/>
        <color rgb="FF000000"/>
        <rFont val="Arial"/>
        <family val="2"/>
      </rPr>
      <t>2023</t>
    </r>
    <r>
      <rPr>
        <sz val="10"/>
        <color rgb="FF000000"/>
        <rFont val="楷体"/>
        <family val="3"/>
        <charset val="134"/>
      </rPr>
      <t>年上半年实现批量供货</t>
    </r>
  </si>
  <si>
    <t>格林美</t>
  </si>
  <si>
    <t>层状金属氧化物体系、普鲁士蓝体系</t>
  </si>
  <si>
    <t>拥有钠离子电池补钠的方法、钠离子电池及其制备方法等多项专利；在普鲁士蓝和层状氧化物等钠离子电池材料两大技术路线均已积累了相关产业技术并和多家下游客户正在认证</t>
  </si>
  <si>
    <t>圣阳股份</t>
  </si>
  <si>
    <t>普鲁士白</t>
  </si>
  <si>
    <r>
      <rPr>
        <sz val="10"/>
        <color theme="1"/>
        <rFont val="楷体"/>
        <family val="3"/>
        <charset val="134"/>
      </rPr>
      <t>能量密度达</t>
    </r>
    <r>
      <rPr>
        <sz val="10"/>
        <color theme="1"/>
        <rFont val="Arial"/>
        <family val="2"/>
      </rPr>
      <t>160Wh/kg</t>
    </r>
    <r>
      <rPr>
        <sz val="10"/>
        <color theme="1"/>
        <rFont val="楷体"/>
        <family val="3"/>
        <charset val="134"/>
      </rPr>
      <t>；常温下充电</t>
    </r>
    <r>
      <rPr>
        <sz val="10"/>
        <color theme="1"/>
        <rFont val="Arial"/>
        <family val="2"/>
      </rPr>
      <t>15</t>
    </r>
    <r>
      <rPr>
        <sz val="10"/>
        <color theme="1"/>
        <rFont val="楷体"/>
        <family val="3"/>
        <charset val="134"/>
      </rPr>
      <t>分钟，电量可达</t>
    </r>
    <r>
      <rPr>
        <sz val="10"/>
        <color theme="1"/>
        <rFont val="Arial"/>
        <family val="2"/>
      </rPr>
      <t>80%</t>
    </r>
    <r>
      <rPr>
        <sz val="10"/>
        <color theme="1"/>
        <rFont val="楷体"/>
        <family val="3"/>
        <charset val="134"/>
      </rPr>
      <t>以上；在</t>
    </r>
    <r>
      <rPr>
        <sz val="10"/>
        <color theme="1"/>
        <rFont val="Arial"/>
        <family val="2"/>
      </rPr>
      <t>-20</t>
    </r>
    <r>
      <rPr>
        <sz val="10"/>
        <color theme="1"/>
        <rFont val="楷体"/>
        <family val="3"/>
        <charset val="134"/>
      </rPr>
      <t>℃低温环境中，拥有</t>
    </r>
    <r>
      <rPr>
        <sz val="10"/>
        <color theme="1"/>
        <rFont val="Arial"/>
        <family val="2"/>
      </rPr>
      <t>90%</t>
    </r>
    <r>
      <rPr>
        <sz val="10"/>
        <color theme="1"/>
        <rFont val="楷体"/>
        <family val="3"/>
        <charset val="134"/>
      </rPr>
      <t>以上的放电保持率；系统集成效率达</t>
    </r>
    <r>
      <rPr>
        <sz val="10"/>
        <color theme="1"/>
        <rFont val="Arial"/>
        <family val="2"/>
      </rPr>
      <t>80%</t>
    </r>
    <r>
      <rPr>
        <sz val="10"/>
        <color theme="1"/>
        <rFont val="楷体"/>
        <family val="3"/>
        <charset val="134"/>
      </rPr>
      <t>以上</t>
    </r>
  </si>
  <si>
    <t>开发高环保、高循环性钠离子电池，已通过实验阶段；收购星空钠电</t>
  </si>
  <si>
    <t>各类正极原材料及供应商</t>
  </si>
  <si>
    <t>正极材料种类</t>
  </si>
  <si>
    <t>原材料</t>
  </si>
  <si>
    <t>供应商</t>
  </si>
  <si>
    <t>供应链情况</t>
  </si>
  <si>
    <t>层状过渡金属氧化物类</t>
  </si>
  <si>
    <r>
      <rPr>
        <sz val="10"/>
        <color rgb="FF000000"/>
        <rFont val="楷体"/>
        <family val="3"/>
        <charset val="134"/>
      </rPr>
      <t>铁</t>
    </r>
    <r>
      <rPr>
        <sz val="10"/>
        <color rgb="FF000000"/>
        <rFont val="Arial"/>
        <family val="2"/>
      </rPr>
      <t>/</t>
    </r>
    <r>
      <rPr>
        <sz val="10"/>
        <color rgb="FF000000"/>
        <rFont val="楷体"/>
        <family val="3"/>
        <charset val="134"/>
      </rPr>
      <t>锰</t>
    </r>
    <r>
      <rPr>
        <sz val="10"/>
        <color rgb="FF000000"/>
        <rFont val="Arial"/>
        <family val="2"/>
      </rPr>
      <t>/</t>
    </r>
    <r>
      <rPr>
        <sz val="10"/>
        <color rgb="FF000000"/>
        <rFont val="楷体"/>
        <family val="3"/>
        <charset val="134"/>
      </rPr>
      <t>镍盐等</t>
    </r>
  </si>
  <si>
    <t>二氧化锰：红星发展、湘潭电化、南方锰业；</t>
  </si>
  <si>
    <t>铁锰等原材料供给充足，关键在于达到电池级的纯度和成本控制能力</t>
  </si>
  <si>
    <t>镍资源：华友钴业</t>
  </si>
  <si>
    <t>聚阴离子化合物类</t>
  </si>
  <si>
    <t>磷酸钒钠、焦磷酸铁钠等</t>
  </si>
  <si>
    <t>钒化物：攀钢钒钛</t>
  </si>
  <si>
    <t>涉及到钒矿和钒储量情况，冶炼难度大</t>
  </si>
  <si>
    <r>
      <rPr>
        <sz val="10"/>
        <color rgb="FF000000"/>
        <rFont val="楷体"/>
        <family val="3"/>
        <charset val="134"/>
      </rPr>
      <t>普鲁士蓝</t>
    </r>
    <r>
      <rPr>
        <sz val="10"/>
        <color rgb="FF000000"/>
        <rFont val="Arial"/>
        <family val="2"/>
      </rPr>
      <t>/</t>
    </r>
    <r>
      <rPr>
        <sz val="10"/>
        <color rgb="FF000000"/>
        <rFont val="楷体"/>
        <family val="3"/>
        <charset val="134"/>
      </rPr>
      <t>白类化合物</t>
    </r>
  </si>
  <si>
    <t>亚铁氰化钠</t>
  </si>
  <si>
    <t>氰化物：美联新材（营创三征）、河北诚信、重庆紫光化工等</t>
  </si>
  <si>
    <t>电池级材料的生产需要重新建厂，涉及到氰化物需要有相关资质</t>
  </si>
  <si>
    <t>正极：重点关注过渡金属氧化物和普鲁士化合物路线</t>
  </si>
  <si>
    <r>
      <rPr>
        <sz val="10"/>
        <color theme="1"/>
        <rFont val="楷体"/>
        <family val="3"/>
        <charset val="134"/>
      </rPr>
      <t>金属氧化物和普鲁士化合物是主流技术路线。钠离子电池的正极主要有过渡金属氧化物、聚阴离子型化合物、</t>
    </r>
    <r>
      <rPr>
        <sz val="10"/>
        <color theme="1"/>
        <rFont val="Arial"/>
        <family val="2"/>
      </rPr>
      <t xml:space="preserve">
</t>
    </r>
    <r>
      <rPr>
        <sz val="10"/>
        <color theme="1"/>
        <rFont val="楷体"/>
        <family val="3"/>
        <charset val="134"/>
      </rPr>
      <t xml:space="preserve">普鲁士化合物和非晶态材料四种路线：
</t>
    </r>
    <r>
      <rPr>
        <sz val="10"/>
        <color theme="1"/>
        <rFont val="Arial"/>
        <family val="2"/>
      </rPr>
      <t>1</t>
    </r>
    <r>
      <rPr>
        <sz val="10"/>
        <color theme="1"/>
        <rFont val="楷体"/>
        <family val="3"/>
        <charset val="134"/>
      </rPr>
      <t>）过渡金属氧化物是目前最受欢迎的正极材料，例如磷酸铁钠、锰酸铁钠、钛锰酸钠等，中科海钠、钠创新能源和</t>
    </r>
    <r>
      <rPr>
        <sz val="10"/>
        <color theme="1"/>
        <rFont val="Arial"/>
        <family val="2"/>
      </rPr>
      <t>Faradion</t>
    </r>
    <r>
      <rPr>
        <sz val="10"/>
        <color theme="1"/>
        <rFont val="楷体"/>
        <family val="3"/>
        <charset val="134"/>
      </rPr>
      <t xml:space="preserve">主要采用该技术路线；
</t>
    </r>
    <r>
      <rPr>
        <sz val="10"/>
        <color theme="1"/>
        <rFont val="Arial"/>
        <family val="2"/>
      </rPr>
      <t>2</t>
    </r>
    <r>
      <rPr>
        <sz val="10"/>
        <color theme="1"/>
        <rFont val="楷体"/>
        <family val="3"/>
        <charset val="134"/>
      </rPr>
      <t>）普鲁士类材料具有较好的电化学性能，具备成本低、稳定性好等优点，但在制备过程中存在配位水含量难以控制等问题，宁德时代、星空钠电和</t>
    </r>
    <r>
      <rPr>
        <sz val="10"/>
        <color theme="1"/>
        <rFont val="Arial"/>
        <family val="2"/>
      </rPr>
      <t>Natron Energy</t>
    </r>
    <r>
      <rPr>
        <sz val="10"/>
        <color theme="1"/>
        <rFont val="楷体"/>
        <family val="3"/>
        <charset val="134"/>
      </rPr>
      <t xml:space="preserve">是主要公司；
</t>
    </r>
    <r>
      <rPr>
        <sz val="10"/>
        <color theme="1"/>
        <rFont val="Arial"/>
        <family val="2"/>
      </rPr>
      <t>3</t>
    </r>
    <r>
      <rPr>
        <sz val="10"/>
        <color theme="1"/>
        <rFont val="楷体"/>
        <family val="3"/>
        <charset val="134"/>
      </rPr>
      <t>）聚阴离子型材料稳定性和循环寿命好，化合物族类具有多样性，但是较低的本征电子电导率，限制了这类材料的实际应用。</t>
    </r>
  </si>
  <si>
    <t>钠离子电池负极技术路线</t>
  </si>
  <si>
    <t>性质</t>
  </si>
  <si>
    <t>碳基材料</t>
  </si>
  <si>
    <t>软碳</t>
  </si>
  <si>
    <t>嵌钠平台低、容量高、循环寿命长、制备简单等突出优势，硬碳具有高可逆比容量、低电压等突出优势，软碳具有缺陷少、结晶度高、电导率高等特点</t>
  </si>
  <si>
    <t>硬碳</t>
  </si>
  <si>
    <t>金属化合物</t>
  </si>
  <si>
    <r>
      <rPr>
        <sz val="10"/>
        <color rgb="FF000000"/>
        <rFont val="楷体"/>
        <family val="3"/>
        <charset val="134"/>
      </rPr>
      <t>成本低、具有较高的比容量和钠储存电势而有潜力作为钠离子电池的阳极材料，其反应机理主要是可逆的氧化还原反应，但金属氧化物自身导电性较差以及在循环过程中会产生体积膨胀</t>
    </r>
    <r>
      <rPr>
        <sz val="10"/>
        <color rgb="FF000000"/>
        <rFont val="Arial"/>
        <family val="2"/>
      </rPr>
      <t xml:space="preserve">, </t>
    </r>
    <r>
      <rPr>
        <sz val="10"/>
        <color rgb="FF000000"/>
        <rFont val="楷体"/>
        <family val="3"/>
        <charset val="134"/>
      </rPr>
      <t>通常导致电极材料表现出较差的循环稳定性和倍率性能</t>
    </r>
  </si>
  <si>
    <t>合金材料</t>
  </si>
  <si>
    <t>具有较高的比容量、良好的导电性，可在过充电后防止产生枝晶，延长了钠离子电池的使用寿命，为了减轻体积膨胀，提高合金阳极的性能，人们主要集中于材料纳米化、引入碳基体复合、优化粘结剂和电解质添加剂等方面来进行研究</t>
  </si>
  <si>
    <t>非金属单质</t>
  </si>
  <si>
    <t>与碳同族的元素，磷和硅成为近年兴起的方向，研究成熟度还不高。其中黑磷有皱褶的层状结构，高导电等特点，但制备较难</t>
  </si>
  <si>
    <t>钠离子电池碳基负极技术路线</t>
  </si>
  <si>
    <t>碳层间距</t>
  </si>
  <si>
    <t>比表面积</t>
  </si>
  <si>
    <t>循环性能</t>
  </si>
  <si>
    <t>倍率性能</t>
  </si>
  <si>
    <t>石墨材料</t>
  </si>
  <si>
    <r>
      <rPr>
        <sz val="10"/>
        <color rgb="FF000000"/>
        <rFont val="Arial"/>
        <family val="2"/>
      </rPr>
      <t>100mA/g</t>
    </r>
    <r>
      <rPr>
        <sz val="10"/>
        <color rgb="FF000000"/>
        <rFont val="楷体"/>
        <family val="3"/>
        <charset val="134"/>
      </rPr>
      <t>下</t>
    </r>
    <r>
      <rPr>
        <sz val="10"/>
        <color rgb="FF000000"/>
        <rFont val="Arial"/>
        <family val="2"/>
      </rPr>
      <t>2000</t>
    </r>
    <r>
      <rPr>
        <sz val="10"/>
        <color rgb="FF000000"/>
        <rFont val="楷体"/>
        <family val="3"/>
        <charset val="134"/>
      </rPr>
      <t>圈后保持率</t>
    </r>
    <r>
      <rPr>
        <sz val="10"/>
        <color rgb="FF000000"/>
        <rFont val="Arial"/>
        <family val="2"/>
      </rPr>
      <t>73.92%</t>
    </r>
  </si>
  <si>
    <r>
      <rPr>
        <sz val="10"/>
        <color rgb="FF000000"/>
        <rFont val="Arial"/>
        <family val="2"/>
      </rPr>
      <t>20mA/g</t>
    </r>
    <r>
      <rPr>
        <sz val="10"/>
        <color rgb="FF000000"/>
        <rFont val="楷体"/>
        <family val="3"/>
        <charset val="134"/>
      </rPr>
      <t>，</t>
    </r>
    <r>
      <rPr>
        <sz val="10"/>
        <color rgb="FF000000"/>
        <rFont val="Arial"/>
        <family val="2"/>
      </rPr>
      <t>28.4mAh/g</t>
    </r>
  </si>
  <si>
    <t>200mA/g,91mAh/g</t>
  </si>
  <si>
    <t>石墨烯材料</t>
  </si>
  <si>
    <t>0.365-0.371</t>
  </si>
  <si>
    <r>
      <rPr>
        <sz val="10"/>
        <color rgb="FF000000"/>
        <rFont val="Arial"/>
        <family val="2"/>
      </rPr>
      <t>200mA/g</t>
    </r>
    <r>
      <rPr>
        <sz val="10"/>
        <color rgb="FF000000"/>
        <rFont val="楷体"/>
        <family val="3"/>
        <charset val="134"/>
      </rPr>
      <t>下</t>
    </r>
    <r>
      <rPr>
        <sz val="10"/>
        <color rgb="FF000000"/>
        <rFont val="Arial"/>
        <family val="2"/>
      </rPr>
      <t>250</t>
    </r>
    <r>
      <rPr>
        <sz val="10"/>
        <color rgb="FF000000"/>
        <rFont val="楷体"/>
        <family val="3"/>
        <charset val="134"/>
      </rPr>
      <t>圈后保持</t>
    </r>
    <r>
      <rPr>
        <sz val="10"/>
        <color rgb="FF000000"/>
        <rFont val="Arial"/>
        <family val="2"/>
      </rPr>
      <t>93.3mAh/g</t>
    </r>
  </si>
  <si>
    <r>
      <rPr>
        <sz val="10"/>
        <color rgb="FF000000"/>
        <rFont val="Arial"/>
        <family val="2"/>
      </rPr>
      <t>40mAh/g</t>
    </r>
    <r>
      <rPr>
        <sz val="10"/>
        <color rgb="FF000000"/>
        <rFont val="楷体"/>
        <family val="3"/>
        <charset val="134"/>
      </rPr>
      <t>，</t>
    </r>
    <r>
      <rPr>
        <sz val="10"/>
        <color rgb="FF000000"/>
        <rFont val="Arial"/>
        <family val="2"/>
      </rPr>
      <t>174.3mAh/g</t>
    </r>
  </si>
  <si>
    <r>
      <rPr>
        <sz val="10"/>
        <color rgb="FF000000"/>
        <rFont val="Arial"/>
        <family val="2"/>
      </rPr>
      <t>1000mA/g</t>
    </r>
    <r>
      <rPr>
        <sz val="10"/>
        <color rgb="FF000000"/>
        <rFont val="楷体"/>
        <family val="3"/>
        <charset val="134"/>
      </rPr>
      <t>，</t>
    </r>
    <r>
      <rPr>
        <sz val="10"/>
        <color rgb="FF000000"/>
        <rFont val="Arial"/>
        <family val="2"/>
      </rPr>
      <t>95.6mAh/g</t>
    </r>
  </si>
  <si>
    <t>软碳材料</t>
  </si>
  <si>
    <r>
      <rPr>
        <sz val="10"/>
        <color rgb="FF000000"/>
        <rFont val="Arial"/>
        <family val="2"/>
      </rPr>
      <t>20mA/g</t>
    </r>
    <r>
      <rPr>
        <sz val="10"/>
        <color rgb="FF000000"/>
        <rFont val="楷体"/>
        <family val="3"/>
        <charset val="134"/>
      </rPr>
      <t>、</t>
    </r>
    <r>
      <rPr>
        <sz val="10"/>
        <color rgb="FF000000"/>
        <rFont val="Arial"/>
        <family val="2"/>
      </rPr>
      <t>200mA/g</t>
    </r>
    <r>
      <rPr>
        <sz val="10"/>
        <color rgb="FF000000"/>
        <rFont val="楷体"/>
        <family val="3"/>
        <charset val="134"/>
      </rPr>
      <t>和</t>
    </r>
    <r>
      <rPr>
        <sz val="10"/>
        <color rgb="FF000000"/>
        <rFont val="Arial"/>
        <family val="2"/>
      </rPr>
      <t>1000mA/g</t>
    </r>
    <r>
      <rPr>
        <sz val="10"/>
        <color rgb="FF000000"/>
        <rFont val="楷体"/>
        <family val="3"/>
        <charset val="134"/>
      </rPr>
      <t>下分别循环</t>
    </r>
    <r>
      <rPr>
        <sz val="10"/>
        <color rgb="FF000000"/>
        <rFont val="Arial"/>
        <family val="2"/>
      </rPr>
      <t>10</t>
    </r>
    <r>
      <rPr>
        <sz val="10"/>
        <color rgb="FF000000"/>
        <rFont val="楷体"/>
        <family val="3"/>
        <charset val="134"/>
      </rPr>
      <t>圈、</t>
    </r>
    <r>
      <rPr>
        <sz val="10"/>
        <color rgb="FF000000"/>
        <rFont val="Arial"/>
        <family val="2"/>
      </rPr>
      <t>50</t>
    </r>
    <r>
      <rPr>
        <sz val="10"/>
        <color rgb="FF000000"/>
        <rFont val="楷体"/>
        <family val="3"/>
        <charset val="134"/>
      </rPr>
      <t>圈和</t>
    </r>
    <r>
      <rPr>
        <sz val="10"/>
        <color rgb="FF000000"/>
        <rFont val="Arial"/>
        <family val="2"/>
      </rPr>
      <t>100</t>
    </r>
    <r>
      <rPr>
        <sz val="10"/>
        <color rgb="FF000000"/>
        <rFont val="楷体"/>
        <family val="3"/>
        <charset val="134"/>
      </rPr>
      <t>圈后保持率接近</t>
    </r>
    <r>
      <rPr>
        <sz val="10"/>
        <color rgb="FF000000"/>
        <rFont val="Arial"/>
        <family val="2"/>
      </rPr>
      <t>100%</t>
    </r>
  </si>
  <si>
    <r>
      <rPr>
        <sz val="10"/>
        <color rgb="FF000000"/>
        <rFont val="Arial"/>
        <family val="2"/>
      </rPr>
      <t>1000mA/g</t>
    </r>
    <r>
      <rPr>
        <sz val="10"/>
        <color rgb="FF000000"/>
        <rFont val="楷体"/>
        <family val="3"/>
        <charset val="134"/>
      </rPr>
      <t>，</t>
    </r>
    <r>
      <rPr>
        <sz val="10"/>
        <color rgb="FF000000"/>
        <rFont val="Arial"/>
        <family val="2"/>
      </rPr>
      <t>114mAh/g</t>
    </r>
  </si>
  <si>
    <t>硬碳材料</t>
  </si>
  <si>
    <r>
      <rPr>
        <sz val="10"/>
        <color rgb="FF000000"/>
        <rFont val="Arial"/>
        <family val="2"/>
      </rPr>
      <t>30mA/g</t>
    </r>
    <r>
      <rPr>
        <sz val="10"/>
        <color rgb="FF000000"/>
        <rFont val="楷体"/>
        <family val="3"/>
        <charset val="134"/>
      </rPr>
      <t>下</t>
    </r>
    <r>
      <rPr>
        <sz val="10"/>
        <color rgb="FF000000"/>
        <rFont val="Arial"/>
        <family val="2"/>
      </rPr>
      <t>100</t>
    </r>
    <r>
      <rPr>
        <sz val="10"/>
        <color rgb="FF000000"/>
        <rFont val="楷体"/>
        <family val="3"/>
        <charset val="134"/>
      </rPr>
      <t>圈后保持</t>
    </r>
    <r>
      <rPr>
        <sz val="10"/>
        <color rgb="FF000000"/>
        <rFont val="Arial"/>
        <family val="2"/>
      </rPr>
      <t>305mAh/g</t>
    </r>
  </si>
  <si>
    <r>
      <rPr>
        <sz val="10"/>
        <color rgb="FF000000"/>
        <rFont val="Arial"/>
        <family val="2"/>
      </rPr>
      <t>150mA/g</t>
    </r>
    <r>
      <rPr>
        <sz val="10"/>
        <color rgb="FF000000"/>
        <rFont val="楷体"/>
        <family val="3"/>
        <charset val="134"/>
      </rPr>
      <t>，</t>
    </r>
    <r>
      <rPr>
        <sz val="10"/>
        <color rgb="FF000000"/>
        <rFont val="Arial"/>
        <family val="2"/>
      </rPr>
      <t>275mAh/g</t>
    </r>
  </si>
  <si>
    <r>
      <rPr>
        <sz val="10"/>
        <color rgb="FF000000"/>
        <rFont val="Arial"/>
        <family val="2"/>
      </rPr>
      <t>300mA/g</t>
    </r>
    <r>
      <rPr>
        <sz val="10"/>
        <color rgb="FF000000"/>
        <rFont val="楷体"/>
        <family val="3"/>
        <charset val="134"/>
      </rPr>
      <t>，</t>
    </r>
    <r>
      <rPr>
        <sz val="10"/>
        <color rgb="FF000000"/>
        <rFont val="Arial"/>
        <family val="2"/>
      </rPr>
      <t>180mAh/g</t>
    </r>
  </si>
  <si>
    <r>
      <t>我们预计硬碳是主流材料，主要的负极企业均有技术储备。</t>
    </r>
    <r>
      <rPr>
        <sz val="10"/>
        <color rgb="FF000000"/>
        <rFont val="楷体"/>
        <family val="3"/>
        <charset val="134"/>
      </rPr>
      <t>硬碳的来源广泛，主要包括有机物的热解、生物质材料、酚醛树脂等，具有来源广泛、价格低廉和环保等优点。相比于石墨，硬碳主要是在微观结构和制备工艺上进行改进，目前主要的负极企业均有技术储备，仍以璞泰来、贝特瑞、中科电气等负极厂商为主，其中贝特瑞软硬碳已有量产产品。华阳集团从煤基出发，与中科海钠合作开发高温裂解无烟煤负极，储钠容量22mAh/g，且成本较硬碳低，早期成本领先，远期看硬碳将凭借性能优势成为主流技术路线。</t>
    </r>
  </si>
  <si>
    <t>软硬碳方案对比</t>
  </si>
  <si>
    <t>种类</t>
  </si>
  <si>
    <t>定义</t>
  </si>
  <si>
    <t>品种</t>
  </si>
  <si>
    <r>
      <rPr>
        <sz val="10"/>
        <color rgb="FF000000"/>
        <rFont val="楷体"/>
        <family val="3"/>
        <charset val="134"/>
      </rPr>
      <t>软碳材料</t>
    </r>
  </si>
  <si>
    <r>
      <rPr>
        <sz val="10"/>
        <color rgb="FF000000"/>
        <rFont val="楷体"/>
        <family val="3"/>
        <charset val="134"/>
      </rPr>
      <t>在</t>
    </r>
    <r>
      <rPr>
        <sz val="10"/>
        <color rgb="FF000000"/>
        <rFont val="Arial"/>
        <family val="2"/>
      </rPr>
      <t>2500</t>
    </r>
    <r>
      <rPr>
        <sz val="10"/>
        <color rgb="FF000000"/>
        <rFont val="楷体"/>
        <family val="3"/>
        <charset val="134"/>
      </rPr>
      <t>℃以上的高温下能石墨化的无定型碳</t>
    </r>
  </si>
  <si>
    <r>
      <rPr>
        <sz val="10"/>
        <color rgb="FF000000"/>
        <rFont val="楷体"/>
        <family val="3"/>
        <charset val="134"/>
      </rPr>
      <t>石油焦、针状焦、碳纤维、碳微球等</t>
    </r>
  </si>
  <si>
    <r>
      <rPr>
        <sz val="10"/>
        <color rgb="FF000000"/>
        <rFont val="楷体"/>
        <family val="3"/>
        <charset val="134"/>
      </rPr>
      <t>低而平稳的充放电电位平台，充放电容量大且效率高、循环性能好</t>
    </r>
  </si>
  <si>
    <r>
      <rPr>
        <sz val="10"/>
        <color rgb="FF000000"/>
        <rFont val="楷体"/>
        <family val="3"/>
        <charset val="134"/>
      </rPr>
      <t>硬碳材料</t>
    </r>
  </si>
  <si>
    <r>
      <rPr>
        <sz val="10"/>
        <color rgb="FF000000"/>
        <rFont val="楷体"/>
        <family val="3"/>
        <charset val="134"/>
      </rPr>
      <t>高分子聚合物的热解碳，在</t>
    </r>
    <r>
      <rPr>
        <sz val="10"/>
        <color rgb="FF000000"/>
        <rFont val="Arial"/>
        <family val="2"/>
      </rPr>
      <t>2500</t>
    </r>
    <r>
      <rPr>
        <sz val="10"/>
        <color rgb="FF000000"/>
        <rFont val="楷体"/>
        <family val="3"/>
        <charset val="134"/>
      </rPr>
      <t>℃以上高温难以石墨化</t>
    </r>
  </si>
  <si>
    <r>
      <rPr>
        <sz val="10"/>
        <color rgb="FF000000"/>
        <rFont val="楷体"/>
        <family val="3"/>
        <charset val="134"/>
      </rPr>
      <t>树脂碳、有机聚合物热解碳、碳黑</t>
    </r>
  </si>
  <si>
    <r>
      <rPr>
        <sz val="10"/>
        <color rgb="FF000000"/>
        <rFont val="楷体"/>
        <family val="3"/>
        <charset val="134"/>
      </rPr>
      <t>结构稳定且充放电循环寿命长，且碳锂电位能够高于</t>
    </r>
    <r>
      <rPr>
        <sz val="10"/>
        <color rgb="FF000000"/>
        <rFont val="Arial"/>
        <family val="2"/>
      </rPr>
      <t>0.2V</t>
    </r>
    <r>
      <rPr>
        <sz val="10"/>
        <color rgb="FF000000"/>
        <rFont val="楷体"/>
        <family val="3"/>
        <charset val="134"/>
      </rPr>
      <t>，安全性能更好</t>
    </r>
  </si>
  <si>
    <t>钠离子电池负极企业布局情况</t>
  </si>
  <si>
    <t>负极技术路线</t>
  </si>
  <si>
    <t>贝特瑞</t>
  </si>
  <si>
    <r>
      <rPr>
        <sz val="10"/>
        <color theme="1"/>
        <rFont val="楷体"/>
        <family val="3"/>
        <charset val="134"/>
      </rPr>
      <t>软碳</t>
    </r>
    <r>
      <rPr>
        <sz val="10"/>
        <color theme="1"/>
        <rFont val="Arial"/>
        <family val="2"/>
      </rPr>
      <t xml:space="preserve"> </t>
    </r>
    <r>
      <rPr>
        <sz val="10"/>
        <color theme="1"/>
        <rFont val="楷体"/>
        <family val="3"/>
        <charset val="134"/>
      </rPr>
      <t>、硬碳均有</t>
    </r>
  </si>
  <si>
    <t>已有量产硬碳、软碳</t>
  </si>
  <si>
    <t>紫宸科技</t>
  </si>
  <si>
    <t>硬碳为主</t>
  </si>
  <si>
    <t>已积极进行钠离子电池产业的相关研发和布局工作</t>
  </si>
  <si>
    <t>杉杉股份</t>
  </si>
  <si>
    <r>
      <rPr>
        <sz val="10"/>
        <color theme="1"/>
        <rFont val="Arial"/>
        <family val="2"/>
      </rPr>
      <t>2021</t>
    </r>
    <r>
      <rPr>
        <sz val="10"/>
        <color theme="1"/>
        <rFont val="楷体"/>
        <family val="3"/>
        <charset val="134"/>
      </rPr>
      <t>年在钠离子电池硬碳方面也已向相关电池企业进行了百公斤级的供货</t>
    </r>
  </si>
  <si>
    <t>中科电气</t>
  </si>
  <si>
    <t>新型碳材料硬碳正在研发中</t>
  </si>
  <si>
    <t>华阳集团</t>
  </si>
  <si>
    <t>无烟煤（软硬碳混合）</t>
  </si>
  <si>
    <r>
      <rPr>
        <sz val="10"/>
        <color theme="1"/>
        <rFont val="楷体"/>
        <family val="3"/>
        <charset val="134"/>
      </rPr>
      <t>与中科海钠合作开发无烟煤负极，储钠容量</t>
    </r>
    <r>
      <rPr>
        <sz val="10"/>
        <color theme="1"/>
        <rFont val="Arial"/>
        <family val="2"/>
      </rPr>
      <t xml:space="preserve"> 220mAh/g</t>
    </r>
  </si>
  <si>
    <t>负极集流体：由铜箔变为铝箔</t>
  </si>
  <si>
    <r>
      <rPr>
        <sz val="10"/>
        <color rgb="FF000000"/>
        <rFont val="楷体"/>
        <family val="3"/>
        <charset val="134"/>
      </rPr>
      <t>钠离子电池集流体均为铝箔，现有铝箔企业受益</t>
    </r>
    <r>
      <rPr>
        <sz val="10"/>
        <color theme="1"/>
        <rFont val="楷体"/>
        <family val="3"/>
        <charset val="134"/>
      </rPr>
      <t>。</t>
    </r>
  </si>
  <si>
    <t>万顺新材</t>
  </si>
  <si>
    <t>南山铝业</t>
  </si>
  <si>
    <t>华北铝业</t>
  </si>
  <si>
    <t>常铝股份</t>
  </si>
  <si>
    <t>东阳光</t>
  </si>
  <si>
    <t>云铝股份</t>
  </si>
  <si>
    <t>神火股份</t>
  </si>
  <si>
    <t>鼎胜新材</t>
  </si>
  <si>
    <t>合计</t>
  </si>
  <si>
    <r>
      <rPr>
        <b/>
        <sz val="10"/>
        <color rgb="FFFFFFFF"/>
        <rFont val="楷体"/>
        <family val="3"/>
        <charset val="134"/>
      </rPr>
      <t>六氟磷酸钠布局情况</t>
    </r>
  </si>
  <si>
    <r>
      <rPr>
        <b/>
        <sz val="10"/>
        <color rgb="FFFFFFFF"/>
        <rFont val="楷体"/>
        <family val="3"/>
        <charset val="134"/>
      </rPr>
      <t>六氟磷酸锂产能</t>
    </r>
  </si>
  <si>
    <r>
      <rPr>
        <sz val="10"/>
        <color rgb="FF000000"/>
        <rFont val="楷体"/>
        <family val="3"/>
        <charset val="134"/>
      </rPr>
      <t>多氟多</t>
    </r>
  </si>
  <si>
    <r>
      <rPr>
        <sz val="10"/>
        <color rgb="FF000000"/>
        <rFont val="楷体"/>
        <family val="3"/>
        <charset val="134"/>
      </rPr>
      <t>已经商业化量产，具备年产千吨六氟磷酸钠的生产能力</t>
    </r>
  </si>
  <si>
    <r>
      <rPr>
        <sz val="10"/>
        <color rgb="FF000000"/>
        <rFont val="Arial"/>
        <family val="2"/>
      </rPr>
      <t>2021</t>
    </r>
    <r>
      <rPr>
        <sz val="10"/>
        <color rgb="FF000000"/>
        <rFont val="楷体"/>
        <family val="3"/>
        <charset val="134"/>
      </rPr>
      <t>年</t>
    </r>
    <r>
      <rPr>
        <sz val="10"/>
        <color rgb="FF000000"/>
        <rFont val="Arial"/>
        <family val="2"/>
      </rPr>
      <t>1.5</t>
    </r>
    <r>
      <rPr>
        <sz val="10"/>
        <color rgb="FF000000"/>
        <rFont val="楷体"/>
        <family val="3"/>
        <charset val="134"/>
      </rPr>
      <t>万吨，</t>
    </r>
    <r>
      <rPr>
        <sz val="10"/>
        <color rgb="FF000000"/>
        <rFont val="Arial"/>
        <family val="2"/>
      </rPr>
      <t>2022</t>
    </r>
    <r>
      <rPr>
        <sz val="10"/>
        <color rgb="FF000000"/>
        <rFont val="楷体"/>
        <family val="3"/>
        <charset val="134"/>
      </rPr>
      <t>年全年规划产能</t>
    </r>
    <r>
      <rPr>
        <sz val="10"/>
        <color rgb="FF000000"/>
        <rFont val="Arial"/>
        <family val="2"/>
      </rPr>
      <t>5.5</t>
    </r>
    <r>
      <rPr>
        <sz val="10"/>
        <color rgb="FF000000"/>
        <rFont val="楷体"/>
        <family val="3"/>
        <charset val="134"/>
      </rPr>
      <t>万吨</t>
    </r>
  </si>
  <si>
    <r>
      <rPr>
        <sz val="10"/>
        <color rgb="FF000000"/>
        <rFont val="楷体"/>
        <family val="3"/>
        <charset val="134"/>
      </rPr>
      <t>天赐材料</t>
    </r>
  </si>
  <si>
    <r>
      <rPr>
        <sz val="10"/>
        <color rgb="FF000000"/>
        <rFont val="楷体"/>
        <family val="3"/>
        <charset val="134"/>
      </rPr>
      <t>已有量产六氟磷酸钠能力</t>
    </r>
  </si>
  <si>
    <r>
      <rPr>
        <sz val="10"/>
        <color rgb="FF000000"/>
        <rFont val="Arial"/>
        <family val="2"/>
      </rPr>
      <t>2021</t>
    </r>
    <r>
      <rPr>
        <sz val="10"/>
        <color rgb="FF000000"/>
        <rFont val="楷体"/>
        <family val="3"/>
        <charset val="134"/>
      </rPr>
      <t>年</t>
    </r>
    <r>
      <rPr>
        <sz val="10"/>
        <color rgb="FF000000"/>
        <rFont val="Arial"/>
        <family val="2"/>
      </rPr>
      <t>3.2</t>
    </r>
    <r>
      <rPr>
        <sz val="10"/>
        <color rgb="FF000000"/>
        <rFont val="楷体"/>
        <family val="3"/>
        <charset val="134"/>
      </rPr>
      <t>万吨，扩产</t>
    </r>
    <r>
      <rPr>
        <sz val="10"/>
        <color rgb="FF000000"/>
        <rFont val="Arial"/>
        <family val="2"/>
      </rPr>
      <t>15</t>
    </r>
    <r>
      <rPr>
        <sz val="10"/>
        <color rgb="FF000000"/>
        <rFont val="楷体"/>
        <family val="3"/>
        <charset val="134"/>
      </rPr>
      <t>万吨六氟磷酸锂项目预计</t>
    </r>
    <r>
      <rPr>
        <sz val="10"/>
        <color rgb="FF000000"/>
        <rFont val="Arial"/>
        <family val="2"/>
      </rPr>
      <t>2023</t>
    </r>
    <r>
      <rPr>
        <sz val="10"/>
        <color rgb="FF000000"/>
        <rFont val="楷体"/>
        <family val="3"/>
        <charset val="134"/>
      </rPr>
      <t>年出货</t>
    </r>
  </si>
  <si>
    <r>
      <rPr>
        <sz val="10"/>
        <color rgb="FF000000"/>
        <rFont val="楷体"/>
        <family val="3"/>
        <charset val="134"/>
      </rPr>
      <t>天际股份</t>
    </r>
  </si>
  <si>
    <r>
      <rPr>
        <sz val="10"/>
        <color rgb="FF000000"/>
        <rFont val="楷体"/>
        <family val="3"/>
        <charset val="134"/>
      </rPr>
      <t>有六氟磷酸钠技术储备</t>
    </r>
  </si>
  <si>
    <r>
      <rPr>
        <sz val="10"/>
        <color rgb="FF000000"/>
        <rFont val="Arial"/>
        <family val="2"/>
      </rPr>
      <t>2021</t>
    </r>
    <r>
      <rPr>
        <sz val="10"/>
        <color rgb="FF000000"/>
        <rFont val="楷体"/>
        <family val="3"/>
        <charset val="134"/>
      </rPr>
      <t>年江苏新泰</t>
    </r>
    <r>
      <rPr>
        <sz val="10"/>
        <color rgb="FF000000"/>
        <rFont val="Arial"/>
        <family val="2"/>
      </rPr>
      <t>8160</t>
    </r>
    <r>
      <rPr>
        <sz val="10"/>
        <color rgb="FF000000"/>
        <rFont val="楷体"/>
        <family val="3"/>
        <charset val="134"/>
      </rPr>
      <t>吨</t>
    </r>
  </si>
  <si>
    <t>导电剂：需使用碳纳米管</t>
  </si>
  <si>
    <t>目前产能</t>
  </si>
  <si>
    <t>扩产计划</t>
  </si>
  <si>
    <t>天奈科技</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</si>
  <si>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 3.5</t>
    </r>
    <r>
      <rPr>
        <sz val="10"/>
        <color rgb="FF000000"/>
        <rFont val="楷体"/>
        <family val="3"/>
        <charset val="134"/>
      </rPr>
      <t>万吨</t>
    </r>
  </si>
  <si>
    <r>
      <rPr>
        <sz val="10"/>
        <color rgb="FF000000"/>
        <rFont val="Arial"/>
        <family val="2"/>
      </rPr>
      <t>22</t>
    </r>
    <r>
      <rPr>
        <sz val="10"/>
        <color rgb="FF000000"/>
        <rFont val="楷体"/>
        <family val="3"/>
        <charset val="134"/>
      </rPr>
      <t>年底达</t>
    </r>
    <r>
      <rPr>
        <sz val="10"/>
        <color rgb="FF000000"/>
        <rFont val="Arial"/>
        <family val="2"/>
      </rPr>
      <t>10</t>
    </r>
    <r>
      <rPr>
        <sz val="10"/>
        <color rgb="FF000000"/>
        <rFont val="楷体"/>
        <family val="3"/>
        <charset val="134"/>
      </rPr>
      <t>万吨浆料产能，</t>
    </r>
    <r>
      <rPr>
        <sz val="10"/>
        <color rgb="FF000000"/>
        <rFont val="Arial"/>
        <family val="2"/>
      </rPr>
      <t>23</t>
    </r>
    <r>
      <rPr>
        <sz val="10"/>
        <color rgb="FF000000"/>
        <rFont val="楷体"/>
        <family val="3"/>
        <charset val="134"/>
      </rPr>
      <t>年达</t>
    </r>
    <r>
      <rPr>
        <sz val="10"/>
        <color rgb="FF000000"/>
        <rFont val="Arial"/>
        <family val="2"/>
      </rPr>
      <t>15</t>
    </r>
    <r>
      <rPr>
        <sz val="10"/>
        <color rgb="FF000000"/>
        <rFont val="楷体"/>
        <family val="3"/>
        <charset val="134"/>
      </rPr>
      <t>万吨</t>
    </r>
  </si>
  <si>
    <t>道氏技术（收购青岛昊鑫）</t>
  </si>
  <si>
    <r>
      <rPr>
        <sz val="10"/>
        <color rgb="FF000000"/>
        <rFont val="Arial"/>
        <family val="2"/>
      </rPr>
      <t>2021</t>
    </r>
    <r>
      <rPr>
        <sz val="10"/>
        <color rgb="FF000000"/>
        <rFont val="楷体"/>
        <family val="3"/>
        <charset val="134"/>
      </rPr>
      <t>年粉体：</t>
    </r>
    <r>
      <rPr>
        <sz val="10"/>
        <color rgb="FF000000"/>
        <rFont val="Arial"/>
        <family val="2"/>
      </rPr>
      <t>800</t>
    </r>
    <r>
      <rPr>
        <sz val="10"/>
        <color rgb="FF000000"/>
        <rFont val="楷体"/>
        <family val="3"/>
        <charset val="134"/>
      </rPr>
      <t>吨，浆料</t>
    </r>
    <r>
      <rPr>
        <sz val="10"/>
        <color rgb="FF000000"/>
        <rFont val="Arial"/>
        <family val="2"/>
      </rPr>
      <t>:2</t>
    </r>
    <r>
      <rPr>
        <sz val="10"/>
        <color rgb="FF000000"/>
        <rFont val="楷体"/>
        <family val="3"/>
        <charset val="134"/>
      </rPr>
      <t>万吨</t>
    </r>
  </si>
  <si>
    <r>
      <rPr>
        <sz val="10"/>
        <color rgb="FF000000"/>
        <rFont val="楷体"/>
        <family val="3"/>
        <charset val="134"/>
      </rPr>
      <t>在建粉体</t>
    </r>
    <r>
      <rPr>
        <sz val="10"/>
        <color rgb="FF000000"/>
        <rFont val="Arial"/>
        <family val="2"/>
      </rPr>
      <t>150</t>
    </r>
    <r>
      <rPr>
        <sz val="10"/>
        <color rgb="FF000000"/>
        <rFont val="楷体"/>
        <family val="3"/>
        <charset val="134"/>
      </rPr>
      <t>吨</t>
    </r>
    <r>
      <rPr>
        <sz val="10"/>
        <color rgb="FF000000"/>
        <rFont val="Arial"/>
        <family val="2"/>
      </rPr>
      <t>,22</t>
    </r>
    <r>
      <rPr>
        <sz val="10"/>
        <color rgb="FF000000"/>
        <rFont val="楷体"/>
        <family val="3"/>
        <charset val="134"/>
      </rPr>
      <t>年扩产浆料</t>
    </r>
    <r>
      <rPr>
        <sz val="10"/>
        <color rgb="FF000000"/>
        <rFont val="Arial"/>
        <family val="2"/>
      </rPr>
      <t>2</t>
    </r>
    <r>
      <rPr>
        <sz val="10"/>
        <color rgb="FF000000"/>
        <rFont val="楷体"/>
        <family val="3"/>
        <charset val="134"/>
      </rPr>
      <t>万吨</t>
    </r>
  </si>
  <si>
    <t>卡博特（收购三顺纳米）</t>
  </si>
  <si>
    <r>
      <rPr>
        <sz val="10"/>
        <color rgb="FF000000"/>
        <rFont val="Arial"/>
        <family val="2"/>
      </rPr>
      <t>2021</t>
    </r>
    <r>
      <rPr>
        <sz val="10"/>
        <color rgb="FF000000"/>
        <rFont val="楷体"/>
        <family val="3"/>
        <charset val="134"/>
      </rPr>
      <t>年粉体：</t>
    </r>
    <r>
      <rPr>
        <sz val="10"/>
        <color rgb="FF000000"/>
        <rFont val="Arial"/>
        <family val="2"/>
      </rPr>
      <t>2000</t>
    </r>
    <r>
      <rPr>
        <sz val="10"/>
        <color rgb="FF000000"/>
        <rFont val="楷体"/>
        <family val="3"/>
        <charset val="134"/>
      </rPr>
      <t>吨，浆料</t>
    </r>
    <r>
      <rPr>
        <sz val="10"/>
        <color rgb="FF000000"/>
        <rFont val="Arial"/>
        <family val="2"/>
      </rPr>
      <t>:13000</t>
    </r>
    <r>
      <rPr>
        <sz val="10"/>
        <color rgb="FF000000"/>
        <rFont val="楷体"/>
        <family val="3"/>
        <charset val="134"/>
      </rPr>
      <t>吨碳</t>
    </r>
  </si>
  <si>
    <t>德方纳米</t>
  </si>
  <si>
    <r>
      <rPr>
        <sz val="10"/>
        <color rgb="FF000000"/>
        <rFont val="Arial"/>
        <family val="2"/>
      </rPr>
      <t>2020</t>
    </r>
    <r>
      <rPr>
        <sz val="10"/>
        <color rgb="FF000000"/>
        <rFont val="楷体"/>
        <family val="3"/>
        <charset val="134"/>
      </rPr>
      <t>年粉体：</t>
    </r>
    <r>
      <rPr>
        <sz val="10"/>
        <color rgb="FF000000"/>
        <rFont val="Arial"/>
        <family val="2"/>
      </rPr>
      <t>300</t>
    </r>
    <r>
      <rPr>
        <sz val="10"/>
        <color rgb="FF000000"/>
        <rFont val="楷体"/>
        <family val="3"/>
        <charset val="134"/>
      </rPr>
      <t>吨，浆料</t>
    </r>
    <r>
      <rPr>
        <sz val="10"/>
        <color rgb="FF000000"/>
        <rFont val="Arial"/>
        <family val="2"/>
      </rPr>
      <t>:4500</t>
    </r>
    <r>
      <rPr>
        <sz val="10"/>
        <color rgb="FF000000"/>
        <rFont val="楷体"/>
        <family val="3"/>
        <charset val="134"/>
      </rPr>
      <t>吨</t>
    </r>
  </si>
  <si>
    <r>
      <rPr>
        <sz val="10"/>
        <color rgb="FF000000"/>
        <rFont val="楷体"/>
        <family val="3"/>
        <charset val="134"/>
      </rPr>
      <t>扩产</t>
    </r>
    <r>
      <rPr>
        <sz val="10"/>
        <color rgb="FF000000"/>
        <rFont val="Arial"/>
        <family val="2"/>
      </rPr>
      <t>8000</t>
    </r>
    <r>
      <rPr>
        <sz val="10"/>
        <color rgb="FF000000"/>
        <rFont val="楷体"/>
        <family val="3"/>
        <charset val="134"/>
      </rPr>
      <t>吨浆料</t>
    </r>
  </si>
  <si>
    <r>
      <rPr>
        <b/>
        <sz val="10"/>
        <color theme="0"/>
        <rFont val="楷体"/>
        <family val="3"/>
        <charset val="134"/>
      </rPr>
      <t>代码</t>
    </r>
  </si>
  <si>
    <r>
      <rPr>
        <b/>
        <sz val="10"/>
        <color theme="0"/>
        <rFont val="楷体"/>
        <family val="3"/>
        <charset val="134"/>
      </rPr>
      <t>简称</t>
    </r>
  </si>
  <si>
    <r>
      <rPr>
        <b/>
        <sz val="10"/>
        <color theme="0"/>
        <rFont val="楷体"/>
        <family val="3"/>
        <charset val="134"/>
      </rPr>
      <t>总收入（亿元）</t>
    </r>
  </si>
  <si>
    <r>
      <rPr>
        <b/>
        <sz val="10"/>
        <color theme="0"/>
        <rFont val="楷体"/>
        <family val="3"/>
        <charset val="134"/>
      </rPr>
      <t>营收增速</t>
    </r>
  </si>
  <si>
    <r>
      <rPr>
        <b/>
        <sz val="10"/>
        <color theme="0"/>
        <rFont val="Arial"/>
        <family val="2"/>
      </rPr>
      <t>2021</t>
    </r>
    <r>
      <rPr>
        <b/>
        <sz val="10"/>
        <color theme="0"/>
        <rFont val="楷体"/>
        <family val="3"/>
        <charset val="134"/>
      </rPr>
      <t>分地区营收（亿元）</t>
    </r>
  </si>
  <si>
    <r>
      <rPr>
        <b/>
        <sz val="10"/>
        <color theme="0"/>
        <rFont val="Arial"/>
        <family val="2"/>
      </rPr>
      <t>2021</t>
    </r>
    <r>
      <rPr>
        <b/>
        <sz val="10"/>
        <color theme="0"/>
        <rFont val="楷体"/>
        <family val="3"/>
        <charset val="134"/>
      </rPr>
      <t>分地区营收占比</t>
    </r>
  </si>
  <si>
    <t>正极企业</t>
  </si>
  <si>
    <t>20FY</t>
  </si>
  <si>
    <t>21FY</t>
  </si>
  <si>
    <r>
      <rPr>
        <b/>
        <sz val="10"/>
        <color theme="1"/>
        <rFont val="楷体"/>
        <family val="3"/>
        <charset val="134"/>
      </rPr>
      <t>海内</t>
    </r>
  </si>
  <si>
    <r>
      <rPr>
        <b/>
        <sz val="10"/>
        <color theme="1"/>
        <rFont val="楷体"/>
        <family val="3"/>
        <charset val="134"/>
      </rPr>
      <t>海外</t>
    </r>
  </si>
  <si>
    <r>
      <rPr>
        <sz val="10"/>
        <color rgb="FF000000"/>
        <rFont val="楷体"/>
        <family val="3"/>
        <charset val="134"/>
      </rPr>
      <t>容百科技</t>
    </r>
  </si>
  <si>
    <r>
      <rPr>
        <sz val="10"/>
        <color rgb="FF000000"/>
        <rFont val="楷体"/>
        <family val="3"/>
        <charset val="134"/>
      </rPr>
      <t>振华新材</t>
    </r>
  </si>
  <si>
    <r>
      <rPr>
        <sz val="10"/>
        <color rgb="FF000000"/>
        <rFont val="楷体"/>
        <family val="3"/>
        <charset val="134"/>
      </rPr>
      <t>中伟股份</t>
    </r>
  </si>
  <si>
    <r>
      <rPr>
        <sz val="10"/>
        <color rgb="FF000000"/>
        <rFont val="楷体"/>
        <family val="3"/>
        <charset val="134"/>
      </rPr>
      <t>格林美</t>
    </r>
  </si>
  <si>
    <r>
      <rPr>
        <sz val="10"/>
        <color theme="1"/>
        <rFont val="楷体"/>
        <family val="3"/>
        <charset val="134"/>
      </rPr>
      <t>圣阳股份</t>
    </r>
  </si>
  <si>
    <t>负极企业</t>
  </si>
  <si>
    <r>
      <rPr>
        <sz val="10"/>
        <color theme="1"/>
        <rFont val="楷体"/>
        <family val="3"/>
        <charset val="134"/>
      </rPr>
      <t>贝特瑞</t>
    </r>
  </si>
  <si>
    <r>
      <rPr>
        <sz val="10"/>
        <color theme="1"/>
        <rFont val="楷体"/>
        <family val="3"/>
        <charset val="134"/>
      </rPr>
      <t>杉杉股份</t>
    </r>
  </si>
  <si>
    <r>
      <rPr>
        <sz val="10"/>
        <color theme="1"/>
        <rFont val="楷体"/>
        <family val="3"/>
        <charset val="134"/>
      </rPr>
      <t>中科电气</t>
    </r>
  </si>
  <si>
    <t>铝箔企业</t>
  </si>
  <si>
    <r>
      <rPr>
        <sz val="10"/>
        <color rgb="FF000000"/>
        <rFont val="楷体"/>
        <family val="3"/>
        <charset val="134"/>
      </rPr>
      <t>万顺新材</t>
    </r>
  </si>
  <si>
    <r>
      <rPr>
        <sz val="10"/>
        <color rgb="FF000000"/>
        <rFont val="楷体"/>
        <family val="3"/>
        <charset val="134"/>
      </rPr>
      <t>南山铝业</t>
    </r>
  </si>
  <si>
    <r>
      <rPr>
        <sz val="10"/>
        <color rgb="FF000000"/>
        <rFont val="楷体"/>
        <family val="3"/>
        <charset val="134"/>
      </rPr>
      <t>常铝股份</t>
    </r>
  </si>
  <si>
    <r>
      <rPr>
        <sz val="10"/>
        <color rgb="FF000000"/>
        <rFont val="楷体"/>
        <family val="3"/>
        <charset val="134"/>
      </rPr>
      <t>云铝股份</t>
    </r>
  </si>
  <si>
    <r>
      <rPr>
        <sz val="10"/>
        <color rgb="FF000000"/>
        <rFont val="楷体"/>
        <family val="3"/>
        <charset val="134"/>
      </rPr>
      <t>神火股份</t>
    </r>
  </si>
  <si>
    <r>
      <rPr>
        <sz val="10"/>
        <color rgb="FF000000"/>
        <rFont val="楷体"/>
        <family val="3"/>
        <charset val="134"/>
      </rPr>
      <t>鼎胜新材</t>
    </r>
  </si>
  <si>
    <t>电解液企业</t>
  </si>
  <si>
    <t>导电剂企业</t>
  </si>
  <si>
    <r>
      <rPr>
        <sz val="10"/>
        <color rgb="FF000000"/>
        <rFont val="楷体"/>
        <family val="3"/>
        <charset val="134"/>
      </rPr>
      <t>天奈科技</t>
    </r>
  </si>
  <si>
    <r>
      <rPr>
        <sz val="10"/>
        <color rgb="FF000000"/>
        <rFont val="楷体"/>
        <family val="3"/>
        <charset val="134"/>
      </rPr>
      <t>道氏技术</t>
    </r>
  </si>
  <si>
    <r>
      <rPr>
        <sz val="10"/>
        <color rgb="FF000000"/>
        <rFont val="楷体"/>
        <family val="3"/>
        <charset val="134"/>
      </rPr>
      <t>卡博特</t>
    </r>
  </si>
  <si>
    <r>
      <rPr>
        <sz val="10"/>
        <color rgb="FF000000"/>
        <rFont val="楷体"/>
        <family val="3"/>
        <charset val="134"/>
      </rPr>
      <t>德方纳米</t>
    </r>
  </si>
  <si>
    <t>电池企业</t>
  </si>
  <si>
    <t>宁德时代</t>
  </si>
  <si>
    <t>鹏辉能源</t>
  </si>
  <si>
    <t>华阳股份</t>
  </si>
  <si>
    <t>传艺科技</t>
  </si>
  <si>
    <t>硬碳或软性无定形碳，合金
类（Sn、Sb 等）、过渡金属氧化物（Na0.66Li0.22Ti0.78O2
等）、钠-过渡金属磷酸盐
（NaTiOPO4）等</t>
    <phoneticPr fontId="39" type="noConversion"/>
  </si>
  <si>
    <t>可分为层状和隧道状过渡金属氧化物，通常用
NaxMO2(M=Co、Fe、Mn 和 Ni 等)表示。层状金属氧
化物是当前主流的正极材料</t>
    <phoneticPr fontId="39" type="noConversion"/>
  </si>
  <si>
    <r>
      <t>钠离子电池（</t>
    </r>
    <r>
      <rPr>
        <sz val="10"/>
        <color theme="1"/>
        <rFont val="Arial"/>
        <family val="2"/>
      </rPr>
      <t>SIB</t>
    </r>
    <r>
      <rPr>
        <sz val="10"/>
        <color theme="1"/>
        <rFont val="楷体"/>
        <family val="3"/>
        <charset val="134"/>
      </rPr>
      <t>）是一种使用钠离子（</t>
    </r>
    <r>
      <rPr>
        <sz val="10"/>
        <color theme="1"/>
        <rFont val="Arial"/>
        <family val="2"/>
      </rPr>
      <t>Na+</t>
    </r>
    <r>
      <rPr>
        <sz val="10"/>
        <color theme="1"/>
        <rFont val="楷体"/>
        <family val="3"/>
        <charset val="134"/>
      </rPr>
      <t>）作为电荷载体的可充电电池，和锂离子电池同为二次电池，都是由载荷金属离子在电极之间发生可逆的嵌入和脱出，进行化学能和电能之间的转换。</t>
    </r>
    <r>
      <rPr>
        <sz val="10"/>
        <color theme="1"/>
        <rFont val="Arial"/>
        <family val="2"/>
      </rPr>
      <t xml:space="preserve">
</t>
    </r>
    <r>
      <rPr>
        <sz val="10"/>
        <color theme="1"/>
        <rFont val="楷体"/>
        <family val="3"/>
        <charset val="134"/>
      </rPr>
      <t>具体来说，放电时，负极材料失去电子，其中的钠离子嵌脱进入到电解液，正极材料中的可变价过渡金属得到电子发生还原反应，使得电解液中的钠离子向正极运动并且嵌入到正极晶格中，化学能转化为电能，驱动外电路运行；</t>
    </r>
    <r>
      <rPr>
        <sz val="10"/>
        <color theme="1"/>
        <rFont val="楷体"/>
        <family val="3"/>
        <charset val="134"/>
      </rPr>
      <t>充电时外加电压使</t>
    </r>
    <r>
      <rPr>
        <sz val="10"/>
        <color theme="1"/>
        <rFont val="Arial"/>
        <family val="2"/>
      </rPr>
      <t>“</t>
    </r>
    <r>
      <rPr>
        <sz val="10"/>
        <color theme="1"/>
        <rFont val="楷体"/>
        <family val="3"/>
        <charset val="134"/>
      </rPr>
      <t>摇椅反应</t>
    </r>
    <r>
      <rPr>
        <sz val="10"/>
        <color theme="1"/>
        <rFont val="Arial"/>
        <family val="2"/>
      </rPr>
      <t>”</t>
    </r>
    <r>
      <rPr>
        <sz val="10"/>
        <color theme="1"/>
        <rFont val="楷体"/>
        <family val="3"/>
        <charset val="134"/>
      </rPr>
      <t>逆向进行，正极失去电子发生氧化反应，</t>
    </r>
    <r>
      <rPr>
        <sz val="10"/>
        <color theme="1"/>
        <rFont val="楷体"/>
        <family val="3"/>
        <charset val="134"/>
      </rPr>
      <t>钠离子从正极晶格中脱嵌进入电解液，负极得到电子发生还原反应，使得电解液中钠离子向负极移动并插入负极材料中，将电能转化为化学能储存起来。理论上这种充电</t>
    </r>
    <r>
      <rPr>
        <sz val="10"/>
        <color theme="1"/>
        <rFont val="Arial"/>
        <family val="2"/>
      </rPr>
      <t>—</t>
    </r>
    <r>
      <rPr>
        <sz val="10"/>
        <color theme="1"/>
        <rFont val="楷体"/>
        <family val="3"/>
        <charset val="134"/>
      </rPr>
      <t>放电反应能反复进行，一轮为一个充电周期，或称循环周期。</t>
    </r>
    <phoneticPr fontId="39" type="noConversion"/>
  </si>
  <si>
    <t>资料来源：《钠离子电池正极材料的研究现状》</t>
    <phoneticPr fontId="39" type="noConversion"/>
  </si>
  <si>
    <t>钠与锂处在元素周期表碱金属列（深红色）的相邻位置，化学性质十分相近</t>
  </si>
  <si>
    <t>电池方案对比</t>
    <phoneticPr fontId="39" type="noConversion"/>
  </si>
  <si>
    <r>
      <rPr>
        <b/>
        <sz val="10"/>
        <color theme="0"/>
        <rFont val="楷体"/>
        <family val="3"/>
        <charset val="134"/>
      </rPr>
      <t>原辅料名称</t>
    </r>
  </si>
  <si>
    <r>
      <rPr>
        <b/>
        <sz val="10"/>
        <color theme="0"/>
        <rFont val="楷体"/>
        <family val="3"/>
        <charset val="134"/>
      </rPr>
      <t>单位</t>
    </r>
  </si>
  <si>
    <r>
      <rPr>
        <b/>
        <sz val="10"/>
        <color theme="0"/>
        <rFont val="楷体"/>
        <family val="3"/>
        <charset val="134"/>
      </rPr>
      <t>单价（元）</t>
    </r>
  </si>
  <si>
    <r>
      <rPr>
        <b/>
        <sz val="10"/>
        <color theme="0"/>
        <rFont val="楷体"/>
        <family val="3"/>
        <charset val="134"/>
      </rPr>
      <t>单耗（</t>
    </r>
    <r>
      <rPr>
        <b/>
        <sz val="10"/>
        <color theme="0"/>
        <rFont val="Arial"/>
        <family val="2"/>
      </rPr>
      <t>Ah</t>
    </r>
    <r>
      <rPr>
        <b/>
        <sz val="10"/>
        <color theme="0"/>
        <rFont val="楷体"/>
        <family val="3"/>
        <charset val="134"/>
      </rPr>
      <t>）</t>
    </r>
    <r>
      <rPr>
        <b/>
        <sz val="10"/>
        <color theme="0"/>
        <rFont val="Arial"/>
        <family val="2"/>
      </rPr>
      <t>*1000</t>
    </r>
  </si>
  <si>
    <r>
      <rPr>
        <b/>
        <sz val="10"/>
        <color theme="0"/>
        <rFont val="楷体"/>
        <family val="3"/>
        <charset val="134"/>
      </rPr>
      <t>成本（元</t>
    </r>
    <r>
      <rPr>
        <b/>
        <sz val="10"/>
        <color theme="0"/>
        <rFont val="Arial"/>
        <family val="2"/>
      </rPr>
      <t>/Ah</t>
    </r>
    <r>
      <rPr>
        <b/>
        <sz val="10"/>
        <color theme="0"/>
        <rFont val="楷体"/>
        <family val="3"/>
        <charset val="134"/>
      </rPr>
      <t>）</t>
    </r>
  </si>
  <si>
    <r>
      <rPr>
        <b/>
        <sz val="10"/>
        <color theme="0"/>
        <rFont val="楷体"/>
        <family val="3"/>
        <charset val="134"/>
      </rPr>
      <t>成本（元</t>
    </r>
    <r>
      <rPr>
        <b/>
        <sz val="10"/>
        <color theme="0"/>
        <rFont val="Arial"/>
        <family val="2"/>
      </rPr>
      <t>/Wh</t>
    </r>
    <r>
      <rPr>
        <b/>
        <sz val="10"/>
        <color theme="0"/>
        <rFont val="楷体"/>
        <family val="3"/>
        <charset val="134"/>
      </rPr>
      <t>）</t>
    </r>
  </si>
  <si>
    <r>
      <rPr>
        <b/>
        <sz val="10"/>
        <color theme="0"/>
        <rFont val="楷体"/>
        <family val="3"/>
        <charset val="134"/>
      </rPr>
      <t>单耗</t>
    </r>
    <r>
      <rPr>
        <b/>
        <sz val="10"/>
        <color theme="0"/>
        <rFont val="Arial"/>
        <family val="2"/>
      </rPr>
      <t>(Wh)</t>
    </r>
  </si>
  <si>
    <r>
      <rPr>
        <sz val="10"/>
        <color theme="1"/>
        <rFont val="楷体"/>
        <family val="3"/>
        <charset val="134"/>
      </rPr>
      <t>目前钠离子电池放大后的原材料成本在</t>
    </r>
    <r>
      <rPr>
        <sz val="10"/>
        <color theme="1"/>
        <rFont val="Arial"/>
        <family val="2"/>
      </rPr>
      <t>0.7-0.8</t>
    </r>
    <r>
      <rPr>
        <sz val="10"/>
        <color theme="1"/>
        <rFont val="楷体"/>
        <family val="3"/>
        <charset val="134"/>
      </rPr>
      <t>元</t>
    </r>
    <r>
      <rPr>
        <sz val="10"/>
        <color theme="1"/>
        <rFont val="Arial"/>
        <family val="2"/>
      </rPr>
      <t>/Wh</t>
    </r>
    <r>
      <rPr>
        <sz val="10"/>
        <color theme="1"/>
        <rFont val="楷体"/>
        <family val="3"/>
        <charset val="134"/>
      </rPr>
      <t>左右，专家估计量产</t>
    </r>
    <r>
      <rPr>
        <sz val="10"/>
        <color theme="1"/>
        <rFont val="Arial"/>
        <family val="2"/>
      </rPr>
      <t>CuFeMn</t>
    </r>
    <r>
      <rPr>
        <sz val="10"/>
        <color theme="1"/>
        <rFont val="楷体"/>
        <family val="3"/>
        <charset val="134"/>
      </rPr>
      <t>基钠离子电池材料成本在</t>
    </r>
    <r>
      <rPr>
        <sz val="10"/>
        <color theme="1"/>
        <rFont val="Arial"/>
        <family val="2"/>
      </rPr>
      <t>0.26</t>
    </r>
    <r>
      <rPr>
        <sz val="10"/>
        <color theme="1"/>
        <rFont val="楷体"/>
        <family val="3"/>
        <charset val="134"/>
      </rPr>
      <t>元</t>
    </r>
    <r>
      <rPr>
        <sz val="10"/>
        <color theme="1"/>
        <rFont val="Arial"/>
        <family val="2"/>
      </rPr>
      <t>/Wh</t>
    </r>
    <r>
      <rPr>
        <sz val="10"/>
        <color theme="1"/>
        <rFont val="楷体"/>
        <family val="3"/>
        <charset val="134"/>
      </rPr>
      <t>左右，制造成本</t>
    </r>
    <r>
      <rPr>
        <sz val="10"/>
        <color theme="1"/>
        <rFont val="Arial"/>
        <family val="2"/>
      </rPr>
      <t>0.1</t>
    </r>
    <r>
      <rPr>
        <sz val="10"/>
        <color theme="1"/>
        <rFont val="楷体"/>
        <family val="3"/>
        <charset val="134"/>
      </rPr>
      <t>元</t>
    </r>
    <r>
      <rPr>
        <sz val="10"/>
        <color theme="1"/>
        <rFont val="Arial"/>
        <family val="2"/>
      </rPr>
      <t>/Wh</t>
    </r>
    <r>
      <rPr>
        <sz val="10"/>
        <color theme="1"/>
        <rFont val="楷体"/>
        <family val="3"/>
        <charset val="134"/>
      </rPr>
      <t>。目前钠离子电池层状氧化物正极材料对外报价在</t>
    </r>
    <r>
      <rPr>
        <sz val="10"/>
        <color theme="1"/>
        <rFont val="Arial"/>
        <family val="2"/>
      </rPr>
      <t>25</t>
    </r>
    <r>
      <rPr>
        <sz val="10"/>
        <color theme="1"/>
        <rFont val="楷体"/>
        <family val="3"/>
        <charset val="134"/>
      </rPr>
      <t>万左右，普鲁士蓝类正极材料理论价格可以做到</t>
    </r>
    <r>
      <rPr>
        <sz val="10"/>
        <color theme="1"/>
        <rFont val="Arial"/>
        <family val="2"/>
      </rPr>
      <t>3</t>
    </r>
    <r>
      <rPr>
        <sz val="10"/>
        <color theme="1"/>
        <rFont val="楷体"/>
        <family val="3"/>
        <charset val="134"/>
      </rPr>
      <t>万元</t>
    </r>
    <r>
      <rPr>
        <sz val="10"/>
        <color theme="1"/>
        <rFont val="Arial"/>
        <family val="2"/>
      </rPr>
      <t>/</t>
    </r>
    <r>
      <rPr>
        <sz val="10"/>
        <color theme="1"/>
        <rFont val="楷体"/>
        <family val="3"/>
        <charset val="134"/>
      </rPr>
      <t>吨，磷酸钒钠可以做到</t>
    </r>
    <r>
      <rPr>
        <sz val="10"/>
        <color theme="1"/>
        <rFont val="Arial"/>
        <family val="2"/>
      </rPr>
      <t>5</t>
    </r>
    <r>
      <rPr>
        <sz val="10"/>
        <color theme="1"/>
        <rFont val="楷体"/>
        <family val="3"/>
        <charset val="134"/>
      </rPr>
      <t>万元</t>
    </r>
    <r>
      <rPr>
        <sz val="10"/>
        <color theme="1"/>
        <rFont val="Arial"/>
        <family val="2"/>
      </rPr>
      <t>/</t>
    </r>
    <r>
      <rPr>
        <sz val="10"/>
        <color theme="1"/>
        <rFont val="楷体"/>
        <family val="3"/>
        <charset val="134"/>
      </rPr>
      <t>吨，负极材料硬碳价格在</t>
    </r>
    <r>
      <rPr>
        <sz val="10"/>
        <color theme="1"/>
        <rFont val="Arial"/>
        <family val="2"/>
      </rPr>
      <t>10</t>
    </r>
    <r>
      <rPr>
        <sz val="10"/>
        <color theme="1"/>
        <rFont val="楷体"/>
        <family val="3"/>
        <charset val="134"/>
      </rPr>
      <t>万元</t>
    </r>
    <r>
      <rPr>
        <sz val="10"/>
        <color theme="1"/>
        <rFont val="Arial"/>
        <family val="2"/>
      </rPr>
      <t>/</t>
    </r>
    <r>
      <rPr>
        <sz val="10"/>
        <color theme="1"/>
        <rFont val="楷体"/>
        <family val="3"/>
        <charset val="134"/>
      </rPr>
      <t>吨以上（远期可以做到</t>
    </r>
    <r>
      <rPr>
        <sz val="10"/>
        <color theme="1"/>
        <rFont val="Arial"/>
        <family val="2"/>
      </rPr>
      <t>2</t>
    </r>
    <r>
      <rPr>
        <sz val="10"/>
        <color theme="1"/>
        <rFont val="楷体"/>
        <family val="3"/>
        <charset val="134"/>
      </rPr>
      <t>万元</t>
    </r>
    <r>
      <rPr>
        <sz val="10"/>
        <color theme="1"/>
        <rFont val="Arial"/>
        <family val="2"/>
      </rPr>
      <t>/</t>
    </r>
    <r>
      <rPr>
        <sz val="10"/>
        <color theme="1"/>
        <rFont val="楷体"/>
        <family val="3"/>
        <charset val="134"/>
      </rPr>
      <t>吨），无烟煤在一万元</t>
    </r>
    <r>
      <rPr>
        <sz val="10"/>
        <color theme="1"/>
        <rFont val="Arial"/>
        <family val="2"/>
      </rPr>
      <t>/</t>
    </r>
    <r>
      <rPr>
        <sz val="10"/>
        <color theme="1"/>
        <rFont val="楷体"/>
        <family val="3"/>
        <charset val="134"/>
      </rPr>
      <t>吨左右。目前钠离子电池的报价是</t>
    </r>
    <r>
      <rPr>
        <sz val="10"/>
        <color theme="1"/>
        <rFont val="Arial"/>
        <family val="2"/>
      </rPr>
      <t>2.5</t>
    </r>
    <r>
      <rPr>
        <sz val="10"/>
        <color theme="1"/>
        <rFont val="楷体"/>
        <family val="3"/>
        <charset val="134"/>
      </rPr>
      <t>元</t>
    </r>
    <r>
      <rPr>
        <sz val="10"/>
        <color theme="1"/>
        <rFont val="Arial"/>
        <family val="2"/>
      </rPr>
      <t>/Wh(</t>
    </r>
    <r>
      <rPr>
        <sz val="10"/>
        <color theme="1"/>
        <rFont val="楷体"/>
        <family val="3"/>
        <charset val="134"/>
      </rPr>
      <t>层状氧化物，中试级别</t>
    </r>
    <r>
      <rPr>
        <sz val="10"/>
        <color theme="1"/>
        <rFont val="Arial"/>
        <family val="2"/>
      </rPr>
      <t>)</t>
    </r>
    <r>
      <rPr>
        <sz val="10"/>
        <color theme="1"/>
        <rFont val="楷体"/>
        <family val="3"/>
        <charset val="134"/>
      </rPr>
      <t>，到明年能到</t>
    </r>
    <r>
      <rPr>
        <sz val="10"/>
        <color theme="1"/>
        <rFont val="Arial"/>
        <family val="2"/>
      </rPr>
      <t>1.6</t>
    </r>
    <r>
      <rPr>
        <sz val="10"/>
        <color theme="1"/>
        <rFont val="楷体"/>
        <family val="3"/>
        <charset val="134"/>
      </rPr>
      <t>元</t>
    </r>
    <r>
      <rPr>
        <sz val="10"/>
        <color theme="1"/>
        <rFont val="Arial"/>
        <family val="2"/>
      </rPr>
      <t>/Wh</t>
    </r>
    <r>
      <rPr>
        <sz val="10"/>
        <color theme="1"/>
        <rFont val="楷体"/>
        <family val="3"/>
        <charset val="134"/>
      </rPr>
      <t>（基于</t>
    </r>
    <r>
      <rPr>
        <sz val="10"/>
        <color theme="1"/>
        <rFont val="Arial"/>
        <family val="2"/>
      </rPr>
      <t>80%</t>
    </r>
    <r>
      <rPr>
        <sz val="10"/>
        <color theme="1"/>
        <rFont val="楷体"/>
        <family val="3"/>
        <charset val="134"/>
      </rPr>
      <t>良率）。</t>
    </r>
    <phoneticPr fontId="39" type="noConversion"/>
  </si>
  <si>
    <r>
      <rPr>
        <b/>
        <sz val="10"/>
        <color theme="0"/>
        <rFont val="楷体"/>
        <family val="3"/>
        <charset val="134"/>
      </rPr>
      <t>正极材料</t>
    </r>
  </si>
  <si>
    <r>
      <rPr>
        <b/>
        <sz val="10"/>
        <color theme="0"/>
        <rFont val="楷体"/>
        <family val="3"/>
        <charset val="134"/>
      </rPr>
      <t>负极材料</t>
    </r>
  </si>
  <si>
    <r>
      <rPr>
        <b/>
        <sz val="10"/>
        <color theme="0"/>
        <rFont val="楷体"/>
        <family val="3"/>
        <charset val="134"/>
      </rPr>
      <t>电解液</t>
    </r>
  </si>
  <si>
    <r>
      <rPr>
        <b/>
        <sz val="10"/>
        <color theme="0"/>
        <rFont val="楷体"/>
        <family val="3"/>
        <charset val="134"/>
      </rPr>
      <t>隔膜</t>
    </r>
  </si>
  <si>
    <r>
      <rPr>
        <b/>
        <sz val="10"/>
        <color theme="0"/>
        <rFont val="楷体"/>
        <family val="3"/>
        <charset val="134"/>
      </rPr>
      <t>集流体</t>
    </r>
  </si>
  <si>
    <r>
      <rPr>
        <b/>
        <sz val="10"/>
        <color theme="0"/>
        <rFont val="楷体"/>
        <family val="3"/>
        <charset val="134"/>
      </rPr>
      <t>其他</t>
    </r>
  </si>
  <si>
    <r>
      <rPr>
        <sz val="10"/>
        <color theme="1"/>
        <rFont val="楷体"/>
        <family val="3"/>
        <charset val="134"/>
      </rPr>
      <t>磷酸钒钠</t>
    </r>
    <r>
      <rPr>
        <sz val="10"/>
        <color theme="1"/>
        <rFont val="Arial"/>
        <family val="2"/>
      </rPr>
      <t>+</t>
    </r>
    <r>
      <rPr>
        <sz val="10"/>
        <color theme="1"/>
        <rFont val="楷体"/>
        <family val="3"/>
        <charset val="134"/>
      </rPr>
      <t>普鲁士蓝</t>
    </r>
    <r>
      <rPr>
        <sz val="10"/>
        <color theme="1"/>
        <rFont val="Arial"/>
        <family val="2"/>
      </rPr>
      <t>/</t>
    </r>
    <r>
      <rPr>
        <sz val="10"/>
        <color theme="1"/>
        <rFont val="楷体"/>
        <family val="3"/>
        <charset val="134"/>
      </rPr>
      <t>硬碳体系</t>
    </r>
    <phoneticPr fontId="39" type="noConversion"/>
  </si>
  <si>
    <t>成本拆分/对比</t>
    <phoneticPr fontId="39" type="noConversion"/>
  </si>
  <si>
    <t>研究进展/布局</t>
    <phoneticPr fontId="39" type="noConversion"/>
  </si>
  <si>
    <r>
      <t>更新日期：2022/9/</t>
    </r>
    <r>
      <rPr>
        <sz val="10"/>
        <color theme="1"/>
        <rFont val="楷体"/>
        <family val="3"/>
        <charset val="134"/>
      </rPr>
      <t>20</t>
    </r>
    <phoneticPr fontId="39" type="noConversion"/>
  </si>
  <si>
    <r>
      <t>（</t>
    </r>
    <r>
      <rPr>
        <b/>
        <sz val="10"/>
        <color theme="0"/>
        <rFont val="Arial"/>
        <family val="2"/>
      </rPr>
      <t>nm</t>
    </r>
    <r>
      <rPr>
        <b/>
        <sz val="10"/>
        <color theme="0"/>
        <rFont val="楷体"/>
        <family val="3"/>
        <charset val="134"/>
      </rPr>
      <t>）</t>
    </r>
  </si>
  <si>
    <r>
      <t>（</t>
    </r>
    <r>
      <rPr>
        <b/>
        <sz val="10"/>
        <color theme="0"/>
        <rFont val="Arial"/>
        <family val="2"/>
      </rPr>
      <t>m²/g</t>
    </r>
    <r>
      <rPr>
        <b/>
        <sz val="10"/>
        <color theme="0"/>
        <rFont val="楷体"/>
        <family val="3"/>
        <charset val="134"/>
      </rPr>
      <t>）</t>
    </r>
  </si>
  <si>
    <t>铝箔企业及产能情况</t>
    <phoneticPr fontId="39" type="noConversion"/>
  </si>
  <si>
    <r>
      <rPr>
        <sz val="10"/>
        <color theme="1"/>
        <rFont val="楷体"/>
        <family val="3"/>
        <charset val="134"/>
      </rPr>
      <t>钠离子电池与锂离子电池的电解液均以液态电解液为主，由于电解液的材料需要根据正极材料搭配，所以锂盐需要更换为钠盐，</t>
    </r>
    <r>
      <rPr>
        <sz val="10"/>
        <color theme="1"/>
        <rFont val="楷体"/>
        <family val="3"/>
        <charset val="134"/>
      </rPr>
      <t>目前常用的盐为六氟磷酸钠</t>
    </r>
    <r>
      <rPr>
        <sz val="10"/>
        <color theme="1"/>
        <rFont val="Arial"/>
        <family val="2"/>
      </rPr>
      <t>(NaPF6)</t>
    </r>
    <r>
      <rPr>
        <sz val="10"/>
        <color theme="1"/>
        <rFont val="楷体"/>
        <family val="3"/>
        <charset val="134"/>
      </rPr>
      <t>、高氯酸钠</t>
    </r>
    <r>
      <rPr>
        <sz val="10"/>
        <color theme="1"/>
        <rFont val="Arial"/>
        <family val="2"/>
      </rPr>
      <t>(NaClO4)</t>
    </r>
    <r>
      <rPr>
        <sz val="10"/>
        <color theme="1"/>
        <rFont val="楷体"/>
        <family val="3"/>
        <charset val="134"/>
      </rPr>
      <t>、双</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(NaTFSI)</t>
    </r>
    <r>
      <rPr>
        <sz val="10"/>
        <color theme="1"/>
        <rFont val="楷体"/>
        <family val="3"/>
        <charset val="134"/>
      </rPr>
      <t>、氟磺酰基</t>
    </r>
    <r>
      <rPr>
        <sz val="10"/>
        <color theme="1"/>
        <rFont val="Arial"/>
        <family val="2"/>
      </rPr>
      <t>(</t>
    </r>
    <r>
      <rPr>
        <sz val="10"/>
        <color theme="1"/>
        <rFont val="楷体"/>
        <family val="3"/>
        <charset val="134"/>
      </rPr>
      <t>三氟甲烷磺酰</t>
    </r>
    <r>
      <rPr>
        <sz val="10"/>
        <color theme="1"/>
        <rFont val="Arial"/>
        <family val="2"/>
      </rPr>
      <t>)</t>
    </r>
    <r>
      <rPr>
        <sz val="10"/>
        <color theme="1"/>
        <rFont val="楷体"/>
        <family val="3"/>
        <charset val="134"/>
      </rPr>
      <t>亚胺钠</t>
    </r>
    <r>
      <rPr>
        <sz val="10"/>
        <color theme="1"/>
        <rFont val="Arial"/>
        <family val="2"/>
      </rPr>
      <t>(NaFTFSI)</t>
    </r>
    <r>
      <rPr>
        <sz val="10"/>
        <color theme="1"/>
        <rFont val="楷体"/>
        <family val="3"/>
        <charset val="134"/>
      </rPr>
      <t>、</t>
    </r>
    <r>
      <rPr>
        <sz val="10"/>
        <color theme="1"/>
        <rFont val="楷体"/>
        <family val="3"/>
        <charset val="134"/>
      </rPr>
      <t>双</t>
    </r>
    <r>
      <rPr>
        <sz val="10"/>
        <color theme="1"/>
        <rFont val="Arial"/>
        <family val="2"/>
      </rPr>
      <t>(</t>
    </r>
    <r>
      <rPr>
        <sz val="10"/>
        <color theme="1"/>
        <rFont val="楷体"/>
        <family val="3"/>
        <charset val="134"/>
      </rPr>
      <t>氟磺酰基</t>
    </r>
    <r>
      <rPr>
        <sz val="10"/>
        <color theme="1"/>
        <rFont val="Arial"/>
        <family val="2"/>
      </rPr>
      <t>)</t>
    </r>
    <r>
      <rPr>
        <sz val="10"/>
        <color theme="1"/>
        <rFont val="楷体"/>
        <family val="3"/>
        <charset val="134"/>
      </rPr>
      <t>亚胺钠</t>
    </r>
    <r>
      <rPr>
        <sz val="10"/>
        <color theme="1"/>
        <rFont val="Arial"/>
        <family val="2"/>
      </rPr>
      <t>(NaFSI)</t>
    </r>
    <r>
      <rPr>
        <sz val="10"/>
        <color theme="1"/>
        <rFont val="楷体"/>
        <family val="3"/>
        <charset val="134"/>
      </rPr>
      <t>等，过渡金属氧化物和聚阴离子化合物的钠盐主要为六氟磷酸钠，与六氟磷酸锂的制备工艺相同，产线基本可以复用。</t>
    </r>
    <phoneticPr fontId="39" type="noConversion"/>
  </si>
  <si>
    <t>布局六氟磷酸钠的企业及产能</t>
    <phoneticPr fontId="39" type="noConversion"/>
  </si>
  <si>
    <t>碳纳米管企业及产能</t>
    <phoneticPr fontId="39" type="noConversion"/>
  </si>
  <si>
    <t>碳纳米管企业有望受益。碳纳米管技术壁垒高，验证周期长，因此行业集中度较高，目前行业主要的公司为天奈科技、三顺纳米、青岛昊鑫等公司，天奈科技技术行业领先，目前天奈最新产品已在第三代，其他竞争对手产品大都在第一、二代，不同代际产品制备方法、催化剂均不同，代际之间技术壁垒较高。</t>
    <phoneticPr fontId="39" type="noConversion"/>
  </si>
  <si>
    <r>
      <t>钠电池需要使用碳纳米管。由于钠的半径比锂大，所以钠离子的化学键能较锂离子小。</t>
    </r>
    <r>
      <rPr>
        <sz val="10"/>
        <color theme="1"/>
        <rFont val="Arial"/>
        <family val="2"/>
      </rPr>
      <t xml:space="preserve">
</t>
    </r>
    <r>
      <rPr>
        <sz val="10"/>
        <color theme="1"/>
        <rFont val="楷体"/>
        <family val="3"/>
        <charset val="134"/>
      </rPr>
      <t>钠电池主要的技术路线电导率相对低一些，所以多数体系需要在正极材料中加入碳纳米管或者碳纳米片，提高电池的导电性能。</t>
    </r>
    <phoneticPr fontId="39" type="noConversion"/>
  </si>
  <si>
    <t>电解液：六氟磷酸钠替换六氟磷酸锂</t>
    <phoneticPr fontId="39" type="noConversion"/>
  </si>
  <si>
    <t>元/吨</t>
    <phoneticPr fontId="39" type="noConversion"/>
  </si>
  <si>
    <t>更新日期：2022/9/20</t>
    <phoneticPr fontId="39" type="noConversion"/>
  </si>
  <si>
    <t>碳酸锂、碳酸钠价格对比</t>
  </si>
  <si>
    <t>价格:碳酸锂99.5%电:国产:季:平均值</t>
    <phoneticPr fontId="39" type="noConversion"/>
  </si>
  <si>
    <t>和邦生物:平均价格:碳酸钠:累计值</t>
    <phoneticPr fontId="39" type="noConversion"/>
  </si>
  <si>
    <t>原料价格</t>
    <phoneticPr fontId="39" type="noConversion"/>
  </si>
  <si>
    <t>维科技术</t>
    <phoneticPr fontId="39" type="noConversion"/>
  </si>
  <si>
    <t>欣旺达</t>
    <phoneticPr fontId="39" type="noConversion"/>
  </si>
  <si>
    <t>指标名称</t>
    <phoneticPr fontId="39" type="noConversion"/>
  </si>
  <si>
    <t>东阳光</t>
    <phoneticPr fontId="39" type="noConversion"/>
  </si>
  <si>
    <t>详细公司数据库欢迎联系华泰电新申建国13488661499/陈爽19514630775</t>
    <phoneticPr fontId="39" type="noConversion"/>
  </si>
  <si>
    <t>正极</t>
    <phoneticPr fontId="39" type="noConversion"/>
  </si>
  <si>
    <t>负极</t>
    <phoneticPr fontId="39" type="noConversion"/>
  </si>
  <si>
    <t>电解液</t>
    <phoneticPr fontId="39" type="noConversion"/>
  </si>
  <si>
    <t>导电剂</t>
    <phoneticPr fontId="39" type="noConversion"/>
  </si>
  <si>
    <t>您已达到允许的最大指标提取数，请稍后再使用！</t>
    <phoneticPr fontId="39" type="noConversion"/>
  </si>
  <si>
    <t>2023E</t>
    <phoneticPr fontId="53" type="noConversion"/>
  </si>
  <si>
    <t>2024E</t>
    <phoneticPr fontId="53" type="noConversion"/>
  </si>
  <si>
    <t>普鲁士蓝成本</t>
    <phoneticPr fontId="53" type="noConversion"/>
  </si>
  <si>
    <t>2022E</t>
    <phoneticPr fontId="53" type="noConversion"/>
  </si>
  <si>
    <t>单位原材料成本（万元/吨）</t>
    <phoneticPr fontId="53" type="noConversion"/>
  </si>
  <si>
    <t>数据来源:Prussian Blue Analogs as Battery Materials,https://www.sciencedirect.com/science/article/pii/S2542435118303283</t>
    <phoneticPr fontId="53" type="noConversion"/>
  </si>
  <si>
    <t>总原材料成本（万元）</t>
    <phoneticPr fontId="53" type="noConversion"/>
  </si>
  <si>
    <t>锂电正极材料毛利率</t>
    <phoneticPr fontId="39" type="noConversion"/>
  </si>
  <si>
    <t>(用于类比普鲁士蓝)</t>
    <phoneticPr fontId="53" type="noConversion"/>
  </si>
  <si>
    <t>德方纳米</t>
    <phoneticPr fontId="53" type="noConversion"/>
  </si>
  <si>
    <t>铁锂</t>
    <phoneticPr fontId="53" type="noConversion"/>
  </si>
  <si>
    <t>龙蟠科技</t>
    <phoneticPr fontId="53" type="noConversion"/>
  </si>
  <si>
    <t>/</t>
    <phoneticPr fontId="53" type="noConversion"/>
  </si>
  <si>
    <t>数据来源:各公司年报</t>
    <phoneticPr fontId="53" type="noConversion"/>
  </si>
  <si>
    <t>容百科技</t>
    <phoneticPr fontId="53" type="noConversion"/>
  </si>
  <si>
    <t>三元</t>
    <phoneticPr fontId="53" type="noConversion"/>
  </si>
  <si>
    <t>振华新材</t>
    <phoneticPr fontId="53" type="noConversion"/>
  </si>
  <si>
    <t>单位：亿元</t>
  </si>
  <si>
    <t>普鲁士蓝收入</t>
    <phoneticPr fontId="53" type="noConversion"/>
  </si>
  <si>
    <t>成本</t>
    <phoneticPr fontId="53" type="noConversion"/>
  </si>
  <si>
    <t>毛利率</t>
    <phoneticPr fontId="53" type="noConversion"/>
  </si>
  <si>
    <t>单位：万元</t>
    <phoneticPr fontId="53" type="noConversion"/>
  </si>
  <si>
    <t>单吨毛利</t>
    <phoneticPr fontId="53" type="noConversion"/>
  </si>
  <si>
    <t>单价</t>
    <phoneticPr fontId="53" type="noConversion"/>
  </si>
  <si>
    <t>单吨成本</t>
    <phoneticPr fontId="53" type="noConversion"/>
  </si>
  <si>
    <t>出货（万吨）</t>
    <phoneticPr fontId="53" type="noConversion"/>
  </si>
  <si>
    <t>营业收入</t>
  </si>
  <si>
    <t>YOY</t>
  </si>
  <si>
    <t>营业成本</t>
  </si>
  <si>
    <t>毛利率</t>
  </si>
  <si>
    <t>美联新材</t>
    <phoneticPr fontId="39" type="noConversion"/>
  </si>
  <si>
    <t>传艺科技</t>
    <phoneticPr fontId="39" type="noConversion"/>
  </si>
  <si>
    <t>2017A</t>
  </si>
  <si>
    <t>2018A</t>
  </si>
  <si>
    <t>2019A</t>
  </si>
  <si>
    <t>2020A</t>
  </si>
  <si>
    <t>2021A</t>
  </si>
  <si>
    <t>精细化工行业</t>
  </si>
  <si>
    <t>收入（亿元）</t>
  </si>
  <si>
    <t>成本（亿元）</t>
  </si>
  <si>
    <t>毛利（亿元）</t>
  </si>
  <si>
    <t>毛利率(%)</t>
  </si>
  <si>
    <t>橡胶和塑料制品业</t>
  </si>
  <si>
    <t>一次性卫生用品</t>
  </si>
  <si>
    <t>钠电池材料</t>
  </si>
  <si>
    <t>其他（行业）</t>
  </si>
  <si>
    <t>毛利</t>
  </si>
  <si>
    <t>税金及附加</t>
  </si>
  <si>
    <t>%营业收入</t>
  </si>
  <si>
    <t>销售费用</t>
  </si>
  <si>
    <t>管理费用</t>
  </si>
  <si>
    <t>研发费用</t>
  </si>
  <si>
    <t>财务费用</t>
  </si>
  <si>
    <t>费用率</t>
  </si>
  <si>
    <t>加：其他收益</t>
  </si>
  <si>
    <t>投资净收益</t>
  </si>
  <si>
    <t>资产减值损失</t>
  </si>
  <si>
    <t>信用减值损失</t>
  </si>
  <si>
    <t>资产处置收益</t>
  </si>
  <si>
    <t>营业利润</t>
  </si>
  <si>
    <t xml:space="preserve">    加：营业外收入</t>
  </si>
  <si>
    <t xml:space="preserve">    减：营业外支出</t>
  </si>
  <si>
    <t>利润总额</t>
  </si>
  <si>
    <t>减：所得税</t>
  </si>
  <si>
    <t>税率</t>
  </si>
  <si>
    <t>净利润</t>
  </si>
  <si>
    <t>净利率</t>
  </si>
  <si>
    <t>减：少数股东损益</t>
  </si>
  <si>
    <t>归母净利润</t>
  </si>
  <si>
    <t>预测-假设数据</t>
  </si>
  <si>
    <t>公允价值变动净收益</t>
  </si>
  <si>
    <t>单位：百万元</t>
  </si>
  <si>
    <t>纺织业务</t>
  </si>
  <si>
    <t>2017年</t>
  </si>
  <si>
    <t>2018年</t>
  </si>
  <si>
    <t>2019年</t>
  </si>
  <si>
    <t>2020年</t>
  </si>
  <si>
    <t>2021年</t>
  </si>
  <si>
    <t>收入</t>
  </si>
  <si>
    <t>成本</t>
  </si>
  <si>
    <t>毛利率（%）</t>
  </si>
  <si>
    <t>聚合物类电池</t>
  </si>
  <si>
    <t>铝壳电池</t>
  </si>
  <si>
    <t>小动力电池</t>
  </si>
  <si>
    <t>其他业务</t>
  </si>
  <si>
    <t xml:space="preserve"> </t>
  </si>
  <si>
    <t>钠离子电池业务</t>
  </si>
  <si>
    <t>%</t>
  </si>
  <si>
    <t>出货/GW</t>
  </si>
  <si>
    <t xml:space="preserve">单价 元/W </t>
  </si>
  <si>
    <t>单位成本</t>
  </si>
  <si>
    <t>单位毛利</t>
  </si>
  <si>
    <t>笔记本电脑键盘</t>
  </si>
  <si>
    <t>Button</t>
  </si>
  <si>
    <t>柔性电路板</t>
  </si>
  <si>
    <t>MTS</t>
  </si>
  <si>
    <t>手机纹理装饰膜片</t>
  </si>
  <si>
    <t>单位：万元</t>
  </si>
  <si>
    <t>有效产能（万吨）</t>
    <phoneticPr fontId="53" type="noConversion"/>
  </si>
  <si>
    <t>宁德时代</t>
    <phoneticPr fontId="39" type="noConversion"/>
  </si>
  <si>
    <t>中科海钠</t>
    <phoneticPr fontId="39" type="noConversion"/>
  </si>
  <si>
    <t>华阳股份</t>
    <phoneticPr fontId="39" type="noConversion"/>
  </si>
  <si>
    <t>2023E</t>
    <phoneticPr fontId="39" type="noConversion"/>
  </si>
  <si>
    <t>（可能有2GWh外协产能增量）</t>
    <phoneticPr fontId="39" type="noConversion"/>
  </si>
  <si>
    <t>名义产能（GWh）</t>
    <phoneticPr fontId="39" type="noConversion"/>
  </si>
  <si>
    <t>有效产能（GWh）</t>
    <phoneticPr fontId="39" type="noConversion"/>
  </si>
  <si>
    <t>合计</t>
    <phoneticPr fontId="39" type="noConversion"/>
  </si>
  <si>
    <t>产能统计</t>
    <phoneticPr fontId="39" type="noConversion"/>
  </si>
  <si>
    <t>煤炭业务</t>
  </si>
  <si>
    <t>电力业务</t>
  </si>
  <si>
    <t>供热业务</t>
  </si>
  <si>
    <t>钠电池业务</t>
  </si>
  <si>
    <t>光储业务</t>
  </si>
  <si>
    <t>其他</t>
  </si>
  <si>
    <t>%净利润</t>
  </si>
  <si>
    <t>国内储能电池需求（GWh）</t>
    <phoneticPr fontId="39" type="noConversion"/>
  </si>
  <si>
    <t>海外储能电池需求（GWh）</t>
    <phoneticPr fontId="39" type="noConversion"/>
  </si>
  <si>
    <t>全球储能电池需求（GWh）</t>
    <phoneticPr fontId="39" type="noConversion"/>
  </si>
  <si>
    <t>yoy</t>
    <phoneticPr fontId="39" type="noConversion"/>
  </si>
  <si>
    <t>总计市场空间（亿元）</t>
    <phoneticPr fontId="39" type="noConversion"/>
  </si>
  <si>
    <t>国内钠电池渗透率</t>
    <phoneticPr fontId="39" type="noConversion"/>
  </si>
  <si>
    <t>国内钠电池装机量（GWh）</t>
    <phoneticPr fontId="39" type="noConversion"/>
  </si>
  <si>
    <t>海外乘用车销量（万辆）</t>
    <phoneticPr fontId="39" type="noConversion"/>
  </si>
  <si>
    <t>海外钠电池渗透率</t>
    <phoneticPr fontId="39" type="noConversion"/>
  </si>
  <si>
    <t>海外钠电池装机量（GWh）</t>
    <phoneticPr fontId="39" type="noConversion"/>
  </si>
  <si>
    <t>全球钠电池装机量（GWh）</t>
    <phoneticPr fontId="39" type="noConversion"/>
  </si>
  <si>
    <t>钠电池电芯（持股100%）</t>
    <phoneticPr fontId="53" type="noConversion"/>
  </si>
  <si>
    <t>销量（GWh）</t>
    <phoneticPr fontId="53" type="noConversion"/>
  </si>
  <si>
    <t>单wh价格（元）</t>
    <phoneticPr fontId="53" type="noConversion"/>
  </si>
  <si>
    <t>收入（亿元）</t>
    <phoneticPr fontId="53" type="noConversion"/>
  </si>
  <si>
    <t>YOY</t>
    <phoneticPr fontId="53" type="noConversion"/>
  </si>
  <si>
    <t>单wh成本（元）</t>
    <phoneticPr fontId="53" type="noConversion"/>
  </si>
  <si>
    <t>成本（亿元）</t>
    <phoneticPr fontId="53" type="noConversion"/>
  </si>
  <si>
    <t>毛利（亿元）</t>
    <phoneticPr fontId="53" type="noConversion"/>
  </si>
  <si>
    <t>毛利率(%)</t>
    <phoneticPr fontId="53" type="noConversion"/>
  </si>
  <si>
    <t>钠电池正极材料（持股45%）</t>
    <phoneticPr fontId="53" type="noConversion"/>
  </si>
  <si>
    <t>销量（吨）</t>
    <phoneticPr fontId="53" type="noConversion"/>
  </si>
  <si>
    <t>单吨价格（万元）</t>
    <phoneticPr fontId="53" type="noConversion"/>
  </si>
  <si>
    <t>单吨成本（万元）</t>
    <phoneticPr fontId="53" type="noConversion"/>
  </si>
  <si>
    <t>钠电池负极材料（持股45%）</t>
    <phoneticPr fontId="53" type="noConversion"/>
  </si>
  <si>
    <t>产能（吨）</t>
    <phoneticPr fontId="53" type="noConversion"/>
  </si>
  <si>
    <t>中科海钠电池</t>
    <phoneticPr fontId="53" type="noConversion"/>
  </si>
  <si>
    <t>单Wh净利</t>
    <phoneticPr fontId="53" type="noConversion"/>
  </si>
  <si>
    <t>净利润（亿元）</t>
    <phoneticPr fontId="53" type="noConversion"/>
  </si>
  <si>
    <t>2025E</t>
    <phoneticPr fontId="5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</si>
</sst>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76" formatCode="#,##0_ "/>
    <numFmt numFmtId="177" formatCode="_(* #,##0.00_);_(* \(#,##0.00\);_(* &quot;-&quot;??_);_(@_)"/>
    <numFmt numFmtId="178" formatCode="yyyy\-mm"/>
    <numFmt numFmtId="179" formatCode="###,###,##0.0000"/>
    <numFmt numFmtId="180" formatCode="0.00_);[Red]\(0.00\)"/>
    <numFmt numFmtId="181" formatCode="yyyy\-mm\-dd"/>
    <numFmt numFmtId="182" formatCode="###,###,##0.00"/>
    <numFmt numFmtId="183" formatCode="#,##0.00_ "/>
    <numFmt numFmtId="184" formatCode="0.0%"/>
    <numFmt numFmtId="185" formatCode="0.0"/>
    <numFmt numFmtId="186" formatCode="0_ "/>
    <numFmt numFmtId="187" formatCode="0.0000"/>
    <numFmt numFmtId="188" formatCode="0_);[Red]\(0\)"/>
    <numFmt numFmtId="189" formatCode="#,##0.000"/>
    <numFmt numFmtId="190" formatCode="0.00_ ;[Red]\-0.00\ "/>
    <numFmt numFmtId="191" formatCode="0.00_ "/>
    <numFmt numFmtId="192" formatCode="###,##0.00"/>
    <numFmt numFmtId="193" formatCode="0.0_ "/>
  </numFmts>
  <fonts count="70">
    <font>
      <sz val="11"/>
      <color theme="1"/>
      <name val="等线"/>
      <charset val="134"/>
      <scheme val="minor"/>
    </font>
    <font>
      <sz val="10"/>
      <color theme="1"/>
      <name val="Arial"/>
      <family val="2"/>
    </font>
    <font>
      <b/>
      <sz val="10"/>
      <color theme="0"/>
      <name val="Arial"/>
      <family val="2"/>
    </font>
    <font>
      <b/>
      <sz val="10"/>
      <color theme="1"/>
      <name val="Arial"/>
      <family val="2"/>
    </font>
    <font>
      <sz val="10"/>
      <name val="Arial"/>
      <family val="2"/>
    </font>
    <font>
      <u/>
      <sz val="10"/>
      <name val="楷体"/>
      <family val="3"/>
      <charset val="134"/>
    </font>
    <font>
      <sz val="10"/>
      <color theme="1"/>
      <name val="楷体"/>
      <family val="3"/>
      <charset val="134"/>
    </font>
    <font>
      <b/>
      <sz val="10"/>
      <color theme="1"/>
      <name val="楷体"/>
      <family val="3"/>
      <charset val="134"/>
    </font>
    <font>
      <sz val="10"/>
      <color rgb="FF000000"/>
      <name val="Arial"/>
      <family val="2"/>
    </font>
    <font>
      <b/>
      <sz val="10"/>
      <name val="楷体"/>
      <family val="3"/>
      <charset val="134"/>
    </font>
    <font>
      <sz val="10"/>
      <name val="楷体"/>
      <family val="3"/>
      <charset val="134"/>
    </font>
    <font>
      <u/>
      <sz val="10"/>
      <name val="Arial"/>
      <family val="2"/>
    </font>
    <font>
      <b/>
      <sz val="10"/>
      <color theme="0"/>
      <name val="楷体"/>
      <family val="3"/>
      <charset val="134"/>
    </font>
    <font>
      <b/>
      <sz val="10"/>
      <color rgb="FFFFFFFF"/>
      <name val="楷体"/>
      <family val="3"/>
      <charset val="134"/>
    </font>
    <font>
      <sz val="10"/>
      <color rgb="FF000000"/>
      <name val="楷体"/>
      <family val="3"/>
      <charset val="134"/>
    </font>
    <font>
      <b/>
      <sz val="10"/>
      <color rgb="FFFFFFFF"/>
      <name val="Arial"/>
      <family val="2"/>
    </font>
    <font>
      <b/>
      <sz val="10"/>
      <color rgb="FF000000"/>
      <name val="楷体"/>
      <family val="3"/>
      <charset val="134"/>
    </font>
    <font>
      <sz val="10"/>
      <color theme="8"/>
      <name val="Arial"/>
      <family val="2"/>
    </font>
    <font>
      <sz val="10"/>
      <color theme="0"/>
      <name val="Arial"/>
      <family val="2"/>
    </font>
    <font>
      <sz val="11"/>
      <color theme="1"/>
      <name val="楷体"/>
      <family val="3"/>
      <charset val="134"/>
    </font>
    <font>
      <b/>
      <sz val="11"/>
      <color theme="0"/>
      <name val="楷体"/>
      <family val="3"/>
      <charset val="134"/>
    </font>
    <font>
      <sz val="9"/>
      <color theme="1"/>
      <name val="楷体"/>
      <family val="3"/>
      <charset val="134"/>
    </font>
    <font>
      <b/>
      <sz val="10"/>
      <color rgb="FFFFFFFF"/>
      <name val="Calibri"/>
      <family val="2"/>
    </font>
    <font>
      <b/>
      <sz val="7"/>
      <color theme="1"/>
      <name val="楷体"/>
      <family val="3"/>
      <charset val="134"/>
    </font>
    <font>
      <sz val="7"/>
      <color rgb="FF000000"/>
      <name val="楷体"/>
      <family val="3"/>
      <charset val="134"/>
    </font>
    <font>
      <sz val="7"/>
      <color theme="1"/>
      <name val="楷体"/>
      <family val="3"/>
      <charset val="134"/>
    </font>
    <font>
      <sz val="11"/>
      <color theme="0"/>
      <name val="等线"/>
      <family val="3"/>
      <charset val="134"/>
      <scheme val="minor"/>
    </font>
    <font>
      <sz val="12"/>
      <color theme="1"/>
      <name val="楷体"/>
      <family val="3"/>
      <charset val="134"/>
    </font>
    <font>
      <sz val="10"/>
      <color rgb="FF000000"/>
      <name val="仿宋"/>
      <family val="3"/>
      <charset val="134"/>
    </font>
    <font>
      <b/>
      <sz val="22"/>
      <color theme="0"/>
      <name val="等线"/>
      <family val="3"/>
      <charset val="134"/>
      <scheme val="minor"/>
    </font>
    <font>
      <b/>
      <sz val="12"/>
      <color theme="0"/>
      <name val="楷体"/>
      <family val="3"/>
      <charset val="134"/>
    </font>
    <font>
      <sz val="11"/>
      <color theme="1"/>
      <name val="Times New Roman"/>
      <family val="1"/>
    </font>
    <font>
      <u/>
      <sz val="11"/>
      <color rgb="FF0000FF"/>
      <name val="等线"/>
      <family val="3"/>
      <charset val="134"/>
      <scheme val="minor"/>
    </font>
    <font>
      <sz val="12"/>
      <color theme="0"/>
      <name val="楷体"/>
      <family val="3"/>
      <charset val="134"/>
    </font>
    <font>
      <sz val="11"/>
      <color theme="1"/>
      <name val="等线"/>
      <family val="3"/>
      <charset val="134"/>
      <scheme val="minor"/>
    </font>
    <font>
      <u/>
      <sz val="11"/>
      <color theme="10"/>
      <name val="等线"/>
      <family val="3"/>
      <charset val="134"/>
      <scheme val="minor"/>
    </font>
    <font>
      <vertAlign val="subscript"/>
      <sz val="10"/>
      <color rgb="FF000000"/>
      <name val="Arial"/>
      <family val="2"/>
    </font>
    <font>
      <b/>
      <sz val="9"/>
      <name val="宋体"/>
      <family val="3"/>
      <charset val="134"/>
    </font>
    <font>
      <sz val="9"/>
      <name val="宋体"/>
      <family val="3"/>
      <charset val="134"/>
    </font>
    <font>
      <sz val="9"/>
      <name val="等线"/>
      <family val="3"/>
      <charset val="134"/>
      <scheme val="minor"/>
    </font>
    <font>
      <sz val="10"/>
      <color theme="1"/>
      <name val="楷体"/>
      <family val="3"/>
      <charset val="134"/>
    </font>
    <font>
      <sz val="11"/>
      <color theme="1"/>
      <name val="等线"/>
      <family val="3"/>
      <charset val="134"/>
      <scheme val="minor"/>
    </font>
    <font>
      <sz val="9"/>
      <color theme="1"/>
      <name val="楷体"/>
      <family val="3"/>
      <charset val="134"/>
    </font>
    <font>
      <b/>
      <sz val="10"/>
      <color theme="0"/>
      <name val="楷体"/>
      <family val="3"/>
      <charset val="134"/>
    </font>
    <font>
      <sz val="10"/>
      <color theme="1"/>
      <name val="Arial"/>
      <family val="2"/>
      <charset val="134"/>
    </font>
    <font>
      <b/>
      <sz val="10"/>
      <color theme="0"/>
      <name val="仿宋"/>
      <family val="3"/>
      <charset val="134"/>
    </font>
    <font>
      <b/>
      <sz val="10"/>
      <color rgb="FFFFFFFF"/>
      <name val="楷体"/>
      <family val="3"/>
      <charset val="134"/>
    </font>
    <font>
      <b/>
      <sz val="9"/>
      <color indexed="81"/>
      <name val="宋体"/>
      <family val="3"/>
      <charset val="134"/>
    </font>
    <font>
      <u/>
      <sz val="10"/>
      <name val="楷体"/>
      <family val="3"/>
      <charset val="134"/>
    </font>
    <font>
      <b/>
      <sz val="10"/>
      <color indexed="10"/>
      <name val="楷体"/>
      <family val="3"/>
      <charset val="134"/>
    </font>
    <font>
      <u/>
      <sz val="11"/>
      <color rgb="FF0000FF"/>
      <name val="等线"/>
      <family val="3"/>
      <charset val="134"/>
      <scheme val="minor"/>
    </font>
    <font>
      <sz val="10"/>
      <color rgb="FF000000"/>
      <name val="楷体"/>
      <family val="3"/>
      <charset val="134"/>
    </font>
    <font>
      <sz val="9"/>
      <name val="等线"/>
      <family val="3"/>
      <charset val="134"/>
      <scheme val="minor"/>
    </font>
    <font>
      <sz val="9"/>
      <name val="等线"/>
      <family val="2"/>
      <charset val="134"/>
      <scheme val="minor"/>
    </font>
    <font>
      <sz val="11"/>
      <name val="楷体"/>
      <family val="3"/>
      <charset val="134"/>
    </font>
    <font>
      <sz val="11"/>
      <name val="微软雅黑"/>
      <family val="2"/>
      <charset val="134"/>
    </font>
    <font>
      <sz val="10"/>
      <color rgb="FF000000"/>
      <name val="等线"/>
      <family val="2"/>
      <charset val="134"/>
    </font>
    <font>
      <i/>
      <sz val="10"/>
      <color rgb="FF000000"/>
      <name val="楷体"/>
      <family val="3"/>
      <charset val="134"/>
    </font>
    <font>
      <sz val="9"/>
      <color indexed="81"/>
      <name val="宋体"/>
      <family val="3"/>
      <charset val="134"/>
    </font>
    <font>
      <b/>
      <sz val="11"/>
      <color rgb="FFFFFFFF"/>
      <name val="KaiTi"/>
      <family val="3"/>
      <charset val="134"/>
    </font>
    <font>
      <sz val="11"/>
      <color rgb="FF000000"/>
      <name val="KaiTi"/>
      <family val="3"/>
      <charset val="134"/>
    </font>
    <font>
      <b/>
      <sz val="11"/>
      <color rgb="FF000000"/>
      <name val="KaiTi"/>
      <family val="3"/>
      <charset val="134"/>
    </font>
    <font>
      <i/>
      <sz val="11"/>
      <color rgb="FF000000"/>
      <name val="KaiTi"/>
      <family val="3"/>
      <charset val="134"/>
    </font>
    <font>
      <sz val="11"/>
      <name val="KaiTi"/>
      <family val="3"/>
      <charset val="134"/>
    </font>
    <font>
      <b/>
      <sz val="11"/>
      <color rgb="FFFFFFFF"/>
      <name val="楷体"/>
      <family val="3"/>
      <charset val="134"/>
    </font>
    <font>
      <sz val="11"/>
      <color rgb="FF000000"/>
      <name val="楷体"/>
      <family val="3"/>
      <charset val="134"/>
    </font>
    <font>
      <sz val="11"/>
      <color theme="0"/>
      <name val="楷体"/>
      <family val="3"/>
      <charset val="134"/>
    </font>
    <font>
      <b/>
      <sz val="11"/>
      <color theme="1"/>
      <name val="楷体"/>
      <family val="3"/>
      <charset val="134"/>
    </font>
    <font>
      <sz val="11"/>
      <color theme="1"/>
      <name val="等线"/>
      <family val="2"/>
      <charset val="134"/>
    </font>
    <font>
      <sz val="10"/>
      <color rgb="FF8EA9DB"/>
      <name val="楷体"/>
      <family val="3"/>
      <charset val="134"/>
    </font>
  </fonts>
  <fills count="19">
    <fill>
      <patternFill patternType="none"/>
    </fill>
    <fill>
      <patternFill patternType="gray125"/>
    </fill>
    <fill>
      <patternFill patternType="solid">
        <fgColor rgb="FF0070C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rgb="FFC00000"/>
        <bgColor indexed="64"/>
      </patternFill>
    </fill>
    <fill>
      <patternFill patternType="solid">
        <fgColor theme="5" tint="0.39985351115451523"/>
        <bgColor indexed="64"/>
      </patternFill>
    </fill>
    <fill>
      <patternFill patternType="solid">
        <fgColor theme="0"/>
        <bgColor indexed="64"/>
      </patternFill>
    </fill>
    <fill>
      <patternFill patternType="solid">
        <fgColor rgb="FFFFFFFF"/>
        <bgColor indexed="64"/>
      </patternFill>
    </fill>
    <fill>
      <patternFill patternType="solid">
        <fgColor rgb="FF002060"/>
        <bgColor indexed="64"/>
      </patternFill>
    </fill>
    <fill>
      <patternFill patternType="solid">
        <fgColor rgb="FFDDEBF7"/>
        <bgColor indexed="64"/>
      </patternFill>
    </fill>
    <fill>
      <patternFill patternType="solid">
        <fgColor rgb="FFE9EDF4"/>
        <bgColor indexed="64"/>
      </patternFill>
    </fill>
    <fill>
      <patternFill patternType="solid">
        <fgColor theme="4" tint="0.79998168889431442"/>
        <bgColor indexed="64"/>
      </patternFill>
    </fill>
    <fill>
      <patternFill patternType="solid">
        <fgColor rgb="FF003778"/>
        <bgColor indexed="64"/>
      </patternFill>
    </fill>
    <fill>
      <patternFill patternType="solid">
        <fgColor theme="4" tint="0.59999389629810485"/>
        <bgColor indexed="64"/>
      </patternFill>
    </fill>
    <fill>
      <patternFill patternType="solid">
        <fgColor rgb="FFFFFFFF"/>
        <bgColor rgb="FF000000"/>
      </patternFill>
    </fill>
    <fill>
      <patternFill patternType="solid">
        <fgColor rgb="FF003778"/>
        <bgColor rgb="FF000000"/>
      </patternFill>
    </fill>
    <fill>
      <patternFill patternType="solid">
        <fgColor rgb="FFC00000"/>
        <bgColor rgb="FF000000"/>
      </patternFill>
    </fill>
    <fill>
      <patternFill patternType="solid">
        <fgColor rgb="FFFFFFCC"/>
        <bgColor rgb="FF000000"/>
      </patternFill>
    </fill>
  </fills>
  <borders count="4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right/>
      <top style="medium">
        <color rgb="FF5F82AA"/>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right/>
      <top/>
      <bottom style="thin">
        <color auto="1"/>
      </bottom>
      <diagonal/>
    </border>
    <border>
      <left style="thin">
        <color auto="1"/>
      </left>
      <right style="thin">
        <color auto="1"/>
      </right>
      <top/>
      <bottom/>
      <diagonal/>
    </border>
    <border>
      <left/>
      <right/>
      <top style="thin">
        <color auto="1"/>
      </top>
      <bottom/>
      <diagonal/>
    </border>
    <border>
      <left style="medium">
        <color rgb="FFFFFFFF"/>
      </left>
      <right style="medium">
        <color rgb="FFFFFFFF"/>
      </right>
      <top style="medium">
        <color rgb="FFFFFFFF"/>
      </top>
      <bottom style="medium">
        <color rgb="FFFFFFFF"/>
      </bottom>
      <diagonal/>
    </border>
    <border>
      <left/>
      <right/>
      <top style="medium">
        <color rgb="FF000000"/>
      </top>
      <bottom style="medium">
        <color rgb="FF000000"/>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474747"/>
      </left>
      <right style="medium">
        <color rgb="FF888E93"/>
      </right>
      <top style="medium">
        <color rgb="FF474747"/>
      </top>
      <bottom style="medium">
        <color rgb="FF888E93"/>
      </bottom>
      <diagonal/>
    </border>
    <border>
      <left style="medium">
        <color rgb="FF888E93"/>
      </left>
      <right style="medium">
        <color rgb="FF888E93"/>
      </right>
      <top style="medium">
        <color rgb="FF474747"/>
      </top>
      <bottom style="medium">
        <color rgb="FF888E93"/>
      </bottom>
      <diagonal/>
    </border>
    <border>
      <left style="medium">
        <color rgb="FF888E93"/>
      </left>
      <right style="medium">
        <color rgb="FF474747"/>
      </right>
      <top style="medium">
        <color rgb="FF474747"/>
      </top>
      <bottom style="medium">
        <color rgb="FF888E93"/>
      </bottom>
      <diagonal/>
    </border>
    <border>
      <left style="medium">
        <color rgb="FF474747"/>
      </left>
      <right style="medium">
        <color rgb="FF888E93"/>
      </right>
      <top style="medium">
        <color rgb="FF888E93"/>
      </top>
      <bottom style="medium">
        <color rgb="FF888E93"/>
      </bottom>
      <diagonal/>
    </border>
    <border>
      <left style="medium">
        <color rgb="FF888E93"/>
      </left>
      <right style="medium">
        <color rgb="FF888E93"/>
      </right>
      <top style="medium">
        <color rgb="FF888E93"/>
      </top>
      <bottom style="medium">
        <color rgb="FF888E93"/>
      </bottom>
      <diagonal/>
    </border>
    <border>
      <left style="medium">
        <color rgb="FF888E93"/>
      </left>
      <right style="medium">
        <color rgb="FF474747"/>
      </right>
      <top style="medium">
        <color rgb="FF888E93"/>
      </top>
      <bottom/>
      <diagonal/>
    </border>
    <border>
      <left style="medium">
        <color rgb="FF888E93"/>
      </left>
      <right style="medium">
        <color rgb="FF474747"/>
      </right>
      <top/>
      <bottom/>
      <diagonal/>
    </border>
    <border>
      <left style="medium">
        <color rgb="FF888E93"/>
      </left>
      <right style="medium">
        <color rgb="FF474747"/>
      </right>
      <top/>
      <bottom style="medium">
        <color rgb="FF888E93"/>
      </bottom>
      <diagonal/>
    </border>
    <border>
      <left style="medium">
        <color rgb="FF888E93"/>
      </left>
      <right style="medium">
        <color rgb="FF888E93"/>
      </right>
      <top style="medium">
        <color rgb="FF888E93"/>
      </top>
      <bottom/>
      <diagonal/>
    </border>
    <border>
      <left style="medium">
        <color rgb="FF888E93"/>
      </left>
      <right style="medium">
        <color rgb="FF888E93"/>
      </right>
      <top/>
      <bottom/>
      <diagonal/>
    </border>
    <border>
      <left style="medium">
        <color rgb="FF888E93"/>
      </left>
      <right style="medium">
        <color rgb="FF888E93"/>
      </right>
      <top/>
      <bottom style="medium">
        <color rgb="FF888E93"/>
      </bottom>
      <diagonal/>
    </border>
    <border>
      <left style="medium">
        <color rgb="FF888E93"/>
      </left>
      <right style="medium">
        <color rgb="FF474747"/>
      </right>
      <top style="medium">
        <color rgb="FF888E93"/>
      </top>
      <bottom style="medium">
        <color rgb="FF888E93"/>
      </bottom>
      <diagonal/>
    </border>
    <border>
      <left style="medium">
        <color rgb="FF474747"/>
      </left>
      <right style="medium">
        <color rgb="FF888E93"/>
      </right>
      <top style="medium">
        <color rgb="FF888E93"/>
      </top>
      <bottom style="medium">
        <color rgb="FF474747"/>
      </bottom>
      <diagonal/>
    </border>
    <border>
      <left style="medium">
        <color rgb="FF888E93"/>
      </left>
      <right style="medium">
        <color rgb="FF888E93"/>
      </right>
      <top style="medium">
        <color rgb="FF888E93"/>
      </top>
      <bottom style="medium">
        <color rgb="FF474747"/>
      </bottom>
      <diagonal/>
    </border>
    <border>
      <left style="medium">
        <color rgb="FF888E93"/>
      </left>
      <right style="medium">
        <color rgb="FF474747"/>
      </right>
      <top style="medium">
        <color rgb="FF888E93"/>
      </top>
      <bottom style="medium">
        <color rgb="FF474747"/>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FFFFFF"/>
      </left>
      <right style="medium">
        <color rgb="FFFFFFFF"/>
      </right>
      <top style="medium">
        <color rgb="FFFFFFFF"/>
      </top>
      <bottom/>
      <diagonal/>
    </border>
    <border>
      <left style="thin">
        <color indexed="64"/>
      </left>
      <right/>
      <top style="thin">
        <color indexed="64"/>
      </top>
      <bottom style="medium">
        <color rgb="FF000000"/>
      </bottom>
      <diagonal/>
    </border>
    <border>
      <left/>
      <right/>
      <top style="thin">
        <color indexed="64"/>
      </top>
      <bottom style="medium">
        <color rgb="FF000000"/>
      </bottom>
      <diagonal/>
    </border>
    <border>
      <left/>
      <right style="thin">
        <color indexed="64"/>
      </right>
      <top style="thin">
        <color indexed="64"/>
      </top>
      <bottom style="medium">
        <color rgb="FF000000"/>
      </bottom>
      <diagonal/>
    </border>
    <border>
      <left style="thin">
        <color indexed="64"/>
      </left>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s>
  <cellStyleXfs count="30">
    <xf numFmtId="0" fontId="0" fillId="0" borderId="0"/>
    <xf numFmtId="0" fontId="34" fillId="0" borderId="0">
      <alignment vertical="center"/>
    </xf>
    <xf numFmtId="0" fontId="35" fillId="0" borderId="0" applyNumberFormat="0" applyFill="0" applyBorder="0" applyAlignment="0" applyProtection="0">
      <alignment vertical="center"/>
    </xf>
    <xf numFmtId="0" fontId="32" fillId="0" borderId="0" applyNumberFormat="0" applyFill="0" applyBorder="0" applyAlignment="0" applyProtection="0">
      <alignment vertical="center"/>
    </xf>
    <xf numFmtId="9" fontId="34" fillId="0" borderId="0" applyFont="0" applyFill="0" applyBorder="0" applyAlignment="0" applyProtection="0">
      <alignment vertical="center"/>
    </xf>
    <xf numFmtId="176" fontId="34" fillId="0" borderId="0"/>
    <xf numFmtId="9" fontId="34" fillId="0" borderId="0" applyFont="0" applyFill="0" applyBorder="0" applyAlignment="0" applyProtection="0">
      <alignment vertical="center"/>
    </xf>
    <xf numFmtId="0" fontId="34" fillId="0" borderId="0">
      <alignment vertical="center"/>
    </xf>
    <xf numFmtId="0" fontId="34" fillId="0" borderId="0">
      <alignment vertical="center"/>
    </xf>
    <xf numFmtId="9" fontId="4" fillId="0" borderId="0"/>
    <xf numFmtId="9" fontId="34" fillId="0" borderId="0" applyFont="0" applyFill="0" applyBorder="0" applyAlignment="0" applyProtection="0"/>
    <xf numFmtId="9" fontId="34" fillId="0" borderId="0" applyFont="0" applyFill="0" applyBorder="0" applyAlignment="0" applyProtection="0">
      <alignment vertical="center"/>
    </xf>
    <xf numFmtId="0" fontId="4" fillId="0" borderId="0"/>
    <xf numFmtId="0" fontId="19" fillId="0" borderId="0">
      <alignment vertical="center"/>
    </xf>
    <xf numFmtId="0" fontId="34" fillId="0" borderId="0">
      <alignment vertical="center"/>
    </xf>
    <xf numFmtId="0" fontId="34" fillId="0" borderId="0">
      <alignment vertical="center"/>
    </xf>
    <xf numFmtId="0" fontId="34" fillId="0" borderId="0"/>
    <xf numFmtId="9" fontId="4" fillId="0" borderId="0"/>
    <xf numFmtId="0" fontId="34" fillId="0" borderId="0"/>
    <xf numFmtId="0" fontId="34" fillId="0" borderId="0">
      <alignment vertical="center"/>
    </xf>
    <xf numFmtId="0" fontId="4" fillId="0" borderId="0"/>
    <xf numFmtId="0" fontId="34" fillId="0" borderId="0">
      <alignment vertical="center"/>
    </xf>
    <xf numFmtId="0" fontId="34" fillId="0" borderId="0">
      <alignment vertical="center"/>
    </xf>
    <xf numFmtId="0" fontId="34" fillId="0" borderId="0"/>
    <xf numFmtId="0" fontId="34" fillId="0" borderId="0"/>
    <xf numFmtId="0" fontId="35" fillId="0" borderId="0" applyNumberFormat="0" applyFill="0" applyBorder="0" applyAlignment="0" applyProtection="0"/>
    <xf numFmtId="177" fontId="34" fillId="0" borderId="0" applyFont="0" applyFill="0" applyBorder="0" applyAlignment="0" applyProtection="0">
      <alignment vertical="center"/>
    </xf>
    <xf numFmtId="0" fontId="34" fillId="0" borderId="0">
      <alignment vertical="center"/>
    </xf>
    <xf numFmtId="43" fontId="34" fillId="0" borderId="0" applyFont="0" applyFill="0" applyBorder="0" applyAlignment="0" applyProtection="0"/>
    <xf numFmtId="43" fontId="34" fillId="0" borderId="0" applyFont="0" applyFill="0" applyBorder="0" applyAlignment="0" applyProtection="0">
      <alignment vertical="center"/>
    </xf>
  </cellStyleXfs>
  <cellXfs count="594">
    <xf numFmtId="0" fontId="0" fillId="0" borderId="0" xfId="0"/>
    <xf numFmtId="0" fontId="1" fillId="0" borderId="0" xfId="0" applyFont="1"/>
    <xf numFmtId="0" fontId="2" fillId="2" borderId="0" xfId="0" applyFont="1" applyFill="1"/>
    <xf numFmtId="0" fontId="3" fillId="3" borderId="0" xfId="0" applyFont="1" applyFill="1"/>
    <xf numFmtId="0" fontId="4" fillId="0" borderId="0" xfId="0" applyFont="1"/>
    <xf numFmtId="0" fontId="4" fillId="3" borderId="0" xfId="0" applyFont="1" applyFill="1"/>
    <xf numFmtId="0" fontId="3" fillId="0" borderId="0" xfId="0" applyFont="1"/>
    <xf numFmtId="0" fontId="4" fillId="4" borderId="0" xfId="0" applyFont="1" applyFill="1"/>
    <xf numFmtId="180" fontId="1" fillId="0" borderId="0" xfId="0" applyNumberFormat="1" applyFont="1"/>
    <xf numFmtId="0" fontId="5" fillId="5" borderId="0" xfId="3" applyFont="1" applyFill="1" applyAlignment="1">
      <alignment horizontal="left" vertical="center"/>
    </xf>
    <xf numFmtId="181" fontId="1" fillId="6" borderId="0" xfId="0" applyNumberFormat="1" applyFont="1" applyFill="1" applyAlignment="1">
      <alignment vertical="center"/>
    </xf>
    <xf numFmtId="0" fontId="1" fillId="7" borderId="0" xfId="0" applyFont="1" applyFill="1"/>
    <xf numFmtId="0" fontId="7" fillId="3" borderId="0" xfId="0" applyFont="1" applyFill="1"/>
    <xf numFmtId="14" fontId="3" fillId="3" borderId="0" xfId="0" applyNumberFormat="1" applyFont="1" applyFill="1" applyAlignment="1">
      <alignment horizontal="right"/>
    </xf>
    <xf numFmtId="0" fontId="3" fillId="3" borderId="0" xfId="0" applyFont="1" applyFill="1" applyAlignment="1">
      <alignment horizontal="right"/>
    </xf>
    <xf numFmtId="180" fontId="3" fillId="3" borderId="0" xfId="0" applyNumberFormat="1" applyFont="1" applyFill="1" applyAlignment="1">
      <alignment horizontal="right"/>
    </xf>
    <xf numFmtId="0" fontId="8" fillId="0" borderId="0" xfId="0" applyFont="1" applyAlignment="1">
      <alignment horizontal="left" vertical="center" wrapText="1"/>
    </xf>
    <xf numFmtId="182" fontId="4" fillId="0" borderId="0" xfId="0" applyNumberFormat="1" applyFont="1" applyAlignment="1">
      <alignment horizontal="right"/>
    </xf>
    <xf numFmtId="9" fontId="4" fillId="0" borderId="0" xfId="0" applyNumberFormat="1" applyFont="1" applyAlignment="1">
      <alignment horizontal="right"/>
    </xf>
    <xf numFmtId="180" fontId="4" fillId="0" borderId="0" xfId="0" applyNumberFormat="1" applyFont="1" applyAlignment="1">
      <alignment horizontal="right"/>
    </xf>
    <xf numFmtId="0" fontId="1" fillId="0" borderId="0" xfId="20" applyFont="1" applyAlignment="1">
      <alignment horizontal="left" vertical="center" wrapText="1"/>
    </xf>
    <xf numFmtId="0" fontId="9" fillId="3" borderId="0" xfId="0" applyFont="1" applyFill="1"/>
    <xf numFmtId="182" fontId="3" fillId="3" borderId="0" xfId="0" applyNumberFormat="1" applyFont="1" applyFill="1" applyAlignment="1">
      <alignment horizontal="right"/>
    </xf>
    <xf numFmtId="182" fontId="4" fillId="3" borderId="0" xfId="0" applyNumberFormat="1" applyFont="1" applyFill="1" applyAlignment="1">
      <alignment horizontal="right"/>
    </xf>
    <xf numFmtId="9" fontId="4" fillId="3" borderId="0" xfId="0" applyNumberFormat="1" applyFont="1" applyFill="1" applyAlignment="1">
      <alignment horizontal="right"/>
    </xf>
    <xf numFmtId="180" fontId="4" fillId="3" borderId="0" xfId="0" applyNumberFormat="1" applyFont="1" applyFill="1" applyAlignment="1">
      <alignment horizontal="right"/>
    </xf>
    <xf numFmtId="0" fontId="8" fillId="0" borderId="0" xfId="0" applyFont="1" applyAlignment="1">
      <alignment horizontal="left"/>
    </xf>
    <xf numFmtId="0" fontId="8" fillId="0" borderId="0" xfId="0" applyFont="1" applyAlignment="1">
      <alignment horizontal="justify" vertical="top" wrapText="1"/>
    </xf>
    <xf numFmtId="0" fontId="8" fillId="3" borderId="0" xfId="0" applyFont="1" applyFill="1" applyAlignment="1">
      <alignment horizontal="left"/>
    </xf>
    <xf numFmtId="0" fontId="8" fillId="7" borderId="0" xfId="0" applyFont="1" applyFill="1" applyAlignment="1">
      <alignment horizontal="left" vertical="center" wrapText="1"/>
    </xf>
    <xf numFmtId="0" fontId="9" fillId="4" borderId="0" xfId="0" applyFont="1" applyFill="1"/>
    <xf numFmtId="182" fontId="4" fillId="4" borderId="0" xfId="0" applyNumberFormat="1" applyFont="1" applyFill="1" applyAlignment="1">
      <alignment horizontal="right"/>
    </xf>
    <xf numFmtId="9" fontId="4" fillId="4" borderId="0" xfId="0" applyNumberFormat="1" applyFont="1" applyFill="1" applyAlignment="1">
      <alignment horizontal="right"/>
    </xf>
    <xf numFmtId="180" fontId="4" fillId="4" borderId="0" xfId="0" applyNumberFormat="1" applyFont="1" applyFill="1" applyAlignment="1">
      <alignment horizontal="right"/>
    </xf>
    <xf numFmtId="0" fontId="10" fillId="0" borderId="0" xfId="0" applyFont="1"/>
    <xf numFmtId="179" fontId="4" fillId="0" borderId="0" xfId="0" applyNumberFormat="1" applyFont="1" applyAlignment="1">
      <alignment horizontal="right"/>
    </xf>
    <xf numFmtId="9" fontId="4" fillId="0" borderId="0" xfId="4" applyFont="1" applyBorder="1" applyAlignment="1">
      <alignment horizontal="right"/>
    </xf>
    <xf numFmtId="9" fontId="4" fillId="3" borderId="0" xfId="4" applyFont="1" applyFill="1" applyBorder="1" applyAlignment="1">
      <alignment horizontal="right"/>
    </xf>
    <xf numFmtId="9" fontId="4" fillId="4" borderId="0" xfId="4" applyFont="1" applyFill="1" applyBorder="1" applyAlignment="1">
      <alignment horizontal="right"/>
    </xf>
    <xf numFmtId="0" fontId="4" fillId="0" borderId="0" xfId="0" applyFont="1" applyAlignment="1">
      <alignment horizontal="right"/>
    </xf>
    <xf numFmtId="0" fontId="1" fillId="5" borderId="0" xfId="0" applyFont="1" applyFill="1"/>
    <xf numFmtId="0" fontId="11" fillId="7" borderId="0" xfId="3" applyFont="1" applyFill="1" applyAlignment="1">
      <alignment horizontal="left" vertical="center"/>
    </xf>
    <xf numFmtId="0" fontId="1" fillId="7" borderId="0" xfId="0" applyFont="1" applyFill="1" applyAlignment="1">
      <alignment vertical="center"/>
    </xf>
    <xf numFmtId="181" fontId="1" fillId="7" borderId="0" xfId="0" applyNumberFormat="1" applyFont="1" applyFill="1" applyAlignment="1">
      <alignment vertical="center"/>
    </xf>
    <xf numFmtId="0" fontId="12" fillId="5" borderId="0" xfId="3" applyFont="1" applyFill="1" applyAlignment="1">
      <alignment horizontal="left" vertical="center"/>
    </xf>
    <xf numFmtId="0" fontId="2" fillId="5" borderId="0" xfId="0" applyFont="1" applyFill="1" applyAlignment="1">
      <alignment vertical="center"/>
    </xf>
    <xf numFmtId="0" fontId="11" fillId="5" borderId="0" xfId="3" applyFont="1" applyFill="1" applyAlignment="1">
      <alignment horizontal="left" vertical="center"/>
    </xf>
    <xf numFmtId="0" fontId="11" fillId="0" borderId="0" xfId="3" applyFont="1" applyFill="1" applyAlignment="1">
      <alignment horizontal="left" vertical="center"/>
    </xf>
    <xf numFmtId="0" fontId="1" fillId="0" borderId="0" xfId="0" applyFont="1" applyAlignment="1">
      <alignment vertical="center"/>
    </xf>
    <xf numFmtId="181" fontId="1" fillId="0" borderId="0" xfId="0" applyNumberFormat="1" applyFont="1" applyAlignment="1">
      <alignment vertical="center"/>
    </xf>
    <xf numFmtId="0" fontId="2" fillId="5" borderId="0" xfId="3" applyFont="1" applyFill="1" applyAlignment="1">
      <alignment horizontal="left" vertical="center"/>
    </xf>
    <xf numFmtId="0" fontId="1" fillId="0" borderId="0" xfId="0" applyFont="1" applyAlignment="1">
      <alignment horizontal="center"/>
    </xf>
    <xf numFmtId="0" fontId="6" fillId="0" borderId="0" xfId="0" applyFont="1" applyAlignment="1">
      <alignment horizontal="center" vertical="center"/>
    </xf>
    <xf numFmtId="0" fontId="1" fillId="0" borderId="0" xfId="0" applyFont="1" applyAlignment="1">
      <alignment horizontal="center" vertical="center"/>
    </xf>
    <xf numFmtId="0" fontId="8" fillId="0" borderId="0" xfId="0" applyFont="1" applyAlignment="1">
      <alignment horizontal="justify" vertical="top"/>
    </xf>
    <xf numFmtId="0" fontId="2" fillId="0" borderId="0" xfId="0" applyFont="1" applyAlignment="1">
      <alignment vertical="center"/>
    </xf>
    <xf numFmtId="0" fontId="12" fillId="0" borderId="0" xfId="0" applyFont="1" applyAlignment="1">
      <alignment horizontal="center" vertical="center"/>
    </xf>
    <xf numFmtId="0" fontId="2" fillId="0" borderId="0" xfId="0" applyFont="1" applyAlignment="1">
      <alignment horizontal="center" vertical="center"/>
    </xf>
    <xf numFmtId="0" fontId="2" fillId="0" borderId="0" xfId="3" applyFont="1" applyFill="1" applyAlignment="1">
      <alignment horizontal="left" vertical="center"/>
    </xf>
    <xf numFmtId="0" fontId="14" fillId="0" borderId="0" xfId="0" applyFont="1" applyAlignment="1">
      <alignment vertical="top"/>
    </xf>
    <xf numFmtId="0" fontId="8" fillId="0" borderId="0" xfId="0" applyFont="1" applyAlignment="1">
      <alignment vertical="top"/>
    </xf>
    <xf numFmtId="0" fontId="8" fillId="0" borderId="0" xfId="0" applyFont="1" applyAlignment="1">
      <alignment vertical="top" wrapText="1"/>
    </xf>
    <xf numFmtId="0" fontId="5" fillId="5" borderId="0" xfId="3" applyFont="1" applyFill="1" applyAlignment="1">
      <alignment horizontal="center" vertical="center"/>
    </xf>
    <xf numFmtId="181" fontId="1" fillId="6" borderId="0" xfId="0" applyNumberFormat="1" applyFont="1" applyFill="1" applyAlignment="1">
      <alignment horizontal="center" vertical="center"/>
    </xf>
    <xf numFmtId="0" fontId="10" fillId="0" borderId="0" xfId="3" applyFont="1" applyFill="1" applyAlignment="1">
      <alignment horizontal="center" vertical="center"/>
    </xf>
    <xf numFmtId="0" fontId="4" fillId="0" borderId="0" xfId="3" applyFont="1" applyFill="1" applyAlignment="1">
      <alignment horizontal="center" vertical="center"/>
    </xf>
    <xf numFmtId="181" fontId="4" fillId="0" borderId="0" xfId="3" applyNumberFormat="1" applyFont="1" applyFill="1" applyAlignment="1">
      <alignment horizontal="center" vertical="center"/>
    </xf>
    <xf numFmtId="0" fontId="11" fillId="5" borderId="0" xfId="3" applyFont="1" applyFill="1" applyAlignment="1">
      <alignment horizontal="center" vertical="center"/>
    </xf>
    <xf numFmtId="0" fontId="17" fillId="0" borderId="0" xfId="0" applyFont="1" applyAlignment="1">
      <alignment horizontal="center"/>
    </xf>
    <xf numFmtId="184" fontId="17" fillId="0" borderId="0" xfId="4" applyNumberFormat="1" applyFont="1" applyAlignment="1">
      <alignment horizontal="center"/>
    </xf>
    <xf numFmtId="0" fontId="17" fillId="0" borderId="0" xfId="0" applyFont="1"/>
    <xf numFmtId="0" fontId="1" fillId="0" borderId="0" xfId="0" applyFont="1" applyAlignment="1">
      <alignment horizontal="left"/>
    </xf>
    <xf numFmtId="183" fontId="1" fillId="0" borderId="0" xfId="0" applyNumberFormat="1" applyFont="1" applyAlignment="1">
      <alignment horizontal="right"/>
    </xf>
    <xf numFmtId="0" fontId="1" fillId="0" borderId="0" xfId="13" applyFont="1" applyAlignment="1"/>
    <xf numFmtId="9" fontId="8" fillId="8" borderId="0" xfId="27" applyNumberFormat="1" applyFont="1" applyFill="1" applyAlignment="1">
      <alignment horizontal="center" vertical="center" wrapText="1" readingOrder="1"/>
    </xf>
    <xf numFmtId="0" fontId="13" fillId="10" borderId="13" xfId="0" applyFont="1" applyFill="1" applyBorder="1" applyAlignment="1">
      <alignment vertical="center" wrapText="1"/>
    </xf>
    <xf numFmtId="0" fontId="14" fillId="0" borderId="13" xfId="0" applyFont="1" applyBorder="1" applyAlignment="1">
      <alignment vertical="center" wrapText="1"/>
    </xf>
    <xf numFmtId="10" fontId="14" fillId="0" borderId="13" xfId="0" applyNumberFormat="1" applyFont="1" applyBorder="1" applyAlignment="1">
      <alignment vertical="center" wrapText="1"/>
    </xf>
    <xf numFmtId="9" fontId="14" fillId="0" borderId="13" xfId="0" applyNumberFormat="1" applyFont="1" applyBorder="1" applyAlignment="1">
      <alignment vertical="center" wrapText="1"/>
    </xf>
    <xf numFmtId="0" fontId="0" fillId="0" borderId="13" xfId="0" applyBorder="1"/>
    <xf numFmtId="0" fontId="15" fillId="9" borderId="14" xfId="0" applyFont="1" applyFill="1" applyBorder="1" applyAlignment="1">
      <alignment horizontal="left" vertical="center" wrapText="1" readingOrder="1"/>
    </xf>
    <xf numFmtId="0" fontId="15" fillId="9" borderId="14" xfId="0" applyFont="1" applyFill="1" applyBorder="1" applyAlignment="1">
      <alignment horizontal="center" vertical="center" wrapText="1" readingOrder="1"/>
    </xf>
    <xf numFmtId="0" fontId="8" fillId="11" borderId="15" xfId="0" applyFont="1" applyFill="1" applyBorder="1" applyAlignment="1">
      <alignment horizontal="left" vertical="center" wrapText="1" readingOrder="1"/>
    </xf>
    <xf numFmtId="0" fontId="8" fillId="11" borderId="12" xfId="0" applyFont="1" applyFill="1" applyBorder="1" applyAlignment="1">
      <alignment horizontal="left" vertical="center" wrapText="1" readingOrder="1"/>
    </xf>
    <xf numFmtId="0" fontId="6" fillId="0" borderId="0" xfId="0" applyFont="1"/>
    <xf numFmtId="0" fontId="19" fillId="5" borderId="0" xfId="0" applyFont="1" applyFill="1"/>
    <xf numFmtId="0" fontId="19" fillId="0" borderId="0" xfId="0" applyFont="1"/>
    <xf numFmtId="0" fontId="19" fillId="0" borderId="0" xfId="14" applyFont="1">
      <alignment vertical="center"/>
    </xf>
    <xf numFmtId="181" fontId="6" fillId="6" borderId="0" xfId="0" applyNumberFormat="1" applyFont="1" applyFill="1" applyAlignment="1">
      <alignment vertical="center"/>
    </xf>
    <xf numFmtId="0" fontId="12" fillId="5" borderId="0" xfId="0" applyFont="1" applyFill="1" applyAlignment="1">
      <alignment vertical="center"/>
    </xf>
    <xf numFmtId="0" fontId="20" fillId="5" borderId="0" xfId="0" applyFont="1" applyFill="1" applyAlignment="1">
      <alignment vertical="center"/>
    </xf>
    <xf numFmtId="0" fontId="21" fillId="5" borderId="0" xfId="0" applyFont="1" applyFill="1"/>
    <xf numFmtId="0" fontId="5" fillId="0" borderId="0" xfId="3" applyFont="1" applyFill="1" applyAlignment="1">
      <alignment horizontal="left" vertical="center"/>
    </xf>
    <xf numFmtId="0" fontId="6" fillId="0" borderId="0" xfId="0" applyFont="1" applyAlignment="1">
      <alignment vertical="center"/>
    </xf>
    <xf numFmtId="181" fontId="6" fillId="0" borderId="0" xfId="0" applyNumberFormat="1" applyFont="1" applyAlignment="1">
      <alignment vertical="center"/>
    </xf>
    <xf numFmtId="0" fontId="21" fillId="0" borderId="0" xfId="0" applyFont="1"/>
    <xf numFmtId="0" fontId="20" fillId="0" borderId="0" xfId="0" applyFont="1" applyAlignment="1">
      <alignment vertical="center"/>
    </xf>
    <xf numFmtId="0" fontId="23" fillId="0" borderId="0" xfId="0" applyFont="1" applyAlignment="1">
      <alignment horizontal="left" vertical="center" wrapText="1"/>
    </xf>
    <xf numFmtId="0" fontId="24" fillId="0" borderId="0" xfId="0" applyFont="1" applyAlignment="1">
      <alignment horizontal="left" vertical="center" wrapText="1"/>
    </xf>
    <xf numFmtId="0" fontId="25" fillId="0" borderId="0" xfId="0" applyFont="1" applyAlignment="1">
      <alignment horizontal="left" vertical="center" wrapText="1"/>
    </xf>
    <xf numFmtId="0" fontId="5" fillId="0" borderId="0" xfId="3" applyFont="1" applyFill="1" applyBorder="1" applyAlignment="1">
      <alignment horizontal="left" vertical="center"/>
    </xf>
    <xf numFmtId="0" fontId="6" fillId="0" borderId="0" xfId="14" applyFont="1">
      <alignment vertical="center"/>
    </xf>
    <xf numFmtId="0" fontId="6" fillId="0" borderId="1" xfId="0" applyFont="1" applyBorder="1" applyAlignment="1">
      <alignment horizontal="left" vertical="center" wrapText="1"/>
    </xf>
    <xf numFmtId="0" fontId="26" fillId="5" borderId="0" xfId="18" applyFont="1" applyFill="1"/>
    <xf numFmtId="0" fontId="20" fillId="5" borderId="0" xfId="18" applyFont="1" applyFill="1"/>
    <xf numFmtId="186" fontId="1" fillId="0" borderId="0" xfId="0" applyNumberFormat="1" applyFont="1"/>
    <xf numFmtId="0" fontId="27" fillId="0" borderId="0" xfId="0" applyFont="1"/>
    <xf numFmtId="0" fontId="18" fillId="5" borderId="0" xfId="18" applyFont="1" applyFill="1"/>
    <xf numFmtId="0" fontId="0" fillId="7" borderId="0" xfId="0" applyFill="1"/>
    <xf numFmtId="0" fontId="12" fillId="5" borderId="0" xfId="18" applyFont="1" applyFill="1"/>
    <xf numFmtId="0" fontId="2" fillId="5" borderId="0" xfId="18" applyFont="1" applyFill="1"/>
    <xf numFmtId="0" fontId="28" fillId="7" borderId="19" xfId="0" applyFont="1" applyFill="1" applyBorder="1" applyAlignment="1">
      <alignment horizontal="left" vertical="center" wrapText="1"/>
    </xf>
    <xf numFmtId="0" fontId="28" fillId="7" borderId="20" xfId="0" applyFont="1" applyFill="1" applyBorder="1" applyAlignment="1">
      <alignment horizontal="left" vertical="center" wrapText="1"/>
    </xf>
    <xf numFmtId="0" fontId="28" fillId="7" borderId="27" xfId="0" applyFont="1" applyFill="1" applyBorder="1" applyAlignment="1">
      <alignment horizontal="left" vertical="center" wrapText="1"/>
    </xf>
    <xf numFmtId="0" fontId="28" fillId="7" borderId="28" xfId="0" applyFont="1" applyFill="1" applyBorder="1" applyAlignment="1">
      <alignment horizontal="left" vertical="center" wrapText="1"/>
    </xf>
    <xf numFmtId="0" fontId="28" fillId="7" borderId="29" xfId="0" applyFont="1" applyFill="1" applyBorder="1" applyAlignment="1">
      <alignment horizontal="left" vertical="center" wrapText="1"/>
    </xf>
    <xf numFmtId="0" fontId="28" fillId="7" borderId="30" xfId="0" applyFont="1" applyFill="1" applyBorder="1" applyAlignment="1">
      <alignment horizontal="left" vertical="center" wrapText="1"/>
    </xf>
    <xf numFmtId="0" fontId="1" fillId="0" borderId="0" xfId="18" applyFont="1"/>
    <xf numFmtId="0" fontId="1" fillId="0" borderId="0" xfId="18" applyFont="1" applyAlignment="1">
      <alignment horizontal="center"/>
    </xf>
    <xf numFmtId="0" fontId="0" fillId="0" borderId="0" xfId="0" applyAlignment="1">
      <alignment vertical="center"/>
    </xf>
    <xf numFmtId="0" fontId="0" fillId="0" borderId="0" xfId="0" applyAlignment="1">
      <alignment horizontal="center" vertical="center"/>
    </xf>
    <xf numFmtId="0" fontId="30" fillId="5" borderId="32" xfId="0" applyFont="1" applyFill="1" applyBorder="1" applyAlignment="1">
      <alignment horizontal="center" vertical="center"/>
    </xf>
    <xf numFmtId="181" fontId="31" fillId="0" borderId="1" xfId="0" applyNumberFormat="1" applyFont="1" applyBorder="1" applyAlignment="1">
      <alignment horizontal="center" vertical="center"/>
    </xf>
    <xf numFmtId="181" fontId="0" fillId="0" borderId="0" xfId="0" applyNumberFormat="1" applyAlignment="1">
      <alignment horizontal="center" vertical="center"/>
    </xf>
    <xf numFmtId="0" fontId="33" fillId="5" borderId="0" xfId="0" applyFont="1" applyFill="1" applyAlignment="1">
      <alignment horizontal="center" vertical="center"/>
    </xf>
    <xf numFmtId="0" fontId="1" fillId="0" borderId="0" xfId="0" applyFont="1" applyAlignment="1">
      <alignment horizontal="left" vertical="center"/>
    </xf>
    <xf numFmtId="0" fontId="2" fillId="5" borderId="0" xfId="18" applyFont="1" applyFill="1" applyAlignment="1">
      <alignment horizontal="left"/>
    </xf>
    <xf numFmtId="0" fontId="0" fillId="7" borderId="0" xfId="0" applyFill="1" applyAlignment="1">
      <alignment horizontal="left"/>
    </xf>
    <xf numFmtId="0" fontId="6" fillId="0" borderId="0" xfId="0" applyFont="1" applyAlignment="1">
      <alignment vertical="center" wrapText="1"/>
    </xf>
    <xf numFmtId="0" fontId="41" fillId="7" borderId="0" xfId="0" applyFont="1" applyFill="1"/>
    <xf numFmtId="0" fontId="42" fillId="0" borderId="0" xfId="0" applyFont="1" applyAlignment="1">
      <alignment horizontal="right"/>
    </xf>
    <xf numFmtId="0" fontId="6" fillId="0" borderId="1" xfId="0" applyFont="1" applyBorder="1" applyAlignment="1">
      <alignment horizontal="center" vertical="center" wrapText="1"/>
    </xf>
    <xf numFmtId="0" fontId="6" fillId="0" borderId="1" xfId="0" applyFont="1" applyBorder="1" applyAlignment="1">
      <alignment horizontal="center" vertical="center"/>
    </xf>
    <xf numFmtId="0" fontId="6" fillId="0" borderId="1" xfId="0" quotePrefix="1" applyFont="1" applyBorder="1" applyAlignment="1">
      <alignment horizontal="center" vertical="center"/>
    </xf>
    <xf numFmtId="9" fontId="6" fillId="0" borderId="1" xfId="0" applyNumberFormat="1" applyFont="1" applyBorder="1" applyAlignment="1">
      <alignment horizontal="center" vertical="center"/>
    </xf>
    <xf numFmtId="0" fontId="14" fillId="0" borderId="1" xfId="0" applyFont="1" applyBorder="1" applyAlignment="1">
      <alignment horizontal="justify" vertical="center"/>
    </xf>
    <xf numFmtId="0" fontId="1" fillId="0" borderId="0" xfId="0" applyFont="1" applyAlignment="1">
      <alignment horizontal="left" wrapText="1"/>
    </xf>
    <xf numFmtId="0" fontId="2" fillId="9" borderId="34" xfId="0" applyFont="1" applyFill="1" applyBorder="1" applyAlignment="1">
      <alignment horizontal="left" vertical="center" wrapText="1" readingOrder="1"/>
    </xf>
    <xf numFmtId="0" fontId="2" fillId="9" borderId="34" xfId="0" applyFont="1" applyFill="1" applyBorder="1" applyAlignment="1">
      <alignment horizontal="center" vertical="center" wrapText="1" readingOrder="1"/>
    </xf>
    <xf numFmtId="0" fontId="1" fillId="0" borderId="1" xfId="0" applyFont="1" applyBorder="1"/>
    <xf numFmtId="9" fontId="1" fillId="0" borderId="1" xfId="0" applyNumberFormat="1" applyFont="1" applyBorder="1"/>
    <xf numFmtId="180" fontId="1" fillId="0" borderId="1" xfId="0" applyNumberFormat="1" applyFont="1" applyBorder="1"/>
    <xf numFmtId="187" fontId="1" fillId="0" borderId="1" xfId="0" applyNumberFormat="1" applyFont="1" applyBorder="1"/>
    <xf numFmtId="188" fontId="1" fillId="0" borderId="1" xfId="0" applyNumberFormat="1" applyFont="1" applyBorder="1"/>
    <xf numFmtId="1" fontId="1" fillId="0" borderId="1" xfId="0" applyNumberFormat="1" applyFont="1" applyBorder="1"/>
    <xf numFmtId="0" fontId="15" fillId="9" borderId="34" xfId="0" applyFont="1" applyFill="1" applyBorder="1" applyAlignment="1">
      <alignment horizontal="left" vertical="center" wrapText="1" readingOrder="1"/>
    </xf>
    <xf numFmtId="0" fontId="15" fillId="9" borderId="34" xfId="0" applyFont="1" applyFill="1" applyBorder="1" applyAlignment="1">
      <alignment horizontal="center" vertical="center" wrapText="1" readingOrder="1"/>
    </xf>
    <xf numFmtId="0" fontId="1" fillId="7" borderId="1" xfId="0" applyFont="1" applyFill="1" applyBorder="1" applyAlignment="1">
      <alignment vertical="center"/>
    </xf>
    <xf numFmtId="185" fontId="1" fillId="7" borderId="1" xfId="0" applyNumberFormat="1" applyFont="1" applyFill="1" applyBorder="1" applyAlignment="1">
      <alignment vertical="center"/>
    </xf>
    <xf numFmtId="1" fontId="1" fillId="7" borderId="1" xfId="0" applyNumberFormat="1" applyFont="1" applyFill="1" applyBorder="1" applyAlignment="1">
      <alignment vertical="center"/>
    </xf>
    <xf numFmtId="2" fontId="1" fillId="7" borderId="1" xfId="0" applyNumberFormat="1" applyFont="1" applyFill="1" applyBorder="1" applyAlignment="1">
      <alignment vertical="center"/>
    </xf>
    <xf numFmtId="0" fontId="45" fillId="9" borderId="16" xfId="0" applyFont="1" applyFill="1" applyBorder="1" applyAlignment="1">
      <alignment horizontal="left" vertical="center" wrapText="1"/>
    </xf>
    <xf numFmtId="0" fontId="45" fillId="9" borderId="17" xfId="0" applyFont="1" applyFill="1" applyBorder="1" applyAlignment="1">
      <alignment horizontal="left" vertical="center" wrapText="1"/>
    </xf>
    <xf numFmtId="0" fontId="45" fillId="9" borderId="18" xfId="0" applyFont="1" applyFill="1" applyBorder="1" applyAlignment="1">
      <alignment horizontal="left" vertical="center" wrapText="1"/>
    </xf>
    <xf numFmtId="0" fontId="43" fillId="9" borderId="0" xfId="0" applyFont="1" applyFill="1" applyAlignment="1">
      <alignment horizontal="center" vertical="center"/>
    </xf>
    <xf numFmtId="0" fontId="43" fillId="9" borderId="0" xfId="0" applyFont="1" applyFill="1" applyAlignment="1">
      <alignment horizontal="center" vertical="center" wrapText="1"/>
    </xf>
    <xf numFmtId="0" fontId="22" fillId="9" borderId="6" xfId="0" applyFont="1" applyFill="1" applyBorder="1" applyAlignment="1">
      <alignment horizontal="center" vertical="center"/>
    </xf>
    <xf numFmtId="0" fontId="13" fillId="9" borderId="7" xfId="0" applyFont="1" applyFill="1" applyBorder="1" applyAlignment="1">
      <alignment horizontal="center" vertical="center"/>
    </xf>
    <xf numFmtId="0" fontId="13" fillId="9" borderId="8" xfId="0" applyFont="1" applyFill="1" applyBorder="1" applyAlignment="1">
      <alignment horizontal="center" vertical="center"/>
    </xf>
    <xf numFmtId="0" fontId="43" fillId="9" borderId="1" xfId="0" applyFont="1" applyFill="1" applyBorder="1" applyAlignment="1">
      <alignment horizontal="center" vertical="center" wrapText="1"/>
    </xf>
    <xf numFmtId="0" fontId="13" fillId="9" borderId="35" xfId="0" applyFont="1" applyFill="1" applyBorder="1" applyAlignment="1">
      <alignment vertical="center" wrapText="1"/>
    </xf>
    <xf numFmtId="0" fontId="13" fillId="9" borderId="36" xfId="0" applyFont="1" applyFill="1" applyBorder="1" applyAlignment="1">
      <alignment horizontal="right" vertical="center" wrapText="1"/>
    </xf>
    <xf numFmtId="0" fontId="13" fillId="9" borderId="37" xfId="0" applyFont="1" applyFill="1" applyBorder="1" applyAlignment="1">
      <alignment horizontal="right" vertical="center" wrapText="1"/>
    </xf>
    <xf numFmtId="0" fontId="16" fillId="10" borderId="38" xfId="0" applyFont="1" applyFill="1" applyBorder="1" applyAlignment="1">
      <alignment vertical="center" wrapText="1"/>
    </xf>
    <xf numFmtId="0" fontId="13" fillId="10" borderId="39" xfId="0" applyFont="1" applyFill="1" applyBorder="1" applyAlignment="1">
      <alignment vertical="center" wrapText="1"/>
    </xf>
    <xf numFmtId="0" fontId="14" fillId="0" borderId="38" xfId="0" applyFont="1" applyBorder="1" applyAlignment="1">
      <alignment vertical="center" wrapText="1"/>
    </xf>
    <xf numFmtId="0" fontId="14" fillId="0" borderId="39" xfId="0" applyFont="1" applyBorder="1" applyAlignment="1">
      <alignment vertical="center" wrapText="1"/>
    </xf>
    <xf numFmtId="10" fontId="14" fillId="0" borderId="39" xfId="0" applyNumberFormat="1" applyFont="1" applyBorder="1" applyAlignment="1">
      <alignment vertical="center" wrapText="1"/>
    </xf>
    <xf numFmtId="9" fontId="14" fillId="0" borderId="39" xfId="0" applyNumberFormat="1" applyFont="1" applyBorder="1" applyAlignment="1">
      <alignment vertical="center" wrapText="1"/>
    </xf>
    <xf numFmtId="0" fontId="16" fillId="10" borderId="40" xfId="0" applyFont="1" applyFill="1" applyBorder="1" applyAlignment="1">
      <alignment vertical="center" wrapText="1"/>
    </xf>
    <xf numFmtId="0" fontId="16" fillId="10" borderId="41" xfId="0" applyFont="1" applyFill="1" applyBorder="1" applyAlignment="1">
      <alignment vertical="center" wrapText="1"/>
    </xf>
    <xf numFmtId="0" fontId="15" fillId="9" borderId="0" xfId="0" applyFont="1" applyFill="1" applyAlignment="1">
      <alignment horizontal="center" vertical="center"/>
    </xf>
    <xf numFmtId="0" fontId="15" fillId="9" borderId="0" xfId="0" applyFont="1" applyFill="1" applyAlignment="1">
      <alignment horizontal="center" vertical="center" wrapText="1"/>
    </xf>
    <xf numFmtId="0" fontId="8" fillId="0" borderId="1" xfId="0" applyFont="1" applyBorder="1" applyAlignment="1">
      <alignment horizontal="center" vertical="center"/>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12" borderId="1" xfId="0" applyFont="1" applyFill="1" applyBorder="1" applyAlignment="1">
      <alignment horizontal="left" vertical="center" wrapText="1"/>
    </xf>
    <xf numFmtId="0" fontId="1" fillId="12" borderId="1" xfId="0" applyFont="1" applyFill="1" applyBorder="1"/>
    <xf numFmtId="0" fontId="44" fillId="0" borderId="1" xfId="0" applyFont="1" applyBorder="1" applyAlignment="1">
      <alignment horizontal="left" vertical="center" wrapText="1"/>
    </xf>
    <xf numFmtId="0" fontId="13" fillId="9" borderId="0" xfId="0" applyFont="1" applyFill="1" applyAlignment="1">
      <alignment horizontal="left" wrapText="1"/>
    </xf>
    <xf numFmtId="0" fontId="13" fillId="9" borderId="0" xfId="0" applyFont="1" applyFill="1" applyAlignment="1">
      <alignment horizontal="left" vertical="top" wrapText="1"/>
    </xf>
    <xf numFmtId="0" fontId="14" fillId="0" borderId="1" xfId="0" applyFont="1" applyBorder="1" applyAlignment="1">
      <alignment horizontal="justify" vertical="top" wrapText="1"/>
    </xf>
    <xf numFmtId="0" fontId="6" fillId="0" borderId="1" xfId="0" applyFont="1" applyBorder="1" applyAlignment="1">
      <alignment horizontal="justify" vertical="top" wrapText="1"/>
    </xf>
    <xf numFmtId="0" fontId="13" fillId="9" borderId="7" xfId="0" applyFont="1" applyFill="1" applyBorder="1" applyAlignment="1">
      <alignment horizontal="center" vertical="center" wrapText="1"/>
    </xf>
    <xf numFmtId="0" fontId="14" fillId="0" borderId="1" xfId="0" applyFont="1" applyBorder="1" applyAlignment="1">
      <alignment horizontal="left" vertical="center" wrapText="1"/>
    </xf>
    <xf numFmtId="0" fontId="6" fillId="0" borderId="1" xfId="20" applyFont="1" applyBorder="1" applyAlignment="1">
      <alignment horizontal="left" vertical="center" wrapText="1"/>
    </xf>
    <xf numFmtId="0" fontId="13" fillId="9" borderId="5" xfId="0" applyFont="1" applyFill="1" applyBorder="1" applyAlignment="1">
      <alignment horizontal="left" wrapText="1"/>
    </xf>
    <xf numFmtId="0" fontId="14" fillId="0" borderId="33" xfId="0" applyFont="1" applyBorder="1" applyAlignment="1">
      <alignment horizontal="justify" vertical="top" wrapText="1"/>
    </xf>
    <xf numFmtId="0" fontId="14" fillId="0" borderId="32" xfId="0" applyFont="1" applyBorder="1" applyAlignment="1">
      <alignment horizontal="justify" vertical="top" wrapText="1"/>
    </xf>
    <xf numFmtId="0" fontId="40" fillId="6" borderId="0" xfId="0" applyFont="1" applyFill="1" applyAlignment="1">
      <alignment vertical="center"/>
    </xf>
    <xf numFmtId="0" fontId="16" fillId="0" borderId="0" xfId="0" applyFont="1" applyAlignment="1">
      <alignment vertical="center" wrapText="1"/>
    </xf>
    <xf numFmtId="0" fontId="14" fillId="0" borderId="1" xfId="0" applyFont="1" applyBorder="1" applyAlignment="1">
      <alignment horizontal="left"/>
    </xf>
    <xf numFmtId="0" fontId="14" fillId="0" borderId="32" xfId="0" applyFont="1" applyBorder="1" applyAlignment="1">
      <alignment horizontal="left"/>
    </xf>
    <xf numFmtId="0" fontId="14" fillId="0" borderId="33" xfId="0" applyFont="1" applyBorder="1" applyAlignment="1">
      <alignment horizontal="left"/>
    </xf>
    <xf numFmtId="0" fontId="43" fillId="9" borderId="0" xfId="0" applyFont="1" applyFill="1" applyAlignment="1">
      <alignment horizontal="justify" vertical="top" wrapText="1"/>
    </xf>
    <xf numFmtId="0" fontId="8" fillId="0" borderId="1" xfId="0" applyFont="1" applyBorder="1" applyAlignment="1">
      <alignment horizontal="justify" vertical="top" wrapText="1"/>
    </xf>
    <xf numFmtId="0" fontId="8" fillId="0" borderId="1" xfId="0" applyFont="1" applyBorder="1" applyAlignment="1">
      <alignment horizontal="center" vertical="center" wrapText="1"/>
    </xf>
    <xf numFmtId="0" fontId="1" fillId="0" borderId="1" xfId="20" applyFont="1" applyBorder="1" applyAlignment="1">
      <alignment horizontal="left" vertical="center" wrapText="1"/>
    </xf>
    <xf numFmtId="0" fontId="13" fillId="9" borderId="0" xfId="0" applyFont="1" applyFill="1" applyAlignment="1">
      <alignment horizontal="center" vertical="center" wrapText="1"/>
    </xf>
    <xf numFmtId="0" fontId="12" fillId="9" borderId="4" xfId="20" applyFont="1" applyFill="1" applyBorder="1" applyAlignment="1">
      <alignment horizontal="center" vertical="center" wrapText="1"/>
    </xf>
    <xf numFmtId="0" fontId="2" fillId="9" borderId="0" xfId="0" applyFont="1" applyFill="1" applyAlignment="1">
      <alignment horizontal="center"/>
    </xf>
    <xf numFmtId="0" fontId="43" fillId="9" borderId="11" xfId="20" applyFont="1" applyFill="1" applyBorder="1" applyAlignment="1">
      <alignment horizontal="center" vertical="center" wrapText="1"/>
    </xf>
    <xf numFmtId="0" fontId="2" fillId="9" borderId="11" xfId="20" applyFont="1" applyFill="1" applyBorder="1" applyAlignment="1">
      <alignment horizontal="center" vertical="center" wrapText="1"/>
    </xf>
    <xf numFmtId="0" fontId="8" fillId="0" borderId="1" xfId="0" applyFont="1" applyBorder="1" applyAlignment="1">
      <alignment horizontal="right"/>
    </xf>
    <xf numFmtId="0" fontId="15" fillId="9" borderId="5" xfId="0" applyFont="1" applyFill="1" applyBorder="1" applyAlignment="1">
      <alignment horizontal="left" wrapText="1"/>
    </xf>
    <xf numFmtId="0" fontId="46" fillId="9" borderId="5" xfId="0" applyFont="1" applyFill="1" applyBorder="1" applyAlignment="1">
      <alignment horizontal="left" wrapText="1"/>
    </xf>
    <xf numFmtId="0" fontId="13" fillId="9" borderId="5" xfId="0" applyFont="1" applyFill="1" applyBorder="1" applyAlignment="1">
      <alignment horizontal="justify" vertical="top" wrapText="1"/>
    </xf>
    <xf numFmtId="0" fontId="46" fillId="9" borderId="5" xfId="0" applyFont="1" applyFill="1" applyBorder="1" applyAlignment="1">
      <alignment horizontal="justify" vertical="top" wrapText="1"/>
    </xf>
    <xf numFmtId="0" fontId="14" fillId="7" borderId="1" xfId="0" applyFont="1" applyFill="1" applyBorder="1" applyAlignment="1">
      <alignment horizontal="left" vertical="center" wrapText="1"/>
    </xf>
    <xf numFmtId="0" fontId="8" fillId="7" borderId="1" xfId="0" applyFont="1" applyFill="1" applyBorder="1" applyAlignment="1">
      <alignment horizontal="left" vertical="center" wrapText="1"/>
    </xf>
    <xf numFmtId="0" fontId="43" fillId="5" borderId="0" xfId="3" applyFont="1" applyFill="1" applyAlignment="1">
      <alignment horizontal="left" vertical="center"/>
    </xf>
    <xf numFmtId="0" fontId="32" fillId="0" borderId="1" xfId="3" applyFill="1" applyBorder="1">
      <alignment vertical="center"/>
    </xf>
    <xf numFmtId="0" fontId="40" fillId="0" borderId="0" xfId="0" applyFont="1"/>
    <xf numFmtId="0" fontId="48" fillId="5" borderId="0" xfId="3" applyFont="1" applyFill="1" applyAlignment="1">
      <alignment horizontal="center" vertical="center"/>
    </xf>
    <xf numFmtId="181" fontId="40" fillId="6" borderId="0" xfId="0" applyNumberFormat="1" applyFont="1" applyFill="1" applyAlignment="1">
      <alignment horizontal="center" vertical="center"/>
    </xf>
    <xf numFmtId="0" fontId="40" fillId="0" borderId="0" xfId="0" applyFont="1" applyAlignment="1">
      <alignment horizontal="center"/>
    </xf>
    <xf numFmtId="0" fontId="43" fillId="5" borderId="0" xfId="3" applyFont="1" applyFill="1" applyAlignment="1">
      <alignment horizontal="center" vertical="center"/>
    </xf>
    <xf numFmtId="0" fontId="40" fillId="5" borderId="0" xfId="0" applyFont="1" applyFill="1" applyAlignment="1">
      <alignment horizontal="center"/>
    </xf>
    <xf numFmtId="0" fontId="40" fillId="5" borderId="0" xfId="0" applyFont="1" applyFill="1"/>
    <xf numFmtId="0" fontId="49" fillId="0" borderId="0" xfId="0" applyFont="1"/>
    <xf numFmtId="178" fontId="40" fillId="0" borderId="0" xfId="0" applyNumberFormat="1" applyFont="1" applyAlignment="1">
      <alignment horizontal="right"/>
    </xf>
    <xf numFmtId="183" fontId="40" fillId="0" borderId="0" xfId="0" applyNumberFormat="1" applyFont="1" applyAlignment="1">
      <alignment horizontal="right"/>
    </xf>
    <xf numFmtId="0" fontId="40" fillId="0" borderId="0" xfId="0" applyFont="1" applyAlignment="1">
      <alignment wrapText="1"/>
    </xf>
    <xf numFmtId="0" fontId="50" fillId="0" borderId="1" xfId="3" applyFont="1" applyFill="1" applyBorder="1">
      <alignment vertical="center"/>
    </xf>
    <xf numFmtId="0" fontId="51" fillId="0" borderId="0" xfId="0" applyFont="1" applyAlignment="1">
      <alignment horizontal="left"/>
    </xf>
    <xf numFmtId="0" fontId="30" fillId="5" borderId="0" xfId="0" applyFont="1" applyFill="1" applyAlignment="1">
      <alignment horizontal="left" vertical="center"/>
    </xf>
    <xf numFmtId="0" fontId="12" fillId="13" borderId="43" xfId="0" applyFont="1" applyFill="1" applyBorder="1" applyAlignment="1">
      <alignment vertical="center"/>
    </xf>
    <xf numFmtId="0" fontId="12" fillId="13" borderId="44" xfId="0" applyFont="1" applyFill="1" applyBorder="1" applyAlignment="1">
      <alignment horizontal="center" vertical="center"/>
    </xf>
    <xf numFmtId="0" fontId="6" fillId="7" borderId="45" xfId="0" applyFont="1" applyFill="1" applyBorder="1" applyAlignment="1">
      <alignment horizontal="center" vertical="center"/>
    </xf>
    <xf numFmtId="180" fontId="6" fillId="7" borderId="9" xfId="0" applyNumberFormat="1" applyFont="1" applyFill="1" applyBorder="1" applyAlignment="1">
      <alignment horizontal="center" vertical="center"/>
    </xf>
    <xf numFmtId="180" fontId="6" fillId="7" borderId="46" xfId="0" applyNumberFormat="1" applyFont="1" applyFill="1" applyBorder="1" applyAlignment="1">
      <alignment horizontal="center" vertical="center"/>
    </xf>
    <xf numFmtId="0" fontId="12" fillId="13" borderId="11" xfId="0" applyFont="1" applyFill="1" applyBorder="1" applyAlignment="1">
      <alignment horizontal="center" vertical="center"/>
    </xf>
    <xf numFmtId="0" fontId="6" fillId="7" borderId="47" xfId="0" applyFont="1" applyFill="1" applyBorder="1" applyAlignment="1">
      <alignment horizontal="center" vertical="center"/>
    </xf>
    <xf numFmtId="0" fontId="6" fillId="7" borderId="0" xfId="0" applyFont="1" applyFill="1" applyAlignment="1">
      <alignment horizontal="center" vertical="center"/>
    </xf>
    <xf numFmtId="180" fontId="6" fillId="7" borderId="0" xfId="0" applyNumberFormat="1" applyFont="1" applyFill="1" applyAlignment="1">
      <alignment horizontal="center" vertical="center"/>
    </xf>
    <xf numFmtId="180" fontId="6" fillId="7" borderId="31" xfId="0" applyNumberFormat="1" applyFont="1" applyFill="1" applyBorder="1" applyAlignment="1">
      <alignment horizontal="center" vertical="center"/>
    </xf>
    <xf numFmtId="0" fontId="12" fillId="13" borderId="11" xfId="0" applyFont="1" applyFill="1" applyBorder="1" applyAlignment="1">
      <alignment vertical="center"/>
    </xf>
    <xf numFmtId="10" fontId="6" fillId="7" borderId="0" xfId="0" applyNumberFormat="1" applyFont="1" applyFill="1" applyAlignment="1">
      <alignment horizontal="center" vertical="center"/>
    </xf>
    <xf numFmtId="10" fontId="6" fillId="7" borderId="31" xfId="0" applyNumberFormat="1" applyFont="1" applyFill="1" applyBorder="1" applyAlignment="1">
      <alignment horizontal="center" vertical="center"/>
    </xf>
    <xf numFmtId="10" fontId="6" fillId="7" borderId="9" xfId="0" applyNumberFormat="1" applyFont="1" applyFill="1" applyBorder="1" applyAlignment="1">
      <alignment horizontal="center" vertical="center"/>
    </xf>
    <xf numFmtId="10" fontId="6" fillId="7" borderId="46" xfId="0" applyNumberFormat="1" applyFont="1" applyFill="1" applyBorder="1" applyAlignment="1">
      <alignment horizontal="center" vertical="center"/>
    </xf>
    <xf numFmtId="0" fontId="12" fillId="9" borderId="11" xfId="0" applyFont="1" applyFill="1" applyBorder="1" applyAlignment="1">
      <alignment horizontal="center" vertical="center"/>
    </xf>
    <xf numFmtId="0" fontId="12" fillId="9" borderId="44" xfId="0" applyFont="1" applyFill="1" applyBorder="1" applyAlignment="1">
      <alignment horizontal="center" vertical="center"/>
    </xf>
    <xf numFmtId="0" fontId="6" fillId="14" borderId="0" xfId="0" applyFont="1" applyFill="1" applyAlignment="1">
      <alignment horizontal="center" vertical="center"/>
    </xf>
    <xf numFmtId="9" fontId="6" fillId="14" borderId="0" xfId="4" applyFont="1" applyFill="1" applyAlignment="1">
      <alignment horizontal="center" vertical="center"/>
    </xf>
    <xf numFmtId="0" fontId="6" fillId="14" borderId="31" xfId="0" applyFont="1" applyFill="1" applyBorder="1" applyAlignment="1">
      <alignment horizontal="center" vertical="center"/>
    </xf>
    <xf numFmtId="0" fontId="6" fillId="7" borderId="0" xfId="0" applyFont="1" applyFill="1" applyAlignment="1">
      <alignment vertical="center"/>
    </xf>
    <xf numFmtId="0" fontId="54" fillId="15" borderId="1" xfId="0" applyFont="1" applyFill="1" applyBorder="1" applyAlignment="1">
      <alignment horizontal="center"/>
    </xf>
    <xf numFmtId="0" fontId="55" fillId="0" borderId="0" xfId="0" applyFont="1" applyAlignment="1">
      <alignment vertical="center"/>
    </xf>
    <xf numFmtId="10" fontId="54" fillId="0" borderId="1" xfId="0" applyNumberFormat="1" applyFont="1" applyBorder="1" applyAlignment="1">
      <alignment horizontal="center"/>
    </xf>
    <xf numFmtId="0" fontId="13" fillId="16" borderId="43" xfId="0" applyFont="1" applyFill="1" applyBorder="1" applyAlignment="1">
      <alignment horizontal="center" vertical="center"/>
    </xf>
    <xf numFmtId="0" fontId="13" fillId="16" borderId="11" xfId="0" applyFont="1" applyFill="1" applyBorder="1" applyAlignment="1">
      <alignment horizontal="center" vertical="center"/>
    </xf>
    <xf numFmtId="0" fontId="13" fillId="16" borderId="44" xfId="0" applyFont="1" applyFill="1" applyBorder="1" applyAlignment="1">
      <alignment horizontal="center" vertical="center"/>
    </xf>
    <xf numFmtId="0" fontId="16" fillId="15" borderId="47" xfId="0" applyFont="1" applyFill="1" applyBorder="1" applyAlignment="1">
      <alignment vertical="center"/>
    </xf>
    <xf numFmtId="0" fontId="16" fillId="15" borderId="0" xfId="0" applyFont="1" applyFill="1" applyAlignment="1">
      <alignment horizontal="center" vertical="center"/>
    </xf>
    <xf numFmtId="0" fontId="14" fillId="15" borderId="0" xfId="0" applyFont="1" applyFill="1" applyAlignment="1">
      <alignment horizontal="center" vertical="center"/>
    </xf>
    <xf numFmtId="0" fontId="14" fillId="15" borderId="31" xfId="0" applyFont="1" applyFill="1" applyBorder="1" applyAlignment="1">
      <alignment horizontal="center" vertical="center"/>
    </xf>
    <xf numFmtId="0" fontId="14" fillId="15" borderId="47" xfId="0" applyFont="1" applyFill="1" applyBorder="1" applyAlignment="1">
      <alignment vertical="center"/>
    </xf>
    <xf numFmtId="180" fontId="14" fillId="15" borderId="0" xfId="0" applyNumberFormat="1" applyFont="1" applyFill="1" applyAlignment="1">
      <alignment horizontal="center" vertical="center"/>
    </xf>
    <xf numFmtId="180" fontId="14" fillId="15" borderId="31" xfId="0" applyNumberFormat="1" applyFont="1" applyFill="1" applyBorder="1" applyAlignment="1">
      <alignment horizontal="center" vertical="center"/>
    </xf>
    <xf numFmtId="10" fontId="14" fillId="15" borderId="0" xfId="0" applyNumberFormat="1" applyFont="1" applyFill="1" applyAlignment="1">
      <alignment horizontal="center" vertical="center"/>
    </xf>
    <xf numFmtId="10" fontId="14" fillId="15" borderId="31" xfId="0" applyNumberFormat="1" applyFont="1" applyFill="1" applyBorder="1" applyAlignment="1">
      <alignment horizontal="center" vertical="center"/>
    </xf>
    <xf numFmtId="2" fontId="14" fillId="15" borderId="0" xfId="0" applyNumberFormat="1" applyFont="1" applyFill="1" applyAlignment="1">
      <alignment horizontal="center" vertical="center"/>
    </xf>
    <xf numFmtId="2" fontId="14" fillId="15" borderId="31" xfId="0" applyNumberFormat="1" applyFont="1" applyFill="1" applyBorder="1" applyAlignment="1">
      <alignment horizontal="center" vertical="center"/>
    </xf>
    <xf numFmtId="9" fontId="14" fillId="15" borderId="0" xfId="4" applyFont="1" applyFill="1" applyBorder="1" applyAlignment="1">
      <alignment horizontal="center" vertical="center"/>
    </xf>
    <xf numFmtId="9" fontId="14" fillId="15" borderId="31" xfId="4" applyFont="1" applyFill="1" applyBorder="1" applyAlignment="1">
      <alignment horizontal="center" vertical="center"/>
    </xf>
    <xf numFmtId="10" fontId="14" fillId="15" borderId="0" xfId="4" applyNumberFormat="1" applyFont="1" applyFill="1" applyBorder="1" applyAlignment="1">
      <alignment horizontal="center" vertical="center"/>
    </xf>
    <xf numFmtId="10" fontId="14" fillId="15" borderId="31" xfId="4" applyNumberFormat="1" applyFont="1" applyFill="1" applyBorder="1" applyAlignment="1">
      <alignment horizontal="center" vertical="center"/>
    </xf>
    <xf numFmtId="9" fontId="14" fillId="15" borderId="0" xfId="0" applyNumberFormat="1" applyFont="1" applyFill="1" applyAlignment="1">
      <alignment horizontal="center" vertical="center"/>
    </xf>
    <xf numFmtId="9" fontId="14" fillId="15" borderId="31" xfId="0" applyNumberFormat="1" applyFont="1" applyFill="1" applyBorder="1" applyAlignment="1">
      <alignment horizontal="center" vertical="center"/>
    </xf>
    <xf numFmtId="0" fontId="56" fillId="15" borderId="0" xfId="0" applyFont="1" applyFill="1" applyAlignment="1">
      <alignment horizontal="center" vertical="center"/>
    </xf>
    <xf numFmtId="190" fontId="14" fillId="15" borderId="0" xfId="0" applyNumberFormat="1" applyFont="1" applyFill="1" applyAlignment="1">
      <alignment horizontal="center" vertical="center"/>
    </xf>
    <xf numFmtId="40" fontId="14" fillId="15" borderId="0" xfId="0" applyNumberFormat="1" applyFont="1" applyFill="1" applyAlignment="1">
      <alignment horizontal="center" vertical="center"/>
    </xf>
    <xf numFmtId="0" fontId="14" fillId="15" borderId="45" xfId="0" applyFont="1" applyFill="1" applyBorder="1" applyAlignment="1">
      <alignment vertical="center"/>
    </xf>
    <xf numFmtId="0" fontId="14" fillId="15" borderId="9" xfId="0" applyFont="1" applyFill="1" applyBorder="1" applyAlignment="1">
      <alignment horizontal="center" vertical="center"/>
    </xf>
    <xf numFmtId="9" fontId="14" fillId="15" borderId="9" xfId="0" applyNumberFormat="1" applyFont="1" applyFill="1" applyBorder="1" applyAlignment="1">
      <alignment horizontal="center" vertical="center"/>
    </xf>
    <xf numFmtId="9" fontId="14" fillId="15" borderId="46" xfId="0" applyNumberFormat="1" applyFont="1" applyFill="1" applyBorder="1" applyAlignment="1">
      <alignment horizontal="center" vertical="center"/>
    </xf>
    <xf numFmtId="0" fontId="14" fillId="15" borderId="0" xfId="0" applyFont="1" applyFill="1" applyAlignment="1">
      <alignment vertical="center"/>
    </xf>
    <xf numFmtId="0" fontId="13" fillId="16" borderId="2" xfId="0" applyFont="1" applyFill="1" applyBorder="1" applyAlignment="1">
      <alignment horizontal="center" vertical="center"/>
    </xf>
    <xf numFmtId="0" fontId="13" fillId="16" borderId="4" xfId="0" applyFont="1" applyFill="1" applyBorder="1" applyAlignment="1">
      <alignment horizontal="center" vertical="center"/>
    </xf>
    <xf numFmtId="0" fontId="13" fillId="16" borderId="3" xfId="0" applyFont="1" applyFill="1" applyBorder="1" applyAlignment="1">
      <alignment horizontal="center" vertical="center"/>
    </xf>
    <xf numFmtId="0" fontId="16" fillId="15" borderId="43" xfId="0" applyFont="1" applyFill="1" applyBorder="1" applyAlignment="1">
      <alignment vertical="center"/>
    </xf>
    <xf numFmtId="2" fontId="14" fillId="15" borderId="11" xfId="0" applyNumberFormat="1" applyFont="1" applyFill="1" applyBorder="1" applyAlignment="1">
      <alignment horizontal="center" vertical="center"/>
    </xf>
    <xf numFmtId="2" fontId="14" fillId="15" borderId="44" xfId="0" applyNumberFormat="1" applyFont="1" applyFill="1" applyBorder="1" applyAlignment="1">
      <alignment horizontal="center" vertical="center"/>
    </xf>
    <xf numFmtId="0" fontId="14" fillId="15" borderId="31" xfId="0" applyFont="1" applyFill="1" applyBorder="1" applyAlignment="1">
      <alignment vertical="center"/>
    </xf>
    <xf numFmtId="2" fontId="14" fillId="15" borderId="0" xfId="0" applyNumberFormat="1" applyFont="1" applyFill="1" applyAlignment="1">
      <alignment vertical="center"/>
    </xf>
    <xf numFmtId="2" fontId="14" fillId="15" borderId="31" xfId="0" applyNumberFormat="1" applyFont="1" applyFill="1" applyBorder="1" applyAlignment="1">
      <alignment vertical="center"/>
    </xf>
    <xf numFmtId="191" fontId="14" fillId="15" borderId="0" xfId="0" applyNumberFormat="1" applyFont="1" applyFill="1" applyAlignment="1">
      <alignment horizontal="center" vertical="center"/>
    </xf>
    <xf numFmtId="0" fontId="57" fillId="15" borderId="47" xfId="0" applyFont="1" applyFill="1" applyBorder="1" applyAlignment="1">
      <alignment horizontal="center" vertical="center"/>
    </xf>
    <xf numFmtId="10" fontId="14" fillId="15" borderId="0" xfId="4" applyNumberFormat="1" applyFont="1" applyFill="1" applyBorder="1">
      <alignment vertical="center"/>
    </xf>
    <xf numFmtId="10" fontId="14" fillId="15" borderId="31" xfId="4" applyNumberFormat="1" applyFont="1" applyFill="1" applyBorder="1">
      <alignment vertical="center"/>
    </xf>
    <xf numFmtId="10" fontId="14" fillId="15" borderId="0" xfId="0" applyNumberFormat="1" applyFont="1" applyFill="1" applyAlignment="1">
      <alignment vertical="center"/>
    </xf>
    <xf numFmtId="10" fontId="14" fillId="15" borderId="31" xfId="0" applyNumberFormat="1" applyFont="1" applyFill="1" applyBorder="1" applyAlignment="1">
      <alignment vertical="center"/>
    </xf>
    <xf numFmtId="4" fontId="14" fillId="15" borderId="0" xfId="0" applyNumberFormat="1" applyFont="1" applyFill="1" applyAlignment="1">
      <alignment horizontal="center" vertical="center"/>
    </xf>
    <xf numFmtId="10" fontId="14" fillId="15" borderId="9" xfId="0" applyNumberFormat="1" applyFont="1" applyFill="1" applyBorder="1" applyAlignment="1">
      <alignment horizontal="center" vertical="center"/>
    </xf>
    <xf numFmtId="10" fontId="14" fillId="15" borderId="9" xfId="0" applyNumberFormat="1" applyFont="1" applyFill="1" applyBorder="1" applyAlignment="1">
      <alignment vertical="center"/>
    </xf>
    <xf numFmtId="10" fontId="14" fillId="15" borderId="46" xfId="0" applyNumberFormat="1" applyFont="1" applyFill="1" applyBorder="1" applyAlignment="1">
      <alignment vertical="center"/>
    </xf>
    <xf numFmtId="0" fontId="14" fillId="15" borderId="43" xfId="0" applyFont="1" applyFill="1" applyBorder="1" applyAlignment="1">
      <alignment vertical="center"/>
    </xf>
    <xf numFmtId="0" fontId="14" fillId="15" borderId="11" xfId="0" applyFont="1" applyFill="1" applyBorder="1" applyAlignment="1">
      <alignment horizontal="center" vertical="center"/>
    </xf>
    <xf numFmtId="0" fontId="14" fillId="15" borderId="11" xfId="0" applyFont="1" applyFill="1" applyBorder="1" applyAlignment="1">
      <alignment vertical="center"/>
    </xf>
    <xf numFmtId="0" fontId="14" fillId="15" borderId="44" xfId="0" applyFont="1" applyFill="1" applyBorder="1" applyAlignment="1">
      <alignment vertical="center"/>
    </xf>
    <xf numFmtId="192" fontId="10" fillId="15" borderId="0" xfId="13" applyNumberFormat="1" applyFont="1" applyFill="1" applyAlignment="1">
      <alignment horizontal="center"/>
    </xf>
    <xf numFmtId="0" fontId="10" fillId="15" borderId="0" xfId="13" applyFont="1" applyFill="1" applyAlignment="1">
      <alignment horizontal="center"/>
    </xf>
    <xf numFmtId="0" fontId="10" fillId="15" borderId="47" xfId="13" applyFont="1" applyFill="1" applyBorder="1" applyAlignment="1">
      <alignment horizontal="left"/>
    </xf>
    <xf numFmtId="0" fontId="10" fillId="15" borderId="45" xfId="13" applyFont="1" applyFill="1" applyBorder="1" applyAlignment="1"/>
    <xf numFmtId="192" fontId="10" fillId="15" borderId="9" xfId="13" applyNumberFormat="1" applyFont="1" applyFill="1" applyBorder="1" applyAlignment="1">
      <alignment horizontal="center"/>
    </xf>
    <xf numFmtId="2" fontId="14" fillId="15" borderId="9" xfId="0" applyNumberFormat="1" applyFont="1" applyFill="1" applyBorder="1" applyAlignment="1">
      <alignment horizontal="center" vertical="center"/>
    </xf>
    <xf numFmtId="0" fontId="14" fillId="15" borderId="9" xfId="0" applyFont="1" applyFill="1" applyBorder="1" applyAlignment="1">
      <alignment vertical="center"/>
    </xf>
    <xf numFmtId="0" fontId="14" fillId="15" borderId="46" xfId="0" applyFont="1" applyFill="1" applyBorder="1" applyAlignment="1">
      <alignment vertical="center"/>
    </xf>
    <xf numFmtId="0" fontId="9" fillId="15" borderId="43" xfId="13" applyFont="1" applyFill="1" applyBorder="1" applyAlignment="1"/>
    <xf numFmtId="192" fontId="10" fillId="15" borderId="11" xfId="13" applyNumberFormat="1" applyFont="1" applyFill="1" applyBorder="1" applyAlignment="1">
      <alignment horizontal="center"/>
    </xf>
    <xf numFmtId="191" fontId="14" fillId="15" borderId="11" xfId="0" applyNumberFormat="1" applyFont="1" applyFill="1" applyBorder="1" applyAlignment="1">
      <alignment vertical="center"/>
    </xf>
    <xf numFmtId="191" fontId="14" fillId="15" borderId="44" xfId="0" applyNumberFormat="1" applyFont="1" applyFill="1" applyBorder="1" applyAlignment="1">
      <alignment vertical="center"/>
    </xf>
    <xf numFmtId="0" fontId="10" fillId="15" borderId="47" xfId="13" applyFont="1" applyFill="1" applyBorder="1" applyAlignment="1"/>
    <xf numFmtId="0" fontId="9" fillId="15" borderId="47" xfId="13" applyFont="1" applyFill="1" applyBorder="1" applyAlignment="1"/>
    <xf numFmtId="191" fontId="14" fillId="15" borderId="0" xfId="0" applyNumberFormat="1" applyFont="1" applyFill="1" applyAlignment="1">
      <alignment vertical="center"/>
    </xf>
    <xf numFmtId="191" fontId="14" fillId="15" borderId="31" xfId="0" applyNumberFormat="1" applyFont="1" applyFill="1" applyBorder="1" applyAlignment="1">
      <alignment vertical="center"/>
    </xf>
    <xf numFmtId="0" fontId="57" fillId="15" borderId="47" xfId="0" applyFont="1" applyFill="1" applyBorder="1" applyAlignment="1">
      <alignment horizontal="right" vertical="center"/>
    </xf>
    <xf numFmtId="192" fontId="10" fillId="15" borderId="0" xfId="12" applyNumberFormat="1" applyFont="1" applyFill="1" applyAlignment="1">
      <alignment horizontal="center"/>
    </xf>
    <xf numFmtId="0" fontId="10" fillId="15" borderId="9" xfId="13" applyFont="1" applyFill="1" applyBorder="1" applyAlignment="1">
      <alignment horizontal="center"/>
    </xf>
    <xf numFmtId="2" fontId="14" fillId="15" borderId="9" xfId="0" applyNumberFormat="1" applyFont="1" applyFill="1" applyBorder="1" applyAlignment="1">
      <alignment vertical="center"/>
    </xf>
    <xf numFmtId="2" fontId="14" fillId="15" borderId="11" xfId="0" applyNumberFormat="1" applyFont="1" applyFill="1" applyBorder="1" applyAlignment="1">
      <alignment vertical="center"/>
    </xf>
    <xf numFmtId="2" fontId="14" fillId="15" borderId="44" xfId="0" applyNumberFormat="1" applyFont="1" applyFill="1" applyBorder="1" applyAlignment="1">
      <alignment vertical="center"/>
    </xf>
    <xf numFmtId="0" fontId="57" fillId="15" borderId="45" xfId="0" applyFont="1" applyFill="1" applyBorder="1" applyAlignment="1">
      <alignment horizontal="right" vertical="center"/>
    </xf>
    <xf numFmtId="9" fontId="14" fillId="15" borderId="9" xfId="4" applyFont="1" applyFill="1" applyBorder="1">
      <alignment vertical="center"/>
    </xf>
    <xf numFmtId="9" fontId="14" fillId="15" borderId="46" xfId="4" applyFont="1" applyFill="1" applyBorder="1">
      <alignment vertical="center"/>
    </xf>
    <xf numFmtId="0" fontId="59" fillId="17" borderId="0" xfId="0" applyFont="1" applyFill="1" applyAlignment="1">
      <alignment horizontal="center" vertical="center"/>
    </xf>
    <xf numFmtId="0" fontId="60" fillId="0" borderId="0" xfId="0" applyFont="1" applyAlignment="1">
      <alignment vertical="center"/>
    </xf>
    <xf numFmtId="0" fontId="9" fillId="0" borderId="0" xfId="0" applyFont="1" applyAlignment="1">
      <alignment horizontal="left" vertical="center"/>
    </xf>
    <xf numFmtId="0" fontId="9" fillId="18" borderId="0" xfId="0" applyFont="1" applyFill="1" applyAlignment="1">
      <alignment horizontal="left" vertical="center"/>
    </xf>
    <xf numFmtId="0" fontId="59" fillId="17" borderId="43" xfId="0" applyFont="1" applyFill="1" applyBorder="1" applyAlignment="1">
      <alignment horizontal="left" vertical="center"/>
    </xf>
    <xf numFmtId="0" fontId="59" fillId="17" borderId="11" xfId="0" applyFont="1" applyFill="1" applyBorder="1" applyAlignment="1">
      <alignment horizontal="center" vertical="center"/>
    </xf>
    <xf numFmtId="0" fontId="59" fillId="17" borderId="11" xfId="0" quotePrefix="1" applyFont="1" applyFill="1" applyBorder="1" applyAlignment="1">
      <alignment horizontal="center" vertical="center"/>
    </xf>
    <xf numFmtId="0" fontId="59" fillId="17" borderId="44" xfId="0" applyFont="1" applyFill="1" applyBorder="1" applyAlignment="1">
      <alignment horizontal="center" vertical="center"/>
    </xf>
    <xf numFmtId="0" fontId="60" fillId="0" borderId="47" xfId="0" applyFont="1" applyBorder="1" applyAlignment="1">
      <alignment horizontal="left" vertical="center"/>
    </xf>
    <xf numFmtId="2" fontId="60" fillId="15" borderId="0" xfId="0" applyNumberFormat="1" applyFont="1" applyFill="1" applyAlignment="1">
      <alignment horizontal="right" vertical="center"/>
    </xf>
    <xf numFmtId="2" fontId="60" fillId="0" borderId="0" xfId="0" applyNumberFormat="1" applyFont="1" applyAlignment="1">
      <alignment vertical="center"/>
    </xf>
    <xf numFmtId="2" fontId="60" fillId="0" borderId="31" xfId="0" applyNumberFormat="1" applyFont="1" applyBorder="1" applyAlignment="1">
      <alignment vertical="center"/>
    </xf>
    <xf numFmtId="10" fontId="60" fillId="15" borderId="0" xfId="0" applyNumberFormat="1" applyFont="1" applyFill="1" applyAlignment="1">
      <alignment horizontal="right" vertical="center"/>
    </xf>
    <xf numFmtId="10" fontId="60" fillId="0" borderId="0" xfId="0" applyNumberFormat="1" applyFont="1" applyAlignment="1">
      <alignment vertical="center"/>
    </xf>
    <xf numFmtId="10" fontId="60" fillId="0" borderId="31" xfId="0" applyNumberFormat="1" applyFont="1" applyBorder="1" applyAlignment="1">
      <alignment vertical="center"/>
    </xf>
    <xf numFmtId="184" fontId="60" fillId="0" borderId="0" xfId="4" applyNumberFormat="1" applyFont="1" applyFill="1" applyBorder="1">
      <alignment vertical="center"/>
    </xf>
    <xf numFmtId="184" fontId="60" fillId="0" borderId="31" xfId="4" applyNumberFormat="1" applyFont="1" applyFill="1" applyBorder="1">
      <alignment vertical="center"/>
    </xf>
    <xf numFmtId="2" fontId="60" fillId="15" borderId="31" xfId="0" applyNumberFormat="1" applyFont="1" applyFill="1" applyBorder="1" applyAlignment="1">
      <alignment horizontal="right" vertical="center"/>
    </xf>
    <xf numFmtId="10" fontId="60" fillId="15" borderId="31" xfId="0" applyNumberFormat="1" applyFont="1" applyFill="1" applyBorder="1" applyAlignment="1">
      <alignment horizontal="right" vertical="center"/>
    </xf>
    <xf numFmtId="0" fontId="59" fillId="17" borderId="47" xfId="0" applyFont="1" applyFill="1" applyBorder="1" applyAlignment="1">
      <alignment horizontal="left" vertical="center"/>
    </xf>
    <xf numFmtId="2" fontId="60" fillId="0" borderId="0" xfId="0" applyNumberFormat="1" applyFont="1" applyAlignment="1">
      <alignment horizontal="right" vertical="center"/>
    </xf>
    <xf numFmtId="10" fontId="60" fillId="0" borderId="0" xfId="0" applyNumberFormat="1" applyFont="1" applyAlignment="1">
      <alignment horizontal="right" vertical="center"/>
    </xf>
    <xf numFmtId="10" fontId="60" fillId="0" borderId="0" xfId="4" applyNumberFormat="1" applyFont="1" applyFill="1" applyBorder="1">
      <alignment vertical="center"/>
    </xf>
    <xf numFmtId="10" fontId="60" fillId="18" borderId="0" xfId="4" applyNumberFormat="1" applyFont="1" applyFill="1" applyBorder="1">
      <alignment vertical="center"/>
    </xf>
    <xf numFmtId="10" fontId="60" fillId="18" borderId="31" xfId="4" applyNumberFormat="1" applyFont="1" applyFill="1" applyBorder="1">
      <alignment vertical="center"/>
    </xf>
    <xf numFmtId="180" fontId="60" fillId="0" borderId="0" xfId="0" applyNumberFormat="1" applyFont="1" applyAlignment="1">
      <alignment horizontal="right" vertical="center"/>
    </xf>
    <xf numFmtId="180" fontId="60" fillId="0" borderId="31" xfId="0" applyNumberFormat="1" applyFont="1" applyBorder="1" applyAlignment="1">
      <alignment horizontal="right" vertical="center"/>
    </xf>
    <xf numFmtId="10" fontId="60" fillId="0" borderId="31" xfId="0" applyNumberFormat="1" applyFont="1" applyBorder="1" applyAlignment="1">
      <alignment horizontal="right" vertical="center"/>
    </xf>
    <xf numFmtId="10" fontId="60" fillId="0" borderId="0" xfId="4" applyNumberFormat="1" applyFont="1" applyFill="1" applyBorder="1" applyAlignment="1">
      <alignment horizontal="right" vertical="center"/>
    </xf>
    <xf numFmtId="10" fontId="60" fillId="0" borderId="31" xfId="4" applyNumberFormat="1" applyFont="1" applyFill="1" applyBorder="1" applyAlignment="1">
      <alignment horizontal="right" vertical="center"/>
    </xf>
    <xf numFmtId="0" fontId="60" fillId="17" borderId="47" xfId="0" applyFont="1" applyFill="1" applyBorder="1" applyAlignment="1">
      <alignment vertical="center"/>
    </xf>
    <xf numFmtId="0" fontId="59" fillId="17" borderId="0" xfId="0" quotePrefix="1" applyFont="1" applyFill="1" applyAlignment="1">
      <alignment horizontal="center" vertical="center"/>
    </xf>
    <xf numFmtId="0" fontId="59" fillId="17" borderId="31" xfId="0" applyFont="1" applyFill="1" applyBorder="1" applyAlignment="1">
      <alignment horizontal="center" vertical="center"/>
    </xf>
    <xf numFmtId="0" fontId="61" fillId="0" borderId="0" xfId="0" applyFont="1" applyAlignment="1">
      <alignment horizontal="right"/>
    </xf>
    <xf numFmtId="184" fontId="62" fillId="0" borderId="0" xfId="4" applyNumberFormat="1" applyFont="1" applyFill="1" applyBorder="1" applyAlignment="1">
      <alignment horizontal="right"/>
    </xf>
    <xf numFmtId="184" fontId="62" fillId="0" borderId="31" xfId="4" applyNumberFormat="1" applyFont="1" applyFill="1" applyBorder="1" applyAlignment="1">
      <alignment horizontal="right"/>
    </xf>
    <xf numFmtId="0" fontId="60" fillId="0" borderId="0" xfId="0" applyFont="1" applyAlignment="1">
      <alignment horizontal="right"/>
    </xf>
    <xf numFmtId="191" fontId="60" fillId="0" borderId="0" xfId="0" applyNumberFormat="1" applyFont="1" applyAlignment="1">
      <alignment horizontal="right"/>
    </xf>
    <xf numFmtId="191" fontId="60" fillId="0" borderId="31" xfId="0" applyNumberFormat="1" applyFont="1" applyBorder="1" applyAlignment="1">
      <alignment horizontal="right"/>
    </xf>
    <xf numFmtId="9" fontId="62" fillId="0" borderId="0" xfId="4" applyFont="1" applyFill="1" applyBorder="1" applyAlignment="1">
      <alignment horizontal="right"/>
    </xf>
    <xf numFmtId="9" fontId="62" fillId="0" borderId="31" xfId="4" applyFont="1" applyFill="1" applyBorder="1" applyAlignment="1">
      <alignment horizontal="right"/>
    </xf>
    <xf numFmtId="0" fontId="60" fillId="0" borderId="47" xfId="0" applyFont="1" applyBorder="1" applyAlignment="1">
      <alignment horizontal="left"/>
    </xf>
    <xf numFmtId="2" fontId="60" fillId="0" borderId="0" xfId="0" applyNumberFormat="1" applyFont="1" applyAlignment="1">
      <alignment horizontal="right"/>
    </xf>
    <xf numFmtId="2" fontId="60" fillId="0" borderId="31" xfId="0" applyNumberFormat="1" applyFont="1" applyBorder="1" applyAlignment="1">
      <alignment horizontal="right"/>
    </xf>
    <xf numFmtId="0" fontId="60" fillId="0" borderId="47" xfId="0" applyFont="1" applyBorder="1" applyAlignment="1">
      <alignment horizontal="left" indent="2"/>
    </xf>
    <xf numFmtId="184" fontId="62" fillId="0" borderId="0" xfId="0" applyNumberFormat="1" applyFont="1" applyAlignment="1">
      <alignment horizontal="right"/>
    </xf>
    <xf numFmtId="184" fontId="62" fillId="18" borderId="0" xfId="0" applyNumberFormat="1" applyFont="1" applyFill="1" applyAlignment="1">
      <alignment horizontal="right"/>
    </xf>
    <xf numFmtId="184" fontId="62" fillId="18" borderId="31" xfId="0" applyNumberFormat="1" applyFont="1" applyFill="1" applyBorder="1" applyAlignment="1">
      <alignment horizontal="right"/>
    </xf>
    <xf numFmtId="180" fontId="60" fillId="0" borderId="0" xfId="0" applyNumberFormat="1" applyFont="1" applyAlignment="1">
      <alignment horizontal="right"/>
    </xf>
    <xf numFmtId="180" fontId="60" fillId="0" borderId="31" xfId="0" applyNumberFormat="1" applyFont="1" applyBorder="1" applyAlignment="1">
      <alignment horizontal="right"/>
    </xf>
    <xf numFmtId="184" fontId="62" fillId="18" borderId="0" xfId="4" applyNumberFormat="1" applyFont="1" applyFill="1" applyBorder="1" applyAlignment="1">
      <alignment horizontal="right"/>
    </xf>
    <xf numFmtId="184" fontId="62" fillId="18" borderId="31" xfId="4" applyNumberFormat="1" applyFont="1" applyFill="1" applyBorder="1" applyAlignment="1">
      <alignment horizontal="right"/>
    </xf>
    <xf numFmtId="180" fontId="60" fillId="0" borderId="0" xfId="4" applyNumberFormat="1" applyFont="1" applyFill="1" applyBorder="1" applyAlignment="1">
      <alignment horizontal="right"/>
    </xf>
    <xf numFmtId="180" fontId="60" fillId="0" borderId="31" xfId="4" applyNumberFormat="1" applyFont="1" applyFill="1" applyBorder="1" applyAlignment="1">
      <alignment horizontal="right"/>
    </xf>
    <xf numFmtId="10" fontId="62" fillId="0" borderId="0" xfId="4" applyNumberFormat="1" applyFont="1" applyFill="1" applyBorder="1" applyAlignment="1">
      <alignment horizontal="right"/>
    </xf>
    <xf numFmtId="0" fontId="60" fillId="0" borderId="45" xfId="0" applyFont="1" applyBorder="1" applyAlignment="1">
      <alignment horizontal="left"/>
    </xf>
    <xf numFmtId="184" fontId="62" fillId="0" borderId="9" xfId="0" applyNumberFormat="1" applyFont="1" applyBorder="1" applyAlignment="1">
      <alignment horizontal="right"/>
    </xf>
    <xf numFmtId="184" fontId="62" fillId="0" borderId="46" xfId="0" applyNumberFormat="1" applyFont="1" applyBorder="1" applyAlignment="1">
      <alignment horizontal="right"/>
    </xf>
    <xf numFmtId="0" fontId="60" fillId="0" borderId="43" xfId="0" applyFont="1" applyBorder="1" applyAlignment="1">
      <alignment horizontal="left"/>
    </xf>
    <xf numFmtId="2" fontId="60" fillId="0" borderId="11" xfId="0" applyNumberFormat="1" applyFont="1" applyBorder="1" applyAlignment="1">
      <alignment horizontal="right"/>
    </xf>
    <xf numFmtId="180" fontId="63" fillId="18" borderId="11" xfId="0" applyNumberFormat="1" applyFont="1" applyFill="1" applyBorder="1" applyAlignment="1">
      <alignment horizontal="right"/>
    </xf>
    <xf numFmtId="180" fontId="63" fillId="18" borderId="44" xfId="0" applyNumberFormat="1" applyFont="1" applyFill="1" applyBorder="1" applyAlignment="1">
      <alignment horizontal="right"/>
    </xf>
    <xf numFmtId="180" fontId="60" fillId="18" borderId="0" xfId="0" applyNumberFormat="1" applyFont="1" applyFill="1" applyAlignment="1">
      <alignment horizontal="right"/>
    </xf>
    <xf numFmtId="180" fontId="60" fillId="18" borderId="31" xfId="0" applyNumberFormat="1" applyFont="1" applyFill="1" applyBorder="1" applyAlignment="1">
      <alignment horizontal="right"/>
    </xf>
    <xf numFmtId="0" fontId="60" fillId="0" borderId="47" xfId="0" applyFont="1" applyBorder="1" applyAlignment="1">
      <alignment horizontal="left" indent="1"/>
    </xf>
    <xf numFmtId="0" fontId="61" fillId="0" borderId="43" xfId="0" applyFont="1" applyBorder="1" applyAlignment="1">
      <alignment horizontal="left"/>
    </xf>
    <xf numFmtId="180" fontId="61" fillId="0" borderId="11" xfId="0" applyNumberFormat="1" applyFont="1" applyBorder="1" applyAlignment="1">
      <alignment horizontal="right"/>
    </xf>
    <xf numFmtId="4" fontId="61" fillId="0" borderId="11" xfId="0" applyNumberFormat="1" applyFont="1" applyBorder="1" applyAlignment="1">
      <alignment horizontal="right"/>
    </xf>
    <xf numFmtId="4" fontId="61" fillId="0" borderId="44" xfId="0" applyNumberFormat="1" applyFont="1" applyBorder="1" applyAlignment="1">
      <alignment horizontal="right"/>
    </xf>
    <xf numFmtId="2" fontId="63" fillId="18" borderId="0" xfId="0" applyNumberFormat="1" applyFont="1" applyFill="1" applyAlignment="1">
      <alignment horizontal="right"/>
    </xf>
    <xf numFmtId="2" fontId="63" fillId="18" borderId="31" xfId="0" applyNumberFormat="1" applyFont="1" applyFill="1" applyBorder="1" applyAlignment="1">
      <alignment horizontal="right"/>
    </xf>
    <xf numFmtId="0" fontId="61" fillId="0" borderId="47" xfId="0" applyFont="1" applyBorder="1" applyAlignment="1">
      <alignment horizontal="left"/>
    </xf>
    <xf numFmtId="180" fontId="61" fillId="0" borderId="0" xfId="0" applyNumberFormat="1" applyFont="1" applyAlignment="1">
      <alignment horizontal="right"/>
    </xf>
    <xf numFmtId="4" fontId="61" fillId="0" borderId="0" xfId="0" applyNumberFormat="1" applyFont="1" applyAlignment="1">
      <alignment horizontal="right"/>
    </xf>
    <xf numFmtId="4" fontId="61" fillId="0" borderId="31" xfId="0" applyNumberFormat="1" applyFont="1" applyBorder="1" applyAlignment="1">
      <alignment horizontal="right"/>
    </xf>
    <xf numFmtId="0" fontId="62" fillId="0" borderId="47" xfId="0" applyFont="1" applyBorder="1" applyAlignment="1">
      <alignment horizontal="left" indent="1"/>
    </xf>
    <xf numFmtId="0" fontId="62" fillId="0" borderId="0" xfId="0" applyFont="1" applyAlignment="1">
      <alignment horizontal="right"/>
    </xf>
    <xf numFmtId="184" fontId="60" fillId="0" borderId="0" xfId="4" applyNumberFormat="1" applyFont="1" applyFill="1" applyBorder="1" applyAlignment="1">
      <alignment horizontal="right"/>
    </xf>
    <xf numFmtId="184" fontId="60" fillId="18" borderId="0" xfId="4" applyNumberFormat="1" applyFont="1" applyFill="1" applyBorder="1" applyAlignment="1">
      <alignment horizontal="right"/>
    </xf>
    <xf numFmtId="184" fontId="60" fillId="18" borderId="31" xfId="4" applyNumberFormat="1" applyFont="1" applyFill="1" applyBorder="1" applyAlignment="1">
      <alignment horizontal="right"/>
    </xf>
    <xf numFmtId="3" fontId="61" fillId="0" borderId="43" xfId="0" applyNumberFormat="1" applyFont="1" applyBorder="1"/>
    <xf numFmtId="180" fontId="61" fillId="0" borderId="11" xfId="4" applyNumberFormat="1" applyFont="1" applyFill="1" applyBorder="1" applyAlignment="1">
      <alignment horizontal="right"/>
    </xf>
    <xf numFmtId="180" fontId="61" fillId="0" borderId="44" xfId="4" applyNumberFormat="1" applyFont="1" applyFill="1" applyBorder="1" applyAlignment="1">
      <alignment horizontal="right"/>
    </xf>
    <xf numFmtId="0" fontId="62" fillId="0" borderId="45" xfId="0" applyFont="1" applyBorder="1" applyAlignment="1">
      <alignment horizontal="left" indent="1"/>
    </xf>
    <xf numFmtId="0" fontId="62" fillId="0" borderId="9" xfId="0" applyFont="1" applyBorder="1" applyAlignment="1">
      <alignment horizontal="right"/>
    </xf>
    <xf numFmtId="184" fontId="62" fillId="0" borderId="9" xfId="4" applyNumberFormat="1" applyFont="1" applyFill="1" applyBorder="1" applyAlignment="1">
      <alignment horizontal="right"/>
    </xf>
    <xf numFmtId="184" fontId="62" fillId="0" borderId="46" xfId="4" applyNumberFormat="1" applyFont="1" applyFill="1" applyBorder="1" applyAlignment="1">
      <alignment horizontal="right"/>
    </xf>
    <xf numFmtId="0" fontId="64" fillId="17" borderId="1" xfId="0" applyFont="1" applyFill="1" applyBorder="1" applyAlignment="1">
      <alignment horizontal="center" vertical="center"/>
    </xf>
    <xf numFmtId="3" fontId="65" fillId="0" borderId="1" xfId="0" applyNumberFormat="1" applyFont="1" applyBorder="1" applyAlignment="1">
      <alignment horizontal="center" vertical="center"/>
    </xf>
    <xf numFmtId="180" fontId="54" fillId="18" borderId="1" xfId="0" applyNumberFormat="1" applyFont="1" applyFill="1" applyBorder="1" applyAlignment="1">
      <alignment horizontal="center"/>
    </xf>
    <xf numFmtId="4" fontId="65" fillId="0" borderId="1" xfId="0" applyNumberFormat="1" applyFont="1" applyBorder="1" applyAlignment="1">
      <alignment horizontal="center" vertical="center"/>
    </xf>
    <xf numFmtId="189" fontId="65" fillId="0" borderId="1" xfId="0" applyNumberFormat="1" applyFont="1" applyBorder="1" applyAlignment="1">
      <alignment horizontal="center" vertical="center"/>
    </xf>
    <xf numFmtId="10" fontId="65" fillId="18" borderId="1" xfId="0" applyNumberFormat="1" applyFont="1" applyFill="1" applyBorder="1" applyAlignment="1">
      <alignment horizontal="center" vertical="center"/>
    </xf>
    <xf numFmtId="4" fontId="60" fillId="15" borderId="31" xfId="0" applyNumberFormat="1" applyFont="1" applyFill="1" applyBorder="1" applyAlignment="1">
      <alignment horizontal="right" vertical="center"/>
    </xf>
    <xf numFmtId="0" fontId="60" fillId="0" borderId="31" xfId="0" applyFont="1" applyBorder="1" applyAlignment="1">
      <alignment vertical="center"/>
    </xf>
    <xf numFmtId="9" fontId="60" fillId="18" borderId="0" xfId="4" applyFont="1" applyFill="1" applyBorder="1">
      <alignment vertical="center"/>
    </xf>
    <xf numFmtId="9" fontId="60" fillId="18" borderId="31" xfId="4" applyFont="1" applyFill="1" applyBorder="1">
      <alignment vertical="center"/>
    </xf>
    <xf numFmtId="191" fontId="60" fillId="0" borderId="11" xfId="0" applyNumberFormat="1" applyFont="1" applyBorder="1" applyAlignment="1">
      <alignment vertical="center"/>
    </xf>
    <xf numFmtId="9" fontId="62" fillId="0" borderId="0" xfId="4" applyFont="1" applyFill="1" applyBorder="1">
      <alignment vertical="center"/>
    </xf>
    <xf numFmtId="9" fontId="62" fillId="0" borderId="31" xfId="4" applyFont="1" applyFill="1" applyBorder="1">
      <alignment vertical="center"/>
    </xf>
    <xf numFmtId="184" fontId="62" fillId="0" borderId="0" xfId="4" applyNumberFormat="1" applyFont="1" applyFill="1" applyBorder="1">
      <alignment vertical="center"/>
    </xf>
    <xf numFmtId="10" fontId="62" fillId="18" borderId="31" xfId="0" applyNumberFormat="1" applyFont="1" applyFill="1" applyBorder="1" applyAlignment="1">
      <alignment vertical="center"/>
    </xf>
    <xf numFmtId="180" fontId="60" fillId="0" borderId="31" xfId="0" applyNumberFormat="1" applyFont="1" applyBorder="1" applyAlignment="1">
      <alignment vertical="center"/>
    </xf>
    <xf numFmtId="180" fontId="60" fillId="0" borderId="0" xfId="4" applyNumberFormat="1" applyFont="1" applyFill="1" applyBorder="1">
      <alignment vertical="center"/>
    </xf>
    <xf numFmtId="180" fontId="60" fillId="0" borderId="31" xfId="4" applyNumberFormat="1" applyFont="1" applyFill="1" applyBorder="1">
      <alignment vertical="center"/>
    </xf>
    <xf numFmtId="10" fontId="62" fillId="0" borderId="0" xfId="4" applyNumberFormat="1" applyFont="1" applyFill="1" applyBorder="1">
      <alignment vertical="center"/>
    </xf>
    <xf numFmtId="184" fontId="62" fillId="18" borderId="0" xfId="4" applyNumberFormat="1" applyFont="1" applyFill="1" applyBorder="1">
      <alignment vertical="center"/>
    </xf>
    <xf numFmtId="184" fontId="62" fillId="18" borderId="31" xfId="4" applyNumberFormat="1" applyFont="1" applyFill="1" applyBorder="1">
      <alignment vertical="center"/>
    </xf>
    <xf numFmtId="184" fontId="62" fillId="0" borderId="9" xfId="0" applyNumberFormat="1" applyFont="1" applyBorder="1" applyAlignment="1">
      <alignment horizontal="right" vertical="center"/>
    </xf>
    <xf numFmtId="184" fontId="62" fillId="0" borderId="46" xfId="0" applyNumberFormat="1" applyFont="1" applyBorder="1" applyAlignment="1">
      <alignment horizontal="right" vertical="center"/>
    </xf>
    <xf numFmtId="0" fontId="60" fillId="0" borderId="11" xfId="0" applyFont="1" applyBorder="1" applyAlignment="1">
      <alignment horizontal="right"/>
    </xf>
    <xf numFmtId="180" fontId="60" fillId="0" borderId="11" xfId="0" applyNumberFormat="1" applyFont="1" applyBorder="1" applyAlignment="1">
      <alignment horizontal="right" vertical="center"/>
    </xf>
    <xf numFmtId="180" fontId="62" fillId="18" borderId="0" xfId="4" applyNumberFormat="1" applyFont="1" applyFill="1" applyBorder="1">
      <alignment vertical="center"/>
    </xf>
    <xf numFmtId="180" fontId="62" fillId="18" borderId="31" xfId="4" applyNumberFormat="1" applyFont="1" applyFill="1" applyBorder="1">
      <alignment vertical="center"/>
    </xf>
    <xf numFmtId="184" fontId="62" fillId="0" borderId="0" xfId="4" applyNumberFormat="1" applyFont="1" applyFill="1" applyBorder="1" applyAlignment="1">
      <alignment horizontal="right" vertical="center"/>
    </xf>
    <xf numFmtId="184" fontId="62" fillId="18" borderId="0" xfId="4" applyNumberFormat="1" applyFont="1" applyFill="1" applyBorder="1" applyAlignment="1">
      <alignment horizontal="right" vertical="center"/>
    </xf>
    <xf numFmtId="184" fontId="62" fillId="18" borderId="31" xfId="4" applyNumberFormat="1" applyFont="1" applyFill="1" applyBorder="1" applyAlignment="1">
      <alignment horizontal="right" vertical="center"/>
    </xf>
    <xf numFmtId="0" fontId="60" fillId="0" borderId="9" xfId="0" applyFont="1" applyBorder="1" applyAlignment="1">
      <alignment horizontal="right"/>
    </xf>
    <xf numFmtId="180" fontId="60" fillId="0" borderId="9" xfId="0" applyNumberFormat="1" applyFont="1" applyBorder="1" applyAlignment="1">
      <alignment vertical="center"/>
    </xf>
    <xf numFmtId="0" fontId="61" fillId="0" borderId="11" xfId="0" applyFont="1" applyBorder="1" applyAlignment="1">
      <alignment horizontal="right"/>
    </xf>
    <xf numFmtId="4" fontId="61" fillId="0" borderId="11" xfId="0" applyNumberFormat="1" applyFont="1" applyBorder="1"/>
    <xf numFmtId="4" fontId="61" fillId="0" borderId="44" xfId="0" applyNumberFormat="1" applyFont="1" applyBorder="1"/>
    <xf numFmtId="4" fontId="61" fillId="0" borderId="31" xfId="0" applyNumberFormat="1" applyFont="1" applyBorder="1"/>
    <xf numFmtId="184" fontId="62" fillId="0" borderId="31" xfId="4" applyNumberFormat="1" applyFont="1" applyFill="1" applyBorder="1">
      <alignment vertical="center"/>
    </xf>
    <xf numFmtId="2" fontId="60" fillId="0" borderId="9" xfId="0" applyNumberFormat="1" applyFont="1" applyBorder="1" applyAlignment="1">
      <alignment vertical="center"/>
    </xf>
    <xf numFmtId="2" fontId="60" fillId="18" borderId="9" xfId="0" applyNumberFormat="1" applyFont="1" applyFill="1" applyBorder="1" applyAlignment="1">
      <alignment vertical="center"/>
    </xf>
    <xf numFmtId="2" fontId="60" fillId="18" borderId="46" xfId="0" applyNumberFormat="1" applyFont="1" applyFill="1" applyBorder="1" applyAlignment="1">
      <alignment vertical="center"/>
    </xf>
    <xf numFmtId="180" fontId="61" fillId="0" borderId="11" xfId="4" applyNumberFormat="1" applyFont="1" applyFill="1" applyBorder="1">
      <alignment vertical="center"/>
    </xf>
    <xf numFmtId="180" fontId="61" fillId="0" borderId="44" xfId="4" applyNumberFormat="1" applyFont="1" applyFill="1" applyBorder="1">
      <alignment vertical="center"/>
    </xf>
    <xf numFmtId="0" fontId="62" fillId="0" borderId="9" xfId="0" applyFont="1" applyBorder="1" applyAlignment="1">
      <alignment horizontal="right" indent="1"/>
    </xf>
    <xf numFmtId="184" fontId="62" fillId="0" borderId="9" xfId="4" applyNumberFormat="1" applyFont="1" applyFill="1" applyBorder="1" applyAlignment="1">
      <alignment horizontal="right" vertical="center"/>
    </xf>
    <xf numFmtId="184" fontId="62" fillId="0" borderId="46" xfId="4" applyNumberFormat="1" applyFont="1" applyFill="1" applyBorder="1" applyAlignment="1">
      <alignment horizontal="right" vertical="center"/>
    </xf>
    <xf numFmtId="4" fontId="60" fillId="15" borderId="0" xfId="0" applyNumberFormat="1" applyFont="1" applyFill="1" applyAlignment="1">
      <alignment horizontal="right" vertical="center"/>
    </xf>
    <xf numFmtId="0" fontId="59" fillId="15" borderId="0" xfId="0" applyFont="1" applyFill="1" applyAlignment="1">
      <alignment horizontal="right" vertical="center"/>
    </xf>
    <xf numFmtId="191" fontId="60" fillId="0" borderId="0" xfId="0" applyNumberFormat="1" applyFont="1" applyAlignment="1">
      <alignment vertical="center"/>
    </xf>
    <xf numFmtId="9" fontId="62" fillId="0" borderId="0" xfId="0" applyNumberFormat="1" applyFont="1" applyAlignment="1">
      <alignment horizontal="right"/>
    </xf>
    <xf numFmtId="10" fontId="62" fillId="18" borderId="0" xfId="0" applyNumberFormat="1" applyFont="1" applyFill="1" applyAlignment="1">
      <alignment vertical="center"/>
    </xf>
    <xf numFmtId="180" fontId="60" fillId="0" borderId="0" xfId="0" applyNumberFormat="1" applyFont="1" applyAlignment="1">
      <alignment vertical="center"/>
    </xf>
    <xf numFmtId="9" fontId="62" fillId="0" borderId="0" xfId="0" applyNumberFormat="1" applyFont="1"/>
    <xf numFmtId="184" fontId="62" fillId="18" borderId="0" xfId="0" applyNumberFormat="1" applyFont="1" applyFill="1" applyAlignment="1">
      <alignment vertical="center"/>
    </xf>
    <xf numFmtId="4" fontId="61" fillId="0" borderId="0" xfId="0" applyNumberFormat="1" applyFont="1"/>
    <xf numFmtId="0" fontId="62" fillId="0" borderId="0" xfId="0" applyFont="1" applyAlignment="1">
      <alignment horizontal="right" indent="1"/>
    </xf>
    <xf numFmtId="2" fontId="61" fillId="0" borderId="0" xfId="0" applyNumberFormat="1" applyFont="1" applyAlignment="1">
      <alignment horizontal="right"/>
    </xf>
    <xf numFmtId="191" fontId="61" fillId="0" borderId="0" xfId="0" applyNumberFormat="1" applyFont="1" applyAlignment="1">
      <alignment horizontal="right"/>
    </xf>
    <xf numFmtId="191" fontId="61" fillId="0" borderId="31" xfId="0" applyNumberFormat="1" applyFont="1" applyBorder="1" applyAlignment="1">
      <alignment horizontal="right"/>
    </xf>
    <xf numFmtId="0" fontId="61" fillId="15" borderId="43" xfId="0" applyFont="1" applyFill="1" applyBorder="1"/>
    <xf numFmtId="0" fontId="62" fillId="15" borderId="47" xfId="0" applyFont="1" applyFill="1" applyBorder="1" applyAlignment="1">
      <alignment horizontal="center"/>
    </xf>
    <xf numFmtId="0" fontId="62" fillId="15" borderId="0" xfId="0" applyFont="1" applyFill="1" applyAlignment="1">
      <alignment horizontal="right"/>
    </xf>
    <xf numFmtId="184" fontId="62" fillId="15" borderId="0" xfId="0" applyNumberFormat="1" applyFont="1" applyFill="1" applyAlignment="1">
      <alignment horizontal="right"/>
    </xf>
    <xf numFmtId="0" fontId="60" fillId="15" borderId="47" xfId="0" applyFont="1" applyFill="1" applyBorder="1" applyAlignment="1">
      <alignment horizontal="left" vertical="center"/>
    </xf>
    <xf numFmtId="0" fontId="62" fillId="15" borderId="47" xfId="0" applyFont="1" applyFill="1" applyBorder="1" applyAlignment="1">
      <alignment horizontal="center" vertical="center"/>
    </xf>
    <xf numFmtId="2" fontId="6" fillId="14" borderId="0" xfId="0" applyNumberFormat="1" applyFont="1" applyFill="1" applyAlignment="1">
      <alignment horizontal="center" vertical="center"/>
    </xf>
    <xf numFmtId="0" fontId="60" fillId="15" borderId="11" xfId="0" applyFont="1" applyFill="1" applyBorder="1" applyAlignment="1">
      <alignment horizontal="right"/>
    </xf>
    <xf numFmtId="9" fontId="62" fillId="15" borderId="0" xfId="0" applyNumberFormat="1" applyFont="1" applyFill="1" applyAlignment="1">
      <alignment horizontal="right"/>
    </xf>
    <xf numFmtId="0" fontId="60" fillId="15" borderId="0" xfId="0" applyFont="1" applyFill="1" applyAlignment="1">
      <alignment horizontal="right" vertical="center"/>
    </xf>
    <xf numFmtId="9" fontId="62" fillId="15" borderId="0" xfId="0" applyNumberFormat="1" applyFont="1" applyFill="1" applyAlignment="1">
      <alignment horizontal="right" vertical="center"/>
    </xf>
    <xf numFmtId="0" fontId="66" fillId="5" borderId="0" xfId="0" applyFont="1" applyFill="1"/>
    <xf numFmtId="0" fontId="67" fillId="0" borderId="0" xfId="0" applyFont="1"/>
    <xf numFmtId="191" fontId="14" fillId="15" borderId="31" xfId="0" applyNumberFormat="1" applyFont="1" applyFill="1" applyBorder="1" applyAlignment="1">
      <alignment horizontal="center" vertical="center"/>
    </xf>
    <xf numFmtId="9" fontId="14" fillId="15" borderId="9" xfId="4" applyFont="1" applyFill="1" applyBorder="1" applyAlignment="1">
      <alignment horizontal="center" vertical="center"/>
    </xf>
    <xf numFmtId="9" fontId="14" fillId="15" borderId="46" xfId="4" applyFont="1" applyFill="1" applyBorder="1" applyAlignment="1">
      <alignment horizontal="center" vertical="center"/>
    </xf>
    <xf numFmtId="10" fontId="69" fillId="15" borderId="0" xfId="0" applyNumberFormat="1" applyFont="1" applyFill="1" applyAlignment="1">
      <alignment vertical="center"/>
    </xf>
    <xf numFmtId="10" fontId="69" fillId="15" borderId="31" xfId="0" applyNumberFormat="1" applyFont="1" applyFill="1" applyBorder="1" applyAlignment="1">
      <alignment vertical="center"/>
    </xf>
    <xf numFmtId="10" fontId="69" fillId="15" borderId="0" xfId="4" applyNumberFormat="1" applyFont="1" applyFill="1" applyBorder="1">
      <alignment vertical="center"/>
    </xf>
    <xf numFmtId="10" fontId="69" fillId="15" borderId="31" xfId="4" applyNumberFormat="1" applyFont="1" applyFill="1" applyBorder="1">
      <alignment vertical="center"/>
    </xf>
    <xf numFmtId="184" fontId="69" fillId="15" borderId="31" xfId="0" applyNumberFormat="1" applyFont="1" applyFill="1" applyBorder="1" applyAlignment="1">
      <alignment vertical="center"/>
    </xf>
    <xf numFmtId="0" fontId="69" fillId="15" borderId="11" xfId="0" applyFont="1" applyFill="1" applyBorder="1" applyAlignment="1">
      <alignment vertical="center"/>
    </xf>
    <xf numFmtId="0" fontId="69" fillId="15" borderId="44" xfId="0" applyFont="1" applyFill="1" applyBorder="1" applyAlignment="1">
      <alignment vertical="center"/>
    </xf>
    <xf numFmtId="10" fontId="69" fillId="15" borderId="0" xfId="0" applyNumberFormat="1" applyFont="1" applyFill="1" applyAlignment="1">
      <alignment horizontal="center" vertical="center"/>
    </xf>
    <xf numFmtId="10" fontId="69" fillId="15" borderId="31" xfId="0" applyNumberFormat="1" applyFont="1" applyFill="1" applyBorder="1" applyAlignment="1">
      <alignment horizontal="center" vertical="center"/>
    </xf>
    <xf numFmtId="192" fontId="14" fillId="15" borderId="11" xfId="0" applyNumberFormat="1" applyFont="1" applyFill="1" applyBorder="1" applyAlignment="1">
      <alignment horizontal="center" vertical="center"/>
    </xf>
    <xf numFmtId="0" fontId="68" fillId="15" borderId="0" xfId="0" applyFont="1" applyFill="1" applyAlignment="1">
      <alignment vertical="center"/>
    </xf>
    <xf numFmtId="0" fontId="32" fillId="0" borderId="3" xfId="3" applyFill="1" applyBorder="1">
      <alignment vertical="center"/>
    </xf>
    <xf numFmtId="185" fontId="14" fillId="0" borderId="13" xfId="0" applyNumberFormat="1" applyFont="1" applyBorder="1" applyAlignment="1">
      <alignment vertical="center" wrapText="1"/>
    </xf>
    <xf numFmtId="185" fontId="14" fillId="0" borderId="39" xfId="0" applyNumberFormat="1" applyFont="1" applyBorder="1" applyAlignment="1">
      <alignment vertical="center" wrapText="1"/>
    </xf>
    <xf numFmtId="1" fontId="1" fillId="0" borderId="0" xfId="0" applyNumberFormat="1" applyFont="1"/>
    <xf numFmtId="193" fontId="14" fillId="0" borderId="13" xfId="0" applyNumberFormat="1" applyFont="1" applyBorder="1" applyAlignment="1">
      <alignment vertical="center" wrapText="1"/>
    </xf>
    <xf numFmtId="193" fontId="16" fillId="10" borderId="41" xfId="0" applyNumberFormat="1" applyFont="1" applyFill="1" applyBorder="1" applyAlignment="1">
      <alignment vertical="center" wrapText="1"/>
    </xf>
    <xf numFmtId="193" fontId="14" fillId="0" borderId="39" xfId="0" applyNumberFormat="1" applyFont="1" applyBorder="1" applyAlignment="1">
      <alignment vertical="center" wrapText="1"/>
    </xf>
    <xf numFmtId="193" fontId="16" fillId="10" borderId="42" xfId="0" applyNumberFormat="1" applyFont="1" applyFill="1" applyBorder="1" applyAlignment="1">
      <alignment vertical="center" wrapText="1"/>
    </xf>
    <xf numFmtId="185" fontId="16" fillId="0" borderId="40" xfId="0" applyNumberFormat="1" applyFont="1" applyBorder="1" applyAlignment="1">
      <alignment vertical="center" wrapText="1"/>
    </xf>
    <xf numFmtId="185" fontId="16" fillId="0" borderId="41" xfId="0" applyNumberFormat="1" applyFont="1" applyBorder="1" applyAlignment="1">
      <alignment vertical="center" wrapText="1"/>
    </xf>
    <xf numFmtId="9" fontId="16" fillId="0" borderId="41" xfId="0" applyNumberFormat="1" applyFont="1" applyBorder="1" applyAlignment="1">
      <alignment vertical="center" wrapText="1"/>
    </xf>
    <xf numFmtId="9" fontId="16" fillId="0" borderId="42" xfId="0" applyNumberFormat="1" applyFont="1" applyBorder="1" applyAlignment="1">
      <alignment vertical="center" wrapText="1"/>
    </xf>
    <xf numFmtId="0" fontId="14" fillId="0" borderId="38" xfId="0" applyFont="1" applyBorder="1" applyAlignment="1">
      <alignment horizontal="left" vertical="center" wrapText="1" indent="1"/>
    </xf>
    <xf numFmtId="9" fontId="1" fillId="0" borderId="0" xfId="4" applyFont="1" applyAlignment="1"/>
    <xf numFmtId="0" fontId="7" fillId="7" borderId="47" xfId="0" applyFont="1" applyFill="1" applyBorder="1" applyAlignment="1">
      <alignment vertical="center"/>
    </xf>
    <xf numFmtId="0" fontId="0" fillId="7" borderId="0" xfId="0" applyFill="1" applyAlignment="1">
      <alignment vertical="center"/>
    </xf>
    <xf numFmtId="0" fontId="0" fillId="7" borderId="31" xfId="0" applyFill="1" applyBorder="1" applyAlignment="1">
      <alignment vertical="center"/>
    </xf>
    <xf numFmtId="0" fontId="6" fillId="7" borderId="47" xfId="0" applyFont="1" applyFill="1" applyBorder="1" applyAlignment="1">
      <alignment vertical="center"/>
    </xf>
    <xf numFmtId="2" fontId="6" fillId="7" borderId="0" xfId="0" applyNumberFormat="1" applyFont="1" applyFill="1" applyAlignment="1">
      <alignment horizontal="center" vertical="center"/>
    </xf>
    <xf numFmtId="10" fontId="6" fillId="7" borderId="0" xfId="4" applyNumberFormat="1" applyFont="1" applyFill="1" applyBorder="1" applyAlignment="1">
      <alignment horizontal="center" vertical="center"/>
    </xf>
    <xf numFmtId="2" fontId="6" fillId="7" borderId="31" xfId="0" applyNumberFormat="1" applyFont="1" applyFill="1" applyBorder="1" applyAlignment="1">
      <alignment horizontal="center" vertical="center"/>
    </xf>
    <xf numFmtId="0" fontId="6" fillId="7" borderId="31" xfId="0" applyFont="1" applyFill="1" applyBorder="1" applyAlignment="1">
      <alignment horizontal="center" vertical="center"/>
    </xf>
    <xf numFmtId="0" fontId="6" fillId="7" borderId="45" xfId="0" applyFont="1" applyFill="1" applyBorder="1" applyAlignment="1">
      <alignment vertical="center"/>
    </xf>
    <xf numFmtId="10" fontId="6" fillId="7" borderId="9" xfId="4" applyNumberFormat="1" applyFont="1" applyFill="1" applyBorder="1" applyAlignment="1">
      <alignment horizontal="center" vertical="center"/>
    </xf>
    <xf numFmtId="9" fontId="6" fillId="7" borderId="9" xfId="4" applyFont="1" applyFill="1" applyBorder="1" applyAlignment="1">
      <alignment horizontal="center" vertical="center"/>
    </xf>
    <xf numFmtId="9" fontId="6" fillId="7" borderId="46" xfId="4" applyFont="1" applyFill="1" applyBorder="1" applyAlignment="1">
      <alignment horizontal="center" vertical="center"/>
    </xf>
    <xf numFmtId="0" fontId="7" fillId="7" borderId="43" xfId="0" applyFont="1" applyFill="1" applyBorder="1" applyAlignment="1">
      <alignment vertical="center"/>
    </xf>
    <xf numFmtId="0" fontId="0" fillId="7" borderId="11" xfId="0" applyFill="1" applyBorder="1" applyAlignment="1">
      <alignment vertical="center"/>
    </xf>
    <xf numFmtId="0" fontId="0" fillId="7" borderId="44" xfId="0" applyFill="1" applyBorder="1" applyAlignment="1">
      <alignment vertical="center"/>
    </xf>
    <xf numFmtId="0" fontId="0" fillId="7" borderId="9" xfId="0" applyFill="1" applyBorder="1" applyAlignment="1">
      <alignment vertical="center"/>
    </xf>
    <xf numFmtId="184" fontId="14" fillId="15" borderId="31" xfId="0" applyNumberFormat="1" applyFont="1" applyFill="1" applyBorder="1" applyAlignment="1">
      <alignment vertical="center"/>
    </xf>
    <xf numFmtId="0" fontId="19" fillId="0" borderId="32" xfId="0" applyFont="1" applyBorder="1" applyAlignment="1">
      <alignment horizontal="center" vertical="center"/>
    </xf>
    <xf numFmtId="0" fontId="19" fillId="0" borderId="10" xfId="0" applyFont="1" applyBorder="1" applyAlignment="1">
      <alignment horizontal="center" vertical="center"/>
    </xf>
    <xf numFmtId="0" fontId="19" fillId="0" borderId="33" xfId="0" applyFont="1" applyBorder="1" applyAlignment="1">
      <alignment horizontal="center" vertical="center"/>
    </xf>
    <xf numFmtId="0" fontId="30" fillId="5" borderId="0" xfId="0" applyFont="1" applyFill="1" applyAlignment="1">
      <alignment horizontal="center" vertical="center"/>
    </xf>
    <xf numFmtId="0" fontId="30" fillId="5" borderId="31" xfId="0" applyFont="1" applyFill="1" applyBorder="1" applyAlignment="1">
      <alignment horizontal="center" vertical="center"/>
    </xf>
    <xf numFmtId="0" fontId="29" fillId="5" borderId="0" xfId="0" applyFont="1" applyFill="1" applyAlignment="1">
      <alignment horizontal="right" vertical="center"/>
    </xf>
    <xf numFmtId="0" fontId="19" fillId="0" borderId="1" xfId="0" applyFont="1" applyBorder="1" applyAlignment="1">
      <alignment horizontal="center" vertical="center"/>
    </xf>
    <xf numFmtId="0" fontId="40" fillId="0" borderId="0" xfId="0" applyFont="1" applyAlignment="1">
      <alignment horizontal="left" vertical="center" wrapText="1"/>
    </xf>
    <xf numFmtId="0" fontId="28" fillId="7" borderId="19" xfId="0" applyFont="1" applyFill="1" applyBorder="1" applyAlignment="1">
      <alignment horizontal="left" vertical="center" wrapText="1"/>
    </xf>
    <xf numFmtId="0" fontId="28" fillId="7" borderId="20" xfId="0" applyFont="1" applyFill="1" applyBorder="1" applyAlignment="1">
      <alignment horizontal="left" vertical="center" wrapText="1"/>
    </xf>
    <xf numFmtId="0" fontId="28" fillId="7" borderId="24" xfId="0" applyFont="1" applyFill="1" applyBorder="1" applyAlignment="1">
      <alignment horizontal="left" vertical="center" wrapText="1"/>
    </xf>
    <xf numFmtId="0" fontId="28" fillId="7" borderId="25" xfId="0" applyFont="1" applyFill="1" applyBorder="1" applyAlignment="1">
      <alignment horizontal="left" vertical="center" wrapText="1"/>
    </xf>
    <xf numFmtId="0" fontId="28" fillId="7" borderId="26" xfId="0" applyFont="1" applyFill="1" applyBorder="1" applyAlignment="1">
      <alignment horizontal="left" vertical="center" wrapText="1"/>
    </xf>
    <xf numFmtId="0" fontId="28" fillId="7" borderId="21" xfId="0" applyFont="1" applyFill="1" applyBorder="1" applyAlignment="1">
      <alignment horizontal="left" vertical="center" wrapText="1"/>
    </xf>
    <xf numFmtId="0" fontId="28" fillId="7" borderId="22" xfId="0" applyFont="1" applyFill="1" applyBorder="1" applyAlignment="1">
      <alignment horizontal="left" vertical="center" wrapText="1"/>
    </xf>
    <xf numFmtId="0" fontId="28" fillId="7" borderId="23" xfId="0" applyFont="1" applyFill="1" applyBorder="1" applyAlignment="1">
      <alignment horizontal="left" vertical="center" wrapText="1"/>
    </xf>
    <xf numFmtId="0" fontId="6" fillId="0" borderId="1" xfId="0" applyFont="1" applyBorder="1" applyAlignment="1">
      <alignment horizontal="center" vertical="center" wrapText="1"/>
    </xf>
    <xf numFmtId="0" fontId="44" fillId="0" borderId="0" xfId="0" applyFont="1" applyAlignment="1">
      <alignment horizontal="left" wrapText="1"/>
    </xf>
    <xf numFmtId="0" fontId="1" fillId="0" borderId="0" xfId="0" applyFont="1" applyAlignment="1">
      <alignment horizontal="left" wrapText="1"/>
    </xf>
    <xf numFmtId="0" fontId="8" fillId="0" borderId="1" xfId="0" applyFont="1" applyBorder="1" applyAlignment="1">
      <alignment horizontal="center" vertical="center"/>
    </xf>
    <xf numFmtId="0" fontId="10" fillId="0" borderId="0" xfId="3" applyFont="1" applyFill="1" applyAlignment="1">
      <alignment horizontal="left" vertical="center"/>
    </xf>
    <xf numFmtId="0" fontId="4" fillId="0" borderId="0" xfId="3" applyFont="1" applyFill="1" applyAlignment="1">
      <alignment horizontal="left" vertical="center"/>
    </xf>
    <xf numFmtId="181" fontId="4" fillId="0" borderId="0" xfId="3" applyNumberFormat="1" applyFont="1" applyFill="1" applyAlignment="1">
      <alignment horizontal="left" vertical="center"/>
    </xf>
    <xf numFmtId="0" fontId="14" fillId="0" borderId="1" xfId="0" applyFont="1" applyBorder="1" applyAlignment="1">
      <alignment horizontal="justify" vertical="top" wrapText="1"/>
    </xf>
    <xf numFmtId="0" fontId="8" fillId="0" borderId="1" xfId="0" applyFont="1" applyBorder="1" applyAlignment="1">
      <alignment horizontal="justify" vertical="top" wrapText="1"/>
    </xf>
    <xf numFmtId="0" fontId="14" fillId="0" borderId="2" xfId="0" applyFont="1" applyBorder="1" applyAlignment="1">
      <alignment horizontal="justify" vertical="top" wrapText="1"/>
    </xf>
    <xf numFmtId="0" fontId="8" fillId="0" borderId="2" xfId="0" applyFont="1" applyBorder="1" applyAlignment="1">
      <alignment horizontal="justify" vertical="top" wrapText="1"/>
    </xf>
    <xf numFmtId="0" fontId="14" fillId="0" borderId="3" xfId="0" applyFont="1" applyBorder="1" applyAlignment="1">
      <alignment horizontal="justify" vertical="top" wrapText="1"/>
    </xf>
    <xf numFmtId="0" fontId="8" fillId="0" borderId="3" xfId="0" applyFont="1" applyBorder="1" applyAlignment="1">
      <alignment horizontal="justify" vertical="top" wrapText="1"/>
    </xf>
    <xf numFmtId="0" fontId="6" fillId="0" borderId="0" xfId="0" applyFont="1" applyAlignment="1">
      <alignment horizontal="left" vertical="center" wrapText="1"/>
    </xf>
    <xf numFmtId="0" fontId="1" fillId="0" borderId="0" xfId="0" applyFont="1" applyAlignment="1">
      <alignment horizontal="left" vertical="center"/>
    </xf>
    <xf numFmtId="0" fontId="46" fillId="9" borderId="0" xfId="0" applyFont="1" applyFill="1" applyAlignment="1">
      <alignment horizontal="center" wrapText="1"/>
    </xf>
    <xf numFmtId="0" fontId="14" fillId="0" borderId="3" xfId="0" applyFont="1" applyBorder="1" applyAlignment="1">
      <alignment horizontal="left" wrapText="1"/>
    </xf>
    <xf numFmtId="0" fontId="14" fillId="0" borderId="1" xfId="0" applyFont="1" applyBorder="1" applyAlignment="1">
      <alignment horizontal="left" wrapText="1"/>
    </xf>
    <xf numFmtId="0" fontId="14" fillId="0" borderId="1" xfId="0" applyFont="1" applyBorder="1" applyAlignment="1">
      <alignment horizontal="left" vertical="top" wrapText="1"/>
    </xf>
    <xf numFmtId="0" fontId="46" fillId="9" borderId="0" xfId="0" applyFont="1" applyFill="1" applyAlignment="1">
      <alignment horizontal="left"/>
    </xf>
    <xf numFmtId="0" fontId="15" fillId="9" borderId="0" xfId="0" applyFont="1" applyFill="1" applyAlignment="1">
      <alignment horizontal="left"/>
    </xf>
    <xf numFmtId="0" fontId="14" fillId="0" borderId="1" xfId="0" applyFont="1" applyBorder="1" applyAlignment="1">
      <alignment horizontal="justify" vertical="top"/>
    </xf>
    <xf numFmtId="0" fontId="8" fillId="0" borderId="33" xfId="0" applyFont="1" applyBorder="1" applyAlignment="1">
      <alignment horizontal="justify" vertical="top"/>
    </xf>
    <xf numFmtId="0" fontId="8" fillId="0" borderId="1" xfId="0" applyFont="1" applyBorder="1" applyAlignment="1">
      <alignment horizontal="justify" vertical="top"/>
    </xf>
    <xf numFmtId="0" fontId="14" fillId="0" borderId="2" xfId="0" applyFont="1" applyBorder="1" applyAlignment="1">
      <alignment horizontal="justify" vertical="top"/>
    </xf>
    <xf numFmtId="0" fontId="8" fillId="0" borderId="2" xfId="0" applyFont="1" applyBorder="1" applyAlignment="1">
      <alignment horizontal="justify" vertical="top"/>
    </xf>
    <xf numFmtId="0" fontId="43" fillId="9" borderId="0" xfId="0" applyFont="1" applyFill="1" applyAlignment="1">
      <alignment horizontal="justify" wrapText="1"/>
    </xf>
    <xf numFmtId="0" fontId="2" fillId="9" borderId="0" xfId="0" applyFont="1" applyFill="1" applyAlignment="1">
      <alignment horizontal="justify" wrapText="1"/>
    </xf>
    <xf numFmtId="0" fontId="16" fillId="0" borderId="1" xfId="0" applyFont="1" applyBorder="1" applyAlignment="1">
      <alignment horizontal="left"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13" fillId="9" borderId="9" xfId="0" applyFont="1" applyFill="1" applyBorder="1" applyAlignment="1">
      <alignment horizontal="center" vertical="center" wrapText="1"/>
    </xf>
    <xf numFmtId="0" fontId="44" fillId="0" borderId="0" xfId="0" applyFont="1" applyAlignment="1">
      <alignment horizontal="left" vertical="center" wrapText="1"/>
    </xf>
    <xf numFmtId="0" fontId="2" fillId="2" borderId="0" xfId="0" applyFont="1" applyFill="1" applyAlignment="1">
      <alignment horizontal="center"/>
    </xf>
    <xf numFmtId="180" fontId="2" fillId="2" borderId="0" xfId="0" applyNumberFormat="1" applyFont="1" applyFill="1" applyAlignment="1">
      <alignment horizontal="center"/>
    </xf>
    <xf numFmtId="0" fontId="7" fillId="14" borderId="47" xfId="0" applyFont="1" applyFill="1" applyBorder="1" applyAlignment="1">
      <alignment horizontal="center" vertical="center"/>
    </xf>
    <xf numFmtId="0" fontId="7" fillId="14" borderId="0" xfId="0" applyFont="1" applyFill="1" applyAlignment="1">
      <alignment horizontal="center" vertical="center"/>
    </xf>
    <xf numFmtId="0" fontId="12" fillId="13" borderId="43" xfId="0" applyFont="1" applyFill="1" applyBorder="1" applyAlignment="1">
      <alignment horizontal="center" vertical="center"/>
    </xf>
    <xf numFmtId="0" fontId="12" fillId="13" borderId="11" xfId="0" applyFont="1" applyFill="1" applyBorder="1" applyAlignment="1">
      <alignment horizontal="center" vertical="center"/>
    </xf>
    <xf numFmtId="0" fontId="6" fillId="7" borderId="47" xfId="0" applyFont="1" applyFill="1" applyBorder="1" applyAlignment="1">
      <alignment horizontal="center" vertical="center"/>
    </xf>
    <xf numFmtId="0" fontId="6" fillId="7" borderId="0" xfId="0" applyFont="1" applyFill="1" applyAlignment="1">
      <alignment horizontal="center" vertical="center"/>
    </xf>
    <xf numFmtId="0" fontId="6" fillId="7" borderId="45" xfId="0" applyFont="1" applyFill="1" applyBorder="1" applyAlignment="1">
      <alignment horizontal="center" vertical="center"/>
    </xf>
    <xf numFmtId="0" fontId="6" fillId="7" borderId="9" xfId="0" applyFont="1" applyFill="1" applyBorder="1" applyAlignment="1">
      <alignment horizontal="center" vertical="center"/>
    </xf>
    <xf numFmtId="0" fontId="12" fillId="13" borderId="0" xfId="0" applyFont="1" applyFill="1" applyAlignment="1">
      <alignment horizontal="center" vertical="center"/>
    </xf>
    <xf numFmtId="0" fontId="12" fillId="9" borderId="43" xfId="0" applyFont="1" applyFill="1" applyBorder="1" applyAlignment="1">
      <alignment horizontal="center" vertical="center"/>
    </xf>
    <xf numFmtId="0" fontId="12" fillId="9" borderId="11" xfId="0" applyFont="1" applyFill="1" applyBorder="1" applyAlignment="1">
      <alignment horizontal="center" vertical="center"/>
    </xf>
    <xf numFmtId="0" fontId="40" fillId="0" borderId="0" xfId="0" applyNumberFormat="1" applyFont="1" applyAlignment="1">
      <alignment horizontal="left" wrapText="1"/>
    </xf>
    <xf numFmtId="0" fontId="12" fillId="9" borderId="0" xfId="0" applyFont="1" applyFill="1" applyAlignment="1">
      <alignment horizontal="center" vertical="center"/>
    </xf>
  </cellXfs>
  <cellStyles count="30">
    <cellStyle name="Hyperlink" xfId="2" xr:uid="{00000000-0005-0000-0000-000007000000}"/>
    <cellStyle name="百分比" xfId="4" builtinId="5"/>
    <cellStyle name="百分比 11" xfId="11" xr:uid="{00000000-0005-0000-0000-000029000000}"/>
    <cellStyle name="百分比 2" xfId="6" xr:uid="{00000000-0005-0000-0000-000011000000}"/>
    <cellStyle name="百分比 2 2" xfId="9" xr:uid="{00000000-0005-0000-0000-000019000000}"/>
    <cellStyle name="百分比 3" xfId="17" xr:uid="{00000000-0005-0000-0000-00003F000000}"/>
    <cellStyle name="百分比 4" xfId="10" xr:uid="{00000000-0005-0000-0000-00001B000000}"/>
    <cellStyle name="常规" xfId="0" builtinId="0"/>
    <cellStyle name="常规 2" xfId="18" xr:uid="{00000000-0005-0000-0000-000040000000}"/>
    <cellStyle name="常规 2 2" xfId="15" xr:uid="{00000000-0005-0000-0000-000038000000}"/>
    <cellStyle name="常规 2 2 2" xfId="12" xr:uid="{00000000-0005-0000-0000-00002C000000}"/>
    <cellStyle name="常规 2 2 2 2" xfId="1" xr:uid="{00000000-0005-0000-0000-000002000000}"/>
    <cellStyle name="常规 2 3 2" xfId="16" xr:uid="{00000000-0005-0000-0000-00003D000000}"/>
    <cellStyle name="常规 2 4" xfId="19" xr:uid="{00000000-0005-0000-0000-000041000000}"/>
    <cellStyle name="常规 3" xfId="20" xr:uid="{00000000-0005-0000-0000-000042000000}"/>
    <cellStyle name="常规 3 2" xfId="13" xr:uid="{00000000-0005-0000-0000-000032000000}"/>
    <cellStyle name="常规 3 2 2" xfId="8" xr:uid="{00000000-0005-0000-0000-000017000000}"/>
    <cellStyle name="常规 3 3" xfId="14" xr:uid="{00000000-0005-0000-0000-000036000000}"/>
    <cellStyle name="常规 4" xfId="27" xr:uid="{00000000-0005-0000-0000-000049000000}"/>
    <cellStyle name="常规 48" xfId="21" xr:uid="{00000000-0005-0000-0000-000043000000}"/>
    <cellStyle name="常规 49" xfId="22" xr:uid="{00000000-0005-0000-0000-000044000000}"/>
    <cellStyle name="常规 5" xfId="23" xr:uid="{00000000-0005-0000-0000-000045000000}"/>
    <cellStyle name="常规 5 2" xfId="7" xr:uid="{00000000-0005-0000-0000-000016000000}"/>
    <cellStyle name="常规 6" xfId="5" xr:uid="{00000000-0005-0000-0000-000010000000}"/>
    <cellStyle name="常规 6 2" xfId="24" xr:uid="{00000000-0005-0000-0000-000046000000}"/>
    <cellStyle name="超链接" xfId="3" builtinId="8"/>
    <cellStyle name="超链接 2" xfId="25" xr:uid="{00000000-0005-0000-0000-000047000000}"/>
    <cellStyle name="千位分隔 2" xfId="26" xr:uid="{00000000-0005-0000-0000-000048000000}"/>
    <cellStyle name="千位分隔 3" xfId="28" xr:uid="{00000000-0005-0000-0000-00004A000000}"/>
    <cellStyle name="千位分隔 4" xfId="29" xr:uid="{F706E2FB-145A-459B-94F4-98CE58A7E3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9.xml"/><Relationship Id="rId21" Type="http://schemas.openxmlformats.org/officeDocument/2006/relationships/externalLink" Target="externalLinks/externalLink4.xml"/><Relationship Id="rId42" Type="http://schemas.openxmlformats.org/officeDocument/2006/relationships/externalLink" Target="externalLinks/externalLink25.xml"/><Relationship Id="rId47" Type="http://schemas.openxmlformats.org/officeDocument/2006/relationships/externalLink" Target="externalLinks/externalLink30.xml"/><Relationship Id="rId63" Type="http://schemas.openxmlformats.org/officeDocument/2006/relationships/externalLink" Target="externalLinks/externalLink46.xml"/><Relationship Id="rId68" Type="http://schemas.openxmlformats.org/officeDocument/2006/relationships/externalLink" Target="externalLinks/externalLink5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12.xml"/><Relationship Id="rId11" Type="http://schemas.openxmlformats.org/officeDocument/2006/relationships/worksheet" Target="worksheets/sheet11.xml"/><Relationship Id="rId24" Type="http://schemas.openxmlformats.org/officeDocument/2006/relationships/externalLink" Target="externalLinks/externalLink7.xml"/><Relationship Id="rId32" Type="http://schemas.openxmlformats.org/officeDocument/2006/relationships/externalLink" Target="externalLinks/externalLink15.xml"/><Relationship Id="rId37" Type="http://schemas.openxmlformats.org/officeDocument/2006/relationships/externalLink" Target="externalLinks/externalLink20.xml"/><Relationship Id="rId40" Type="http://schemas.openxmlformats.org/officeDocument/2006/relationships/externalLink" Target="externalLinks/externalLink23.xml"/><Relationship Id="rId45" Type="http://schemas.openxmlformats.org/officeDocument/2006/relationships/externalLink" Target="externalLinks/externalLink28.xml"/><Relationship Id="rId53" Type="http://schemas.openxmlformats.org/officeDocument/2006/relationships/externalLink" Target="externalLinks/externalLink36.xml"/><Relationship Id="rId58" Type="http://schemas.openxmlformats.org/officeDocument/2006/relationships/externalLink" Target="externalLinks/externalLink41.xml"/><Relationship Id="rId66" Type="http://schemas.openxmlformats.org/officeDocument/2006/relationships/externalLink" Target="externalLinks/externalLink49.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externalLink" Target="externalLinks/externalLink44.xml"/><Relationship Id="rId19" Type="http://schemas.openxmlformats.org/officeDocument/2006/relationships/externalLink" Target="externalLinks/externalLink2.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externalLink" Target="externalLinks/externalLink10.xml"/><Relationship Id="rId30" Type="http://schemas.openxmlformats.org/officeDocument/2006/relationships/externalLink" Target="externalLinks/externalLink13.xml"/><Relationship Id="rId35" Type="http://schemas.openxmlformats.org/officeDocument/2006/relationships/externalLink" Target="externalLinks/externalLink18.xml"/><Relationship Id="rId43" Type="http://schemas.openxmlformats.org/officeDocument/2006/relationships/externalLink" Target="externalLinks/externalLink26.xml"/><Relationship Id="rId48" Type="http://schemas.openxmlformats.org/officeDocument/2006/relationships/externalLink" Target="externalLinks/externalLink31.xml"/><Relationship Id="rId56" Type="http://schemas.openxmlformats.org/officeDocument/2006/relationships/externalLink" Target="externalLinks/externalLink39.xml"/><Relationship Id="rId64" Type="http://schemas.openxmlformats.org/officeDocument/2006/relationships/externalLink" Target="externalLinks/externalLink47.xml"/><Relationship Id="rId69" Type="http://schemas.openxmlformats.org/officeDocument/2006/relationships/externalLink" Target="externalLinks/externalLink52.xml"/><Relationship Id="rId8" Type="http://schemas.openxmlformats.org/officeDocument/2006/relationships/worksheet" Target="worksheets/sheet8.xml"/><Relationship Id="rId51" Type="http://schemas.openxmlformats.org/officeDocument/2006/relationships/externalLink" Target="externalLinks/externalLink34.xml"/><Relationship Id="rId72" Type="http://schemas.openxmlformats.org/officeDocument/2006/relationships/externalLink" Target="externalLinks/externalLink5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8.xml"/><Relationship Id="rId33" Type="http://schemas.openxmlformats.org/officeDocument/2006/relationships/externalLink" Target="externalLinks/externalLink16.xml"/><Relationship Id="rId38" Type="http://schemas.openxmlformats.org/officeDocument/2006/relationships/externalLink" Target="externalLinks/externalLink21.xml"/><Relationship Id="rId46" Type="http://schemas.openxmlformats.org/officeDocument/2006/relationships/externalLink" Target="externalLinks/externalLink29.xml"/><Relationship Id="rId59" Type="http://schemas.openxmlformats.org/officeDocument/2006/relationships/externalLink" Target="externalLinks/externalLink42.xml"/><Relationship Id="rId67" Type="http://schemas.openxmlformats.org/officeDocument/2006/relationships/externalLink" Target="externalLinks/externalLink50.xml"/><Relationship Id="rId20" Type="http://schemas.openxmlformats.org/officeDocument/2006/relationships/externalLink" Target="externalLinks/externalLink3.xml"/><Relationship Id="rId41" Type="http://schemas.openxmlformats.org/officeDocument/2006/relationships/externalLink" Target="externalLinks/externalLink24.xml"/><Relationship Id="rId54" Type="http://schemas.openxmlformats.org/officeDocument/2006/relationships/externalLink" Target="externalLinks/externalLink37.xml"/><Relationship Id="rId62" Type="http://schemas.openxmlformats.org/officeDocument/2006/relationships/externalLink" Target="externalLinks/externalLink45.xml"/><Relationship Id="rId70" Type="http://schemas.openxmlformats.org/officeDocument/2006/relationships/externalLink" Target="externalLinks/externalLink53.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externalLink" Target="externalLinks/externalLink11.xml"/><Relationship Id="rId36" Type="http://schemas.openxmlformats.org/officeDocument/2006/relationships/externalLink" Target="externalLinks/externalLink19.xml"/><Relationship Id="rId49" Type="http://schemas.openxmlformats.org/officeDocument/2006/relationships/externalLink" Target="externalLinks/externalLink32.xml"/><Relationship Id="rId57" Type="http://schemas.openxmlformats.org/officeDocument/2006/relationships/externalLink" Target="externalLinks/externalLink40.xml"/><Relationship Id="rId10" Type="http://schemas.openxmlformats.org/officeDocument/2006/relationships/worksheet" Target="worksheets/sheet10.xml"/><Relationship Id="rId31" Type="http://schemas.openxmlformats.org/officeDocument/2006/relationships/externalLink" Target="externalLinks/externalLink14.xml"/><Relationship Id="rId44" Type="http://schemas.openxmlformats.org/officeDocument/2006/relationships/externalLink" Target="externalLinks/externalLink27.xml"/><Relationship Id="rId52" Type="http://schemas.openxmlformats.org/officeDocument/2006/relationships/externalLink" Target="externalLinks/externalLink35.xml"/><Relationship Id="rId60" Type="http://schemas.openxmlformats.org/officeDocument/2006/relationships/externalLink" Target="externalLinks/externalLink43.xml"/><Relationship Id="rId65" Type="http://schemas.openxmlformats.org/officeDocument/2006/relationships/externalLink" Target="externalLinks/externalLink48.xml"/><Relationship Id="rId73"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1.xml"/><Relationship Id="rId39" Type="http://schemas.openxmlformats.org/officeDocument/2006/relationships/externalLink" Target="externalLinks/externalLink22.xml"/><Relationship Id="rId34" Type="http://schemas.openxmlformats.org/officeDocument/2006/relationships/externalLink" Target="externalLinks/externalLink17.xml"/><Relationship Id="rId50" Type="http://schemas.openxmlformats.org/officeDocument/2006/relationships/externalLink" Target="externalLinks/externalLink33.xml"/><Relationship Id="rId55" Type="http://schemas.openxmlformats.org/officeDocument/2006/relationships/externalLink" Target="externalLinks/externalLink38.xml"/><Relationship Id="rId76" Type="http://schemas.openxmlformats.org/officeDocument/2006/relationships/calcChain" Target="calcChain.xml"/><Relationship Id="rId7" Type="http://schemas.openxmlformats.org/officeDocument/2006/relationships/worksheet" Target="worksheets/sheet7.xml"/><Relationship Id="rId71" Type="http://schemas.openxmlformats.org/officeDocument/2006/relationships/externalLink" Target="externalLinks/externalLink54.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5.0182232559008499E-2"/>
          <c:y val="8.5978697107306004E-2"/>
          <c:w val="0.89726305564117703"/>
          <c:h val="0.81685511533280597"/>
        </c:manualLayout>
      </c:layout>
      <c:barChart>
        <c:barDir val="col"/>
        <c:grouping val="clustered"/>
        <c:varyColors val="0"/>
        <c:ser>
          <c:idx val="0"/>
          <c:order val="0"/>
          <c:spPr>
            <a:solidFill>
              <a:srgbClr val="003778"/>
            </a:solidFill>
            <a:ln>
              <a:noFill/>
            </a:ln>
          </c:spPr>
          <c:invertIfNegative val="0"/>
          <c:val>
            <c:numRef>
              <c:f>'1.7 研究进展'!#REF!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0-440E-4EB7-ABFA-E57671AA498C}"/>
            </c:ext>
          </c:extLst>
        </c:ser>
        <c:ser>
          <c:idx val="2"/>
          <c:order val="2"/>
          <c:invertIfNegative val="0"/>
          <c:val>
            <c:numRef>
              <c:f>'1.7 研究进展'!#REF!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1-440E-4EB7-ABFA-E57671AA498C}"/>
            </c:ext>
          </c:extLst>
        </c:ser>
        <c:dLbls>
          <c:showLegendKey val="0"/>
          <c:showVal val="0"/>
          <c:showCatName val="0"/>
          <c:showSerName val="0"/>
          <c:showPercent val="0"/>
          <c:showBubbleSize val="0"/>
        </c:dLbls>
        <c:gapWidth val="150"/>
        <c:axId val="74939392"/>
        <c:axId val="74953472"/>
      </c:barChart>
      <c:lineChart>
        <c:grouping val="standard"/>
        <c:varyColors val="0"/>
        <c:ser>
          <c:idx val="1"/>
          <c:order val="1"/>
          <c:spPr>
            <a:ln w="19050" cap="rnd" cmpd="sng" algn="ctr">
              <a:solidFill>
                <a:srgbClr val="FF6464"/>
              </a:solidFill>
              <a:prstDash val="solid"/>
              <a:round/>
            </a:ln>
          </c:spPr>
          <c:marker>
            <c:symbol val="none"/>
          </c:marker>
          <c:val>
            <c:numRef>
              <c:f>'1.7 研究进展'!#REF!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2-440E-4EB7-ABFA-E57671AA498C}"/>
            </c:ext>
          </c:extLst>
        </c:ser>
        <c:ser>
          <c:idx val="3"/>
          <c:order val="3"/>
          <c:marker>
            <c:symbol val="none"/>
          </c:marker>
          <c:val>
            <c:numRef>
              <c:f>'1.7 研究进展'!#REF!</c:f>
              <c:numCache>
                <c:formatCode>General</c:formatCode>
                <c:ptCount val="1"/>
                <c:pt idx="0">
                  <c:v>1</c:v>
                </c:pt>
              </c:numCache>
            </c:numRef>
          </c:val>
          <c:smooth val="0"/>
          <c:extLst>
            <c:ext xmlns:c15="http://schemas.microsoft.com/office/drawing/2012/chart" uri="{02D57815-91ED-43cb-92C2-25804820EDAC}">
              <c15:filteredSeriesTitle>
                <c15:tx>
                  <c:strRef>
                    <c:extLst>
                      <c:ext uri="{02D57815-91ED-43cb-92C2-25804820EDAC}">
                        <c15:formulaRef>
                          <c15:sqref>'1.7 研究进展'!#REF!</c15:sqref>
                        </c15:formulaRef>
                      </c:ext>
                    </c:extLst>
                    <c:strCache>
                      <c:ptCount val="1"/>
                    </c:strCache>
                  </c:strRef>
                </c15:tx>
              </c15:filteredSeriesTitle>
            </c:ext>
            <c:ext xmlns:c15="http://schemas.microsoft.com/office/drawing/2012/chart" uri="{02D57815-91ED-43cb-92C2-25804820EDAC}">
              <c15:filteredCategoryTitle>
                <c15:cat>
                  <c:multiLvlStrRef>
                    <c:extLst>
                      <c:ext uri="{02D57815-91ED-43cb-92C2-25804820EDAC}">
                        <c15:formulaRef>
                          <c15:sqref>'1.7 研究进展'!#REF!</c15:sqref>
                        </c15:formulaRef>
                      </c:ext>
                    </c:extLst>
                  </c:multiLvlStrRef>
                </c15:cat>
              </c15:filteredCategoryTitle>
            </c:ext>
            <c:ext xmlns:c16="http://schemas.microsoft.com/office/drawing/2014/chart" uri="{C3380CC4-5D6E-409C-BE32-E72D297353CC}">
              <c16:uniqueId val="{00000003-440E-4EB7-ABFA-E57671AA498C}"/>
            </c:ext>
          </c:extLst>
        </c:ser>
        <c:dLbls>
          <c:showLegendKey val="0"/>
          <c:showVal val="0"/>
          <c:showCatName val="0"/>
          <c:showSerName val="0"/>
          <c:showPercent val="0"/>
          <c:showBubbleSize val="0"/>
        </c:dLbls>
        <c:marker val="1"/>
        <c:smooth val="0"/>
        <c:axId val="74969856"/>
        <c:axId val="74955392"/>
      </c:lineChart>
      <c:catAx>
        <c:axId val="74939392"/>
        <c:scaling>
          <c:orientation val="minMax"/>
        </c:scaling>
        <c:delete val="0"/>
        <c:axPos val="b"/>
        <c:numFmt formatCode="General" sourceLinked="1"/>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53472"/>
        <c:crosses val="autoZero"/>
        <c:auto val="1"/>
        <c:lblAlgn val="ctr"/>
        <c:lblOffset val="100"/>
        <c:noMultiLvlLbl val="0"/>
      </c:catAx>
      <c:valAx>
        <c:axId val="74953472"/>
        <c:scaling>
          <c:orientation val="minMax"/>
        </c:scaling>
        <c:delete val="0"/>
        <c:axPos val="l"/>
        <c:title>
          <c:tx>
            <c:rich>
              <a:bodyPr rot="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r>
                  <a:rPr lang="zh-CN" b="0"/>
                  <a:t>吨</a:t>
                </a:r>
              </a:p>
            </c:rich>
          </c:tx>
          <c:layout>
            <c:manualLayout>
              <c:xMode val="edge"/>
              <c:yMode val="edge"/>
              <c:x val="0"/>
              <c:y val="8.2531350247885805E-4"/>
            </c:manualLayout>
          </c:layout>
          <c:overlay val="0"/>
        </c:title>
        <c:numFmt formatCode="#,##0_);\(#,##0\)" sourceLinked="0"/>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39392"/>
        <c:crosses val="autoZero"/>
        <c:crossBetween val="between"/>
      </c:valAx>
      <c:catAx>
        <c:axId val="74969856"/>
        <c:scaling>
          <c:orientation val="minMax"/>
        </c:scaling>
        <c:delete val="1"/>
        <c:axPos val="b"/>
        <c:numFmt formatCode="General" sourceLinked="1"/>
        <c:majorTickMark val="out"/>
        <c:minorTickMark val="none"/>
        <c:tickLblPos val="none"/>
        <c:crossAx val="74955392"/>
        <c:crosses val="autoZero"/>
        <c:auto val="1"/>
        <c:lblAlgn val="ctr"/>
        <c:lblOffset val="100"/>
        <c:noMultiLvlLbl val="0"/>
      </c:catAx>
      <c:valAx>
        <c:axId val="74955392"/>
        <c:scaling>
          <c:orientation val="minMax"/>
        </c:scaling>
        <c:delete val="0"/>
        <c:axPos val="r"/>
        <c:numFmt formatCode="0%" sourceLinked="0"/>
        <c:majorTickMark val="out"/>
        <c:minorTickMark val="none"/>
        <c:tickLblPos val="nextTo"/>
        <c:spPr>
          <a:noFill/>
          <a:ln w="6350" cap="flat" cmpd="sng" algn="ctr">
            <a:solidFill>
              <a:schemeClr val="tx1"/>
            </a:solidFill>
            <a:prstDash val="solid"/>
            <a:round/>
          </a:ln>
        </c:spPr>
        <c:txPr>
          <a:bodyPr rot="-6000000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crossAx val="74969856"/>
        <c:crosses val="max"/>
        <c:crossBetween val="between"/>
      </c:valAx>
      <c:spPr>
        <a:noFill/>
        <a:ln w="25400">
          <a:noFill/>
        </a:ln>
      </c:spPr>
    </c:plotArea>
    <c:legend>
      <c:legendPos val="t"/>
      <c:layout>
        <c:manualLayout>
          <c:xMode val="edge"/>
          <c:yMode val="edge"/>
          <c:x val="0.100924600334049"/>
          <c:y val="4.7004229660633202E-2"/>
          <c:w val="0.65343084783441296"/>
          <c:h val="0.183914041994751"/>
        </c:manualLayout>
      </c:layout>
      <c:overlay val="0"/>
      <c:txPr>
        <a:bodyPr rot="0" spcFirstLastPara="0" vertOverflow="ellipsis" vert="horz" wrap="square" anchor="ctr" anchorCtr="1"/>
        <a:lstStyle/>
        <a:p>
          <a:pPr>
            <a:defRPr lang="zh-CN" sz="700" b="0" i="0" u="none" strike="noStrike" kern="1200" baseline="0">
              <a:solidFill>
                <a:schemeClr val="tx1"/>
              </a:solidFill>
              <a:latin typeface="Arial" panose="020B0604020202020204" pitchFamily="7" charset="0"/>
              <a:ea typeface="楷体" panose="02010609060101010101" pitchFamily="49" charset="-122"/>
              <a:cs typeface="Arial" panose="020B0604020202020204" pitchFamily="7" charset="0"/>
            </a:defRPr>
          </a:pPr>
          <a:endParaRPr lang="zh-CN"/>
        </a:p>
      </c:txPr>
    </c:legend>
    <c:plotVisOnly val="1"/>
    <c:dispBlanksAs val="gap"/>
    <c:showDLblsOverMax val="0"/>
  </c:chart>
  <c:spPr>
    <a:solidFill>
      <a:schemeClr val="bg1"/>
    </a:solidFill>
    <a:ln w="6350" cap="flat" cmpd="sng" algn="ctr">
      <a:noFill/>
      <a:prstDash val="solid"/>
      <a:round/>
    </a:ln>
  </c:spPr>
  <c:txPr>
    <a:bodyPr/>
    <a:lstStyle/>
    <a:p>
      <a:pPr>
        <a:defRPr lang="zh-CN" sz="700">
          <a:latin typeface="Arial" panose="020B0604020202020204" pitchFamily="7" charset="0"/>
          <a:ea typeface="楷体" panose="02010609060101010101" pitchFamily="49" charset="-122"/>
          <a:cs typeface="Arial" panose="020B0604020202020204" pitchFamily="7" charset="0"/>
        </a:defRPr>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1</xdr:col>
      <xdr:colOff>6985</xdr:colOff>
      <xdr:row>0</xdr:row>
      <xdr:rowOff>147320</xdr:rowOff>
    </xdr:from>
    <xdr:to>
      <xdr:col>2</xdr:col>
      <xdr:colOff>1207771</xdr:colOff>
      <xdr:row>5</xdr:row>
      <xdr:rowOff>26670</xdr:rowOff>
    </xdr:to>
    <xdr:pic>
      <xdr:nvPicPr>
        <xdr:cNvPr id="3" name="图片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3385" y="147320"/>
          <a:ext cx="2210435" cy="5651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80803</xdr:colOff>
      <xdr:row>5</xdr:row>
      <xdr:rowOff>95251</xdr:rowOff>
    </xdr:from>
    <xdr:to>
      <xdr:col>1</xdr:col>
      <xdr:colOff>3589813</xdr:colOff>
      <xdr:row>25</xdr:row>
      <xdr:rowOff>39211</xdr:rowOff>
    </xdr:to>
    <xdr:pic>
      <xdr:nvPicPr>
        <xdr:cNvPr id="2" name="图片 1" descr="钠离子电池工作原理">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80803" y="2196704"/>
          <a:ext cx="5146516" cy="3171348"/>
        </a:xfrm>
        <a:prstGeom prst="rect">
          <a:avLst/>
        </a:prstGeom>
        <a:noFill/>
        <a:ln>
          <a:noFill/>
        </a:ln>
      </xdr:spPr>
    </xdr:pic>
    <xdr:clientData/>
  </xdr:twoCellAnchor>
  <xdr:twoCellAnchor editAs="oneCell">
    <xdr:from>
      <xdr:col>1</xdr:col>
      <xdr:colOff>4001135</xdr:colOff>
      <xdr:row>6</xdr:row>
      <xdr:rowOff>53578</xdr:rowOff>
    </xdr:from>
    <xdr:to>
      <xdr:col>4</xdr:col>
      <xdr:colOff>857250</xdr:colOff>
      <xdr:row>25</xdr:row>
      <xdr:rowOff>25400</xdr:rowOff>
    </xdr:to>
    <xdr:pic>
      <xdr:nvPicPr>
        <xdr:cNvPr id="3" name="图片 2" descr="钠离子电池工作原理">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5632291" y="2315766"/>
          <a:ext cx="5075000" cy="3025775"/>
        </a:xfrm>
        <a:prstGeom prst="rect">
          <a:avLst/>
        </a:prstGeom>
      </xdr:spPr>
    </xdr:pic>
    <xdr:clientData/>
  </xdr:twoCellAnchor>
  <xdr:twoCellAnchor editAs="oneCell">
    <xdr:from>
      <xdr:col>0</xdr:col>
      <xdr:colOff>6350</xdr:colOff>
      <xdr:row>29</xdr:row>
      <xdr:rowOff>86360</xdr:rowOff>
    </xdr:from>
    <xdr:to>
      <xdr:col>1</xdr:col>
      <xdr:colOff>2218055</xdr:colOff>
      <xdr:row>51</xdr:row>
      <xdr:rowOff>97154</xdr:rowOff>
    </xdr:to>
    <xdr:pic>
      <xdr:nvPicPr>
        <xdr:cNvPr id="4" name="图片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6350" y="5674360"/>
          <a:ext cx="3843655" cy="3503295"/>
        </a:xfrm>
        <a:prstGeom prst="rect">
          <a:avLst/>
        </a:prstGeom>
        <a:noFill/>
        <a:ln w="9525">
          <a:noFill/>
        </a:ln>
      </xdr:spPr>
    </xdr:pic>
    <xdr:clientData/>
  </xdr:twoCellAnchor>
  <xdr:twoCellAnchor editAs="oneCell">
    <xdr:from>
      <xdr:col>0</xdr:col>
      <xdr:colOff>121841</xdr:colOff>
      <xdr:row>53</xdr:row>
      <xdr:rowOff>75565</xdr:rowOff>
    </xdr:from>
    <xdr:to>
      <xdr:col>1</xdr:col>
      <xdr:colOff>3360341</xdr:colOff>
      <xdr:row>69</xdr:row>
      <xdr:rowOff>27939</xdr:rowOff>
    </xdr:to>
    <xdr:pic>
      <xdr:nvPicPr>
        <xdr:cNvPr id="7" name="图片 6">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4"/>
        <a:stretch>
          <a:fillRect/>
        </a:stretch>
      </xdr:blipFill>
      <xdr:spPr>
        <a:xfrm>
          <a:off x="121841" y="9606518"/>
          <a:ext cx="4872831" cy="2527300"/>
        </a:xfrm>
        <a:prstGeom prst="rect">
          <a:avLst/>
        </a:prstGeom>
        <a:noFill/>
        <a:ln w="9525">
          <a:noFill/>
        </a:ln>
      </xdr:spPr>
    </xdr:pic>
    <xdr:clientData/>
  </xdr:twoCellAnchor>
  <xdr:twoCellAnchor editAs="oneCell">
    <xdr:from>
      <xdr:col>1</xdr:col>
      <xdr:colOff>2382744</xdr:colOff>
      <xdr:row>33</xdr:row>
      <xdr:rowOff>120650</xdr:rowOff>
    </xdr:from>
    <xdr:to>
      <xdr:col>3</xdr:col>
      <xdr:colOff>783552</xdr:colOff>
      <xdr:row>47</xdr:row>
      <xdr:rowOff>64285</xdr:rowOff>
    </xdr:to>
    <xdr:pic>
      <xdr:nvPicPr>
        <xdr:cNvPr id="5" name="图片 4">
          <a:extLst>
            <a:ext uri="{FF2B5EF4-FFF2-40B4-BE49-F238E27FC236}">
              <a16:creationId xmlns:a16="http://schemas.microsoft.com/office/drawing/2014/main" id="{CC4236F1-4ED1-E6BA-84FE-A8C04287C08C}"/>
            </a:ext>
          </a:extLst>
        </xdr:cNvPr>
        <xdr:cNvPicPr>
          <a:picLocks/>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4008344" y="6248400"/>
          <a:ext cx="5011158" cy="216613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11430</xdr:colOff>
      <xdr:row>21</xdr:row>
      <xdr:rowOff>23495</xdr:rowOff>
    </xdr:from>
    <xdr:to>
      <xdr:col>2</xdr:col>
      <xdr:colOff>1767400</xdr:colOff>
      <xdr:row>35</xdr:row>
      <xdr:rowOff>78740</xdr:rowOff>
    </xdr:to>
    <xdr:pic>
      <xdr:nvPicPr>
        <xdr:cNvPr id="2" name="图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11430" y="7033895"/>
          <a:ext cx="5252085" cy="25444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0</xdr:colOff>
      <xdr:row>48</xdr:row>
      <xdr:rowOff>103817</xdr:rowOff>
    </xdr:from>
    <xdr:ext cx="6370624" cy="1978402"/>
    <xdr:pic>
      <xdr:nvPicPr>
        <xdr:cNvPr id="2" name="图片 1">
          <a:extLst>
            <a:ext uri="{FF2B5EF4-FFF2-40B4-BE49-F238E27FC236}">
              <a16:creationId xmlns:a16="http://schemas.microsoft.com/office/drawing/2014/main" id="{C4E294FF-61E8-4062-BE90-4A69C7CC4D1A}"/>
            </a:ext>
          </a:extLst>
        </xdr:cNvPr>
        <xdr:cNvPicPr>
          <a:picLocks noChangeAspect="1"/>
        </xdr:cNvPicPr>
      </xdr:nvPicPr>
      <xdr:blipFill>
        <a:blip xmlns:r="http://schemas.openxmlformats.org/officeDocument/2006/relationships" r:embed="rId1"/>
        <a:stretch>
          <a:fillRect/>
        </a:stretch>
      </xdr:blipFill>
      <xdr:spPr>
        <a:xfrm>
          <a:off x="0" y="8447165"/>
          <a:ext cx="6370624" cy="1978402"/>
        </a:xfrm>
        <a:prstGeom prst="rect">
          <a:avLst/>
        </a:prstGeom>
        <a:noFill/>
        <a:ln w="9525">
          <a:noFill/>
        </a:ln>
      </xdr:spPr>
    </xdr:pic>
    <xdr:clientData/>
  </xdr:oneCellAnchor>
</xdr:wsDr>
</file>

<file path=xl/drawings/drawing5.xml><?xml version="1.0" encoding="utf-8"?>
<xdr:wsDr xmlns:xdr="http://schemas.openxmlformats.org/drawingml/2006/spreadsheetDrawing" xmlns:a="http://schemas.openxmlformats.org/drawingml/2006/main">
  <xdr:twoCellAnchor>
    <xdr:from>
      <xdr:col>10</xdr:col>
      <xdr:colOff>520700</xdr:colOff>
      <xdr:row>0</xdr:row>
      <xdr:rowOff>130175</xdr:rowOff>
    </xdr:from>
    <xdr:to>
      <xdr:col>17</xdr:col>
      <xdr:colOff>393700</xdr:colOff>
      <xdr:row>0</xdr:row>
      <xdr:rowOff>130175</xdr:rowOff>
    </xdr:to>
    <xdr:graphicFrame macro="">
      <xdr:nvGraphicFramePr>
        <xdr:cNvPr id="2" name="图表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64770</xdr:colOff>
      <xdr:row>2</xdr:row>
      <xdr:rowOff>25400</xdr:rowOff>
    </xdr:from>
    <xdr:to>
      <xdr:col>5</xdr:col>
      <xdr:colOff>1816100</xdr:colOff>
      <xdr:row>15</xdr:row>
      <xdr:rowOff>153035</xdr:rowOff>
    </xdr:to>
    <xdr:pic>
      <xdr:nvPicPr>
        <xdr:cNvPr id="3" name="图片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64770" y="355600"/>
          <a:ext cx="7860030" cy="219138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53340</xdr:colOff>
      <xdr:row>18</xdr:row>
      <xdr:rowOff>75565</xdr:rowOff>
    </xdr:from>
    <xdr:to>
      <xdr:col>3</xdr:col>
      <xdr:colOff>643117</xdr:colOff>
      <xdr:row>36</xdr:row>
      <xdr:rowOff>50166</xdr:rowOff>
    </xdr:to>
    <xdr:pic>
      <xdr:nvPicPr>
        <xdr:cNvPr id="2" name="图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53340" y="583565"/>
          <a:ext cx="5010150" cy="2946400"/>
        </a:xfrm>
        <a:prstGeom prst="rect">
          <a:avLst/>
        </a:prstGeom>
        <a:noFill/>
        <a:ln w="9525">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330200</xdr:colOff>
      <xdr:row>2</xdr:row>
      <xdr:rowOff>44450</xdr:rowOff>
    </xdr:from>
    <xdr:to>
      <xdr:col>7</xdr:col>
      <xdr:colOff>540545</xdr:colOff>
      <xdr:row>9</xdr:row>
      <xdr:rowOff>6521</xdr:rowOff>
    </xdr:to>
    <xdr:pic>
      <xdr:nvPicPr>
        <xdr:cNvPr id="2" name="图片 1">
          <a:extLst>
            <a:ext uri="{FF2B5EF4-FFF2-40B4-BE49-F238E27FC236}">
              <a16:creationId xmlns:a16="http://schemas.microsoft.com/office/drawing/2014/main" id="{8002D072-4F54-4462-B0E8-DD4A6BD6D90D}"/>
            </a:ext>
          </a:extLst>
        </xdr:cNvPr>
        <xdr:cNvPicPr>
          <a:picLocks noChangeAspect="1"/>
        </xdr:cNvPicPr>
      </xdr:nvPicPr>
      <xdr:blipFill>
        <a:blip xmlns:r="http://schemas.openxmlformats.org/officeDocument/2006/relationships" r:embed="rId1"/>
        <a:stretch>
          <a:fillRect/>
        </a:stretch>
      </xdr:blipFill>
      <xdr:spPr>
        <a:xfrm>
          <a:off x="330200" y="406400"/>
          <a:ext cx="5528470" cy="12320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Ac03hkg0202\deptss\Applic\SOE\WORK\TR\TR-ROAD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ARS\ANDREW\New\tsmc_com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92.168.203.2\english_research\Andrew\network\Excl\LAN\CLRN-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YCMC_Research\A\%5eEnergy%20equipment\Kenneth%20Chan\Wheelock\earnings\Wheelock%20Property.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YCMC_Research\A\%5eEnergy%20equipment\Models\America%20Online%204.0\download\Mast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192.168.203.2\english_research\Rsh\asia_downstream\Kirk\Companies\Hon%20Hai\Models\peban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203.2\english_research\Semiconductors\Charlie\Comm-IC\August98\Summary.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39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11809\Local%20Settings\Temporary%20Internet%20Files\OLK7F\Coverage%20Yuanta%202\6167%20Powertip\Rsh\EVA\EVAVDF\Vdf_comp.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92.168.203.2\english_research\Wireless\ERICY\ERICY09229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92.168.203.2\english_research\user\cost_pdp\ds_2007_q2_pdp_cost_final\pdp_cost_model\2007_06_pdp_cost_model\PDPSystemMainSam(K7060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92.168.203.2\english_research\user\cost_pdp\ds_2007_q2_pdp_cost_final\ds_2007_q2_pdp_cost_intermediate_fina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pf80982\Temporary%20Internet%20Files\OLKD\AUOP%20Model%20(Beta%20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TEMP\MasterStat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NTS0016\Rsch1\Bloomberg%20Common\AAA%20Semi%20Bloomberg\other%20dram%20(possibly%20obsolet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jgisnap003\groups5\fid23groups\MORTGAGE_RESEARCH\Heike\Data\MasterStat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192.168.203.2\english_research\TEMP\rfmd_vdf.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192.168.203.2\english_research\TEMP\TEMP\IPO_Matrix%2012-27-9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JCG_CU_26Jul0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YCMC_Research\A\%5eEnergy%20equipment\David%20Moy\AU%20Optronics\AUOC%20Quarterly%20Model%20(v7.1.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26032;&#24314;&#25991;&#20214;&#22841;\WeChat%20Files\wxid_wsv17q8rkx6s22\FileStorage\File\2022-09\COSL%20data%20model%20-%20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CMC_Research\A\%5eEnergy%20equipment\My%20Documents\Tony\POEs\Gas\Wah%20Sang%20Gas\My%20Documents\Chen%20Hsong.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92.168.203.2\english_research\TEMP\RFMDmodl.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I:\Kenneth%20Chan\Wheelock\New%20Asia\NART%201.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Users\Lautrec\Desktop\Documents%20and%20Settings\zhangly\&#26700;&#38754;\&#36130;&#21153;&#20272;&#20540;&#27169;&#26495;(&#31532;&#20108;&#29256;)&#8212;&#27468;&#2132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YCMC_Research\A\%5eEnergy%20equipment\ARSCODE\Zzcode.xla"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92.168.203.2\english_research\Rsh\BHAVIN\ASE\ASE_1V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ARS\ANDREW\New\Promo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92.168.203.2\english_research\D\Konica\Q106\previous%20quarter\TFT.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YCMC_Research\A\%5eEnergy%20equipment\Documents%20and%20Settings\11809\Local%20Settings\Temporary%20Internet%20Files\OLK7F\Coverage%20Yuanta%202\6167%20Powertip\Rsh\EVA\EVAVDF\Vdf_core.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T:\ARS\ANDREW\New\2325vdf.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ARS\ANDREW\New\2303vdf.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92.168.203.2\fb_&#24037;&#20316;&#21312;\DOCUME~1\charles\LOCALS~1\Temp\&#26283;&#26178;&#30446;&#37636;%201%20&#29992;&#26044;%20ds_2008_01_monthly_tft_lcd_shipment_database.zip\ds_2008_01_monthly_tft_lcd_shipment_database.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192.168.203.2\english_research\%25QSupDem\2004Q3\SupDem3Q04QSD.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I:\Kenneth%20Chan\Wheelock\RDC\RDC%201.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oshio%20Tamura\WINDOWS\&#12487;&#12473;&#12463;&#12488;&#12483;&#12503;\Auto4Q03QTV_Ch5%20Total%20LC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192.168.203.2\english_research\D\Konica\Q106\previous%20quarter\OLED.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92.168.203.2\english_research\Documents%20and%20Settings\Mitsuhiro%20Kato\Local%20Settings\Temp\2004Q2OEMMonitor_Value12.zip%20&#12398;&#19968;&#26178;&#12487;&#12451;&#12524;&#12463;&#12488;&#12522;%201\2004Q2BrandMonitor.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Models\TFT%20Model\Models\sam1.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ARS\ANDREW\New\2303cm.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usuke%20Honda\&#12487;&#12473;&#12463;&#12488;&#12483;&#12503;\2005Q1_GTV_LCD_(K504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92.168.203.2\english_research\Users\Jin\Documents\displaysearch\reports_quarterly\tv_global\ds_2007_q2_tv_global_pivot_revised.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192.168.203.2\english_research\Documents%20and%20Settings\Yoshio%20Tamura\WINDOWS\&#12487;&#12473;&#12463;&#12488;&#12483;&#12503;\Auto1Q04QTV_Ch03%20LCD%20TV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E:\Ac03hkg0202\deptss\NA%20APR\Book\Lifecycles\Transplant2%20Lifecycle.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YCMC_Research\A\%5eEnergy%20equipment\My%20Documents\Models\New%20Model\DisplaySearch%20Fab%20Model%20r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192.168.203.2\english_research\TEMP\TEMP\IPO_Matrix%2012-13-99%20no%20spli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2384%20(2).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92.168.203.2\english_research\fubon\My%20Documents\My%20Documents\My%20Model\Model\New\2384_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8069-TEJ.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192.168.203.2\english_research\Documents%20and%20Settings\Charles\My%20Documents\TEJ\3080-TEJ.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192.168.203.2\english_research\&#22283;&#31080;&#36039;&#26009;\Model\&#38750;&#21512;&#20341;\&#19968;&#33324;&#29986;&#26989;&#20491;&#32929;Model(&#38750;&#21512;&#20341;)&#21335;&#31185;(2408).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24037;&#20316;\&#25307;&#21830;&#35777;&#21048;\&#30740;&#31350;&#19968;&#37096;\&#20010;&#32929;\&#30005;&#26032;\&#29854;&#27888;&#26469;\20180423\&#26143;&#28304;&#26448;&#36136;&#65288;&#20803;&#22823;model&#65289;.xlsx"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E:\168%20&#21335;&#21326;&#22522;&#37329;\2%20&#25968;&#25454;&#24211;\&#30005;&#26032;&#25968;&#25454;&#24211;\&#30005;&#21160;&#36710;\2018&#24180;&#25968;&#25454;&#24211;\&#12304;&#38271;&#27743;&#30005;&#26032;&#12305;&#26032;&#33021;&#28304;&#27773;&#36710;&#25968;&#25454;&#24211;20181207.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23454;&#20064;\&#25968;&#25454;&#24211;&#20316;&#22270;&#36164;&#26009;.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software/Wind/DataBrowse/XLA/WindFunc.xl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road-work file"/>
      <sheetName val="Help"/>
      <sheetName val="All road-compendium file"/>
      <sheetName val="Motorways-compendium file"/>
      <sheetName val="Motorways-work file"/>
      <sheetName val="Check"/>
      <sheetName val="chart_roads"/>
      <sheetName val="chart_motorways"/>
      <sheetName val="User instruc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Invested capital_VDF"/>
      <sheetName val="NOPAT_VDF"/>
      <sheetName val="WACC_VDF"/>
      <sheetName val="DCF_VDF"/>
      <sheetName val="PV of Op Leases_VDF"/>
      <sheetName val="Balance Sheet_VDF"/>
      <sheetName val="tsmc_comp"/>
      <sheetName val="Ratios"/>
      <sheetName val="wsts1292"/>
      <sheetName val="Valuation"/>
      <sheetName val="Balance Sheet"/>
      <sheetName val="Model Inputs"/>
      <sheetName val="Company Information"/>
      <sheetName val="Income Statement"/>
      <sheetName val="Cash Flow Statements"/>
      <sheetName val="Discounted Cash Flow"/>
      <sheetName val="Assum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RN-NEW"/>
      <sheetName val="Print"/>
      <sheetName val="Data"/>
      <sheetName val="Revenue Mix"/>
      <sheetName val="Estimate Revisions"/>
      <sheetName val="BS"/>
      <sheetName val="Customer Base"/>
      <sheetName val="Valuation"/>
      <sheetName val="Competi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heelock"/>
      <sheetName val="NART"/>
      <sheetName val="RDC"/>
      <sheetName val="Wharf"/>
      <sheetName val="Dev"/>
      <sheetName val="Inv Prop"/>
      <sheetName val="Wharf-Dev"/>
      <sheetName val="Wharf-Inv"/>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antt"/>
      <sheetName val="Ramp"/>
      <sheetName val="ManualYield"/>
      <sheetName val="Yield"/>
      <sheetName val="YMG"/>
      <sheetName val="Ratios"/>
      <sheetName val="P&amp;L"/>
      <sheetName val="Watch_List"/>
      <sheetName val="Master_PD"/>
      <sheetName val="RNK_Map"/>
      <sheetName val="DATA"/>
      <sheetName val="Master"/>
      <sheetName val="RNK"/>
      <sheetName val="Style"/>
      <sheetName val="RNK_Value"/>
      <sheetName val="RNK_Master"/>
      <sheetName val="List"/>
      <sheetName val="RNK_PD"/>
      <sheetName val="User_Uni_PD"/>
      <sheetName val="User_Uni"/>
      <sheetName val="User_Uni_V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P&amp;L"/>
      <sheetName val="Ratios"/>
      <sheetName val="RNK_Map"/>
      <sheetName val="DATA"/>
      <sheetName val="Master"/>
      <sheetName val="RNK"/>
      <sheetName val="RNK_Master"/>
      <sheetName val="List"/>
      <sheetName val="RNK_PD"/>
      <sheetName val="User_Uni_PD"/>
      <sheetName val="User_Uni"/>
      <sheetName val="User_Uni_Val"/>
      <sheetName val="RNK_Value"/>
      <sheetName val="Style"/>
      <sheetName val="Watch_List"/>
      <sheetName val="Master_PD"/>
      <sheetName val="Sample Layout"/>
      <sheetName val="Check Sums"/>
      <sheetName val="WARNING"/>
      <sheetName val="RangeDictionary"/>
      <sheetName val="BZWTEMPLATEEV &amp; Screen"/>
      <sheetName val="Forecast"/>
      <sheetName val="Income Statement_VDF"/>
      <sheetName val="Summary Page_VDF"/>
      <sheetName val="Invested capital_VDF"/>
      <sheetName val="NOPAT_VDF"/>
      <sheetName val="WACC_VDF"/>
      <sheetName val="DCF_VDF"/>
      <sheetName val="PV of Op Leases_VDF"/>
      <sheetName val="Notebook"/>
      <sheetName val="WIP"/>
      <sheetName val="Kirk"/>
      <sheetName val="peband"/>
      <sheetName val="Quarterly"/>
      <sheetName val="Ramp"/>
      <sheetName val="Gantt"/>
      <sheetName val="MKT-SIZ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KT-SIZE"/>
      <sheetName val="Ramp"/>
      <sheetName val="Gantt"/>
      <sheetName val="NOPAT_VDF"/>
      <sheetName val="Invested capital_VDF"/>
      <sheetName val="DCF_VDF"/>
      <sheetName val="Summary Page_VDF"/>
      <sheetName val="WACC_VDF"/>
      <sheetName val="PV of Op Leases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formance Measure"/>
      <sheetName val="Valuation Presentation"/>
      <sheetName val="Test Valuation Parameters"/>
      <sheetName val="Presentation"/>
      <sheetName val="Sensitivity"/>
      <sheetName val="Analysis"/>
      <sheetName val="IS"/>
      <sheetName val="BD"/>
      <sheetName val="BS"/>
      <sheetName val="CF"/>
      <sheetName val="Retail"/>
      <sheetName val="Utilities"/>
      <sheetName val="Tourism"/>
      <sheetName val="Hotel"/>
      <sheetName val="Infrastructure"/>
      <sheetName val="Hi-tech"/>
      <sheetName val="Dairy &amp; Food"/>
      <sheetName val="Brewery &amp; winery"/>
      <sheetName val="Assumptions"/>
      <sheetName val="Bkdg inf."/>
      <sheetName val="Sub. &amp; Ass."/>
      <sheetName val="Update"/>
      <sheetName val="Print363"/>
      <sheetName val="Ratios"/>
      <sheetName val="P&amp;L"/>
      <sheetName val="Watch_List"/>
      <sheetName val="Master_PD"/>
      <sheetName val="RNK_Map"/>
      <sheetName val="DATA"/>
      <sheetName val="Master"/>
      <sheetName val="RNK"/>
      <sheetName val="Style"/>
      <sheetName val="RNK_Value"/>
      <sheetName val="RNK_Master"/>
      <sheetName val="List"/>
      <sheetName val="RNK_PD"/>
      <sheetName val="User_Uni_PD"/>
      <sheetName val="User_Uni"/>
      <sheetName val="User_Uni_Val"/>
      <sheetName val="Prices"/>
      <sheetName val="PublishCashFlow"/>
      <sheetName val="Client"/>
      <sheetName val="DCF"/>
      <sheetName val="PublishInco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Databox"/>
      <sheetName val="Assumptions"/>
      <sheetName val="Operating_Model"/>
      <sheetName val="Income"/>
      <sheetName val="Summary Page_VDF"/>
      <sheetName val="Balance Sheet_VDF"/>
      <sheetName val="Income Statement_VDF"/>
      <sheetName val="DCF_VDF"/>
      <sheetName val="WACC_VDF"/>
      <sheetName val="NOPAT_VDF"/>
      <sheetName val="Forecasts_VDF_comp"/>
      <sheetName val="Forecasts_VDF_Core"/>
      <sheetName val="Invested capital_VDF"/>
      <sheetName val="Balance Sheet"/>
      <sheetName val="Output"/>
      <sheetName val="Cashflow"/>
      <sheetName val="Quarterly"/>
      <sheetName val="Investments"/>
      <sheetName val="TEJ_CF"/>
      <sheetName val="TEJ_Inc"/>
      <sheetName val="TEJ_BS"/>
      <sheetName val="rawdata"/>
      <sheetName val="Forecasts_VDF"/>
      <sheetName val="Charts_VDF"/>
      <sheetName val="PV of Op Leases_VDF"/>
      <sheetName val="AgPaste"/>
      <sheetName val="Chassis"/>
      <sheetName val="Circuit_Others"/>
      <sheetName val="DriverIC"/>
      <sheetName val="DrivingA"/>
      <sheetName val="DrivingB_ScanIC"/>
      <sheetName val="DrivingB"/>
      <sheetName val="FabOperation"/>
      <sheetName val="IndirectExpense"/>
      <sheetName val="Parameter"/>
      <sheetName val="Logic"/>
      <sheetName val="Definition"/>
      <sheetName val="OtherChemicals"/>
      <sheetName val="OtherMechanical"/>
      <sheetName val="PDPYiel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heetName val="QtrlySeg"/>
      <sheetName val="qtr Analysis"/>
      <sheetName val="qtr seg analysis"/>
      <sheetName val="Outlook"/>
      <sheetName val="BAL_FINREVU"/>
      <sheetName val="OldQtrlySeg"/>
      <sheetName val="Orders "/>
      <sheetName val="DCF"/>
      <sheetName val="cash_flow"/>
      <sheetName val="balance_sheet"/>
      <sheetName val="Client"/>
      <sheetName val="Q398 Inc Analysis"/>
      <sheetName val="Q398 Seg Analysis"/>
      <sheetName val="Prices"/>
      <sheetName val="Sheet2"/>
      <sheetName val="PublishIncome"/>
      <sheetName val="PublishBalanceSheet"/>
      <sheetName val="PublishCashFlow"/>
      <sheetName val="PublishDCF"/>
      <sheetName val="Databox"/>
      <sheetName val="Test Valuation Parameters"/>
      <sheetName val="IS"/>
      <sheetName val="P&amp;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Parameter"/>
      <sheetName val="CostTable_JPY"/>
      <sheetName val="CostTable_USD"/>
      <sheetName val="Comparison"/>
      <sheetName val="Glass"/>
      <sheetName val="GlassData"/>
      <sheetName val="AgPaste"/>
      <sheetName val="AgPasteData"/>
      <sheetName val="OtherChemicals"/>
      <sheetName val="DriverIC"/>
      <sheetName val="DriverData"/>
      <sheetName val="DrivingA"/>
      <sheetName val="DrivingB"/>
      <sheetName val="DrivingB_ScanIC"/>
      <sheetName val="Logic"/>
      <sheetName val="Circuit_Others"/>
      <sheetName val="Chassis"/>
      <sheetName val="ChassisData"/>
      <sheetName val="OtherMechanical"/>
      <sheetName val="ProcessYield"/>
      <sheetName val="IndirectExpense"/>
      <sheetName val="ModulePrice"/>
      <sheetName val="Exchange"/>
      <sheetName val="FabOperation"/>
      <sheetName val="Panelization"/>
      <sheetName val="Labor"/>
      <sheetName val="Salary"/>
      <sheetName val="Investment"/>
      <sheetName val="SLN_Dep"/>
      <sheetName val="DepChoice"/>
      <sheetName val="DB_Dep"/>
      <sheetName val="BldgSLN_Dep"/>
      <sheetName val="BldgDB_Dep"/>
      <sheetName val="BldgDepChoice"/>
      <sheetName val="NOPAT_VDF"/>
      <sheetName val="Invested capital_VDF"/>
      <sheetName val="DCF_VDF"/>
      <sheetName val="Summary Page_VDF"/>
      <sheetName val="WACC_VDF"/>
      <sheetName val="PV of Op Leases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PDPYield"/>
      <sheetName val="-&gt;Based on SupDem"/>
      <sheetName val="PanelSum"/>
      <sheetName val="ModuleSum"/>
      <sheetName val="Panel+ModuleSum"/>
      <sheetName val="YieldedPanel+ModuleSum"/>
      <sheetName val="CashCost"/>
      <sheetName val="ManufacturedCost"/>
      <sheetName val="ModulePrice"/>
      <sheetName val="SalesProfit"/>
      <sheetName val="37_HD_3up"/>
      <sheetName val="37_1080i_3up"/>
      <sheetName val="42_ED_6up"/>
      <sheetName val="42_HD_3up"/>
      <sheetName val="42_HD_4up"/>
      <sheetName val="42_HD_6up"/>
      <sheetName val="42_1080p_6up"/>
      <sheetName val="42_HD_8up"/>
      <sheetName val="42_HD_10up"/>
      <sheetName val="50_HD_1up"/>
      <sheetName val="50_1080p_1up"/>
      <sheetName val="50_HD_3up"/>
      <sheetName val="50_HD_4up"/>
      <sheetName val="50_HD_6up"/>
      <sheetName val="50_1080p_6up"/>
      <sheetName val="50_1080p_single_scan_6up"/>
      <sheetName val="50_HD_8up"/>
      <sheetName val="55_HD_1up"/>
      <sheetName val="55_HD_2up"/>
      <sheetName val="55_HD_6up"/>
      <sheetName val="58_1080p_2up"/>
      <sheetName val="58_1080p_3up"/>
      <sheetName val="58_1080p_6up"/>
      <sheetName val="63_HD_1up"/>
      <sheetName val="63_HD_2up"/>
      <sheetName val="63_HD_3up"/>
      <sheetName val="63_1080p_1up"/>
      <sheetName val="63_1080p_2up"/>
      <sheetName val="63_1080p_3up"/>
      <sheetName val="71_1080p_1up"/>
      <sheetName val="71_1080p_2up"/>
      <sheetName val="71_1080p_3up"/>
      <sheetName val="103_1080p_1up"/>
      <sheetName val="NOPAT_VDF"/>
      <sheetName val="Invested capital_VDF"/>
      <sheetName val="DCF_VDF"/>
      <sheetName val="Summary Page_VDF"/>
      <sheetName val="WACC_VDF"/>
      <sheetName val="PV of Op Leases_VDF"/>
      <sheetName val="Income Statement_VDF"/>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Sum"/>
      <sheetName val="P&amp;L (2)"/>
      <sheetName val="P&amp;L"/>
      <sheetName val="BS"/>
      <sheetName val="CFS"/>
      <sheetName val="Assump"/>
      <sheetName val="Depr"/>
      <sheetName val="Amort"/>
      <sheetName val="Debt"/>
      <sheetName val="Conv. Debt"/>
      <sheetName val="Preferred"/>
      <sheetName val="Conv. Pref."/>
      <sheetName val="Options"/>
      <sheetName val="Shares Outstanding"/>
      <sheetName val="Tax"/>
      <sheetName val="Firm Value"/>
      <sheetName val="Premium"/>
      <sheetName val="DCF"/>
      <sheetName val="Check"/>
      <sheetName val="Output Summary"/>
      <sheetName val="Output"/>
      <sheetName val="Factories"/>
      <sheetName val="Output Assumptions"/>
      <sheetName val="Panels by Substrate"/>
      <sheetName val="charting 1"/>
      <sheetName val="Contro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ources"/>
      <sheetName val="GDP"/>
      <sheetName val="Unemp by Edu"/>
      <sheetName val="Willingness"/>
      <sheetName val="Debt Burden"/>
      <sheetName val="ConsCredit"/>
      <sheetName val="Prime&amp;LIBOR"/>
      <sheetName val="Annual BF"/>
      <sheetName val="QuarterlyB"/>
      <sheetName val="Monthly BF"/>
      <sheetName val="Weekly BF"/>
      <sheetName val="Cons Confid"/>
      <sheetName val="Receivables"/>
      <sheetName val="Unemp by Occ"/>
      <sheetName val="Moody"/>
      <sheetName val="still need to fix&amp;update--&gt;"/>
      <sheetName val="Cons Conf Qs"/>
      <sheetName val="Ausubel"/>
      <sheetName val="S&amp;P"/>
      <sheetName val="Charge Offs"/>
      <sheetName val="DLQ"/>
      <sheetName val="Auto Sales BBG"/>
      <sheetName val="US Popul"/>
      <sheetName val="Bankruptcy (BBG)"/>
      <sheetName val="DH where is this from"/>
      <sheetName val="Revolving"/>
      <sheetName val="Nonrevolving"/>
      <sheetName val="Auto Sales"/>
      <sheetName val="FAME Persistence"/>
      <sheetName val="Sheet1"/>
      <sheetName val="Balance"/>
      <sheetName val="Vendor Tech % "/>
      <sheetName val="BD Curves"/>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5">
          <cell r="A15">
            <v>34730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loomberg download"/>
    </sheetNames>
    <sheetDataSet>
      <sheetData sheetId="0" refreshError="1">
        <row r="5">
          <cell r="C5">
            <v>36898</v>
          </cell>
          <cell r="F5">
            <v>36898</v>
          </cell>
          <cell r="I5">
            <v>36898</v>
          </cell>
          <cell r="L5">
            <v>36898</v>
          </cell>
          <cell r="O5">
            <v>36898</v>
          </cell>
          <cell r="R5">
            <v>36898</v>
          </cell>
          <cell r="U5">
            <v>36898</v>
          </cell>
          <cell r="X5">
            <v>36898</v>
          </cell>
          <cell r="AA5">
            <v>36898</v>
          </cell>
          <cell r="AD5">
            <v>36898</v>
          </cell>
          <cell r="AG5">
            <v>36898</v>
          </cell>
          <cell r="AJ5">
            <v>36898</v>
          </cell>
          <cell r="AM5">
            <v>36898</v>
          </cell>
          <cell r="AP5">
            <v>36898</v>
          </cell>
          <cell r="AS5">
            <v>36898</v>
          </cell>
          <cell r="AV5">
            <v>36898</v>
          </cell>
          <cell r="AY5">
            <v>36898</v>
          </cell>
          <cell r="BB5">
            <v>36898</v>
          </cell>
          <cell r="BE5">
            <v>36898</v>
          </cell>
          <cell r="BH5">
            <v>36898</v>
          </cell>
          <cell r="BK5">
            <v>36898</v>
          </cell>
          <cell r="BN5">
            <v>36898</v>
          </cell>
          <cell r="BQ5">
            <v>36898</v>
          </cell>
          <cell r="BT5">
            <v>36898</v>
          </cell>
          <cell r="BW5">
            <v>36898</v>
          </cell>
          <cell r="BZ5">
            <v>36898</v>
          </cell>
          <cell r="CC5">
            <v>36898</v>
          </cell>
          <cell r="CF5">
            <v>37304</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 Sales BBG"/>
      <sheetName val="Data Sources"/>
      <sheetName val="FHA Delinq"/>
      <sheetName val="GDP"/>
      <sheetName val="Unemp total and by Edu"/>
      <sheetName val="Willingness"/>
      <sheetName val="Debt Burden"/>
      <sheetName val="ConsCredit"/>
      <sheetName val="prime, fed funds, LIBOR"/>
      <sheetName val="Annual BF"/>
      <sheetName val="QuarterlyB"/>
      <sheetName val="Monthly BF"/>
      <sheetName val="Weekly BF"/>
      <sheetName val="Cons Confid"/>
      <sheetName val="Receivables"/>
      <sheetName val="Unemp by Occ"/>
      <sheetName val="Moody"/>
      <sheetName val="S&amp;P"/>
      <sheetName val="Cons Conf Qs"/>
      <sheetName val="historical charge-offs"/>
      <sheetName val="still need to fix&amp;update--&gt;"/>
      <sheetName val="Ausubel"/>
      <sheetName val="Charge Offs"/>
      <sheetName val="DLQ"/>
      <sheetName val="US Popul"/>
      <sheetName val="Bankruptcy (BBG)"/>
      <sheetName val="DH where is this from"/>
      <sheetName val="Revolving"/>
      <sheetName val="Nonrevolving"/>
      <sheetName val="Auto Sales"/>
      <sheetName val="FAME Persist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Income Statement_VDF"/>
      <sheetName val="Balance Sheet_VDF"/>
      <sheetName val="Forecasts_VDF"/>
      <sheetName val="__FDSCACHE__"/>
      <sheetName val="Summary Page_VDF"/>
      <sheetName val="Invested capital_VDF"/>
      <sheetName val="NOPAT_VDF"/>
      <sheetName val="WACC_VDF"/>
      <sheetName val="DCF_VDF"/>
      <sheetName val="Charts_VDF"/>
      <sheetName val="PV of Op Leases_VDF"/>
      <sheetName val="AgPaste"/>
      <sheetName val="Chassis"/>
      <sheetName val="Circuit_Others"/>
      <sheetName val="DriverIC"/>
      <sheetName val="DrivingA"/>
      <sheetName val="DrivingB_ScanIC"/>
      <sheetName val="DrivingB"/>
      <sheetName val="FabOperation"/>
      <sheetName val="IndirectExpense"/>
      <sheetName val="Parameter"/>
      <sheetName val="Logic"/>
      <sheetName val="Definition"/>
      <sheetName val="OtherChemicals"/>
      <sheetName val="OtherMechanical"/>
      <sheetName val="P &amp; L"/>
      <sheetName val="Test Valuation 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Company Projected IS"/>
      <sheetName val="CSFB Projected Income Statement"/>
      <sheetName val="Pricing Matrix"/>
      <sheetName val="Module1"/>
      <sheetName val="PDPYield"/>
      <sheetName val="Cashflow Analysi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ing 1"/>
      <sheetName val="Front Page"/>
      <sheetName val="P&amp;L"/>
      <sheetName val="RFMD P&amp;L"/>
    </sheetNames>
    <sheetDataSet>
      <sheetData sheetId="0" refreshError="1"/>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TOC"/>
      <sheetName val="Controls"/>
      <sheetName val="Operating Summary"/>
      <sheetName val="Output for Sandeep"/>
      <sheetName val="Sales By Last 8 Quarters"/>
      <sheetName val="Assumptions"/>
      <sheetName val="Op Sum"/>
      <sheetName val="Cash Gap"/>
      <sheetName val="Proforma"/>
      <sheetName val="Sum"/>
      <sheetName val="P&amp;L Annual"/>
      <sheetName val="CFS Annual"/>
      <sheetName val="BS Annual"/>
      <sheetName val="Sum Q"/>
      <sheetName val="P&amp;L"/>
      <sheetName val="CFS"/>
      <sheetName val="BS"/>
      <sheetName val="Equity"/>
      <sheetName val="Debt"/>
      <sheetName val="Conv. Debt"/>
      <sheetName val="CapEx"/>
      <sheetName val="PP&amp;E"/>
      <sheetName val="CoGS"/>
      <sheetName val="Cost Breakdown"/>
      <sheetName val="Revenue Buildup New"/>
      <sheetName val="AV BU"/>
      <sheetName val="Factories"/>
      <sheetName val="Output Percentages (new)"/>
      <sheetName val="Production Summary"/>
      <sheetName val="Panels by Substrate"/>
      <sheetName val="WACC"/>
      <sheetName val="DCF_5"/>
      <sheetName val="NAV"/>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
      <sheetName val="Drilling"/>
      <sheetName val="Cost Analysis (2)"/>
      <sheetName val="Well services"/>
      <sheetName val="Assumptions (2)"/>
      <sheetName val="Quarterly Data Highlights"/>
      <sheetName val="Boats"/>
      <sheetName val="Geophysical"/>
      <sheetName val="Bkdg inf. (2)"/>
      <sheetName val="Dupont analysis-2"/>
      <sheetName val="Update (2)"/>
      <sheetName val="new format"/>
      <sheetName val="Secong Page"/>
      <sheetName val="ISV"/>
      <sheetName val="Sub. &amp; Ass."/>
      <sheetName val="Update"/>
      <sheetName val="Presentation"/>
      <sheetName val="Test Valuation Parameters"/>
      <sheetName val="Cost of debt"/>
      <sheetName val="Assumptions"/>
      <sheetName val="Sensitivity"/>
      <sheetName val="Performance Measure"/>
      <sheetName val="Sales Breakdown"/>
      <sheetName val="JV"/>
      <sheetName val="Interim New"/>
      <sheetName val="Quarterly"/>
      <sheetName val="P &amp; L"/>
      <sheetName val="Balance sheet information"/>
      <sheetName val="Balance Sheet"/>
      <sheetName val="Loans &amp; Repayments"/>
      <sheetName val="Cashflow Analysis"/>
      <sheetName val="FoC Valuation"/>
      <sheetName val="West-East Pipeline"/>
      <sheetName val="Earnings Estimates"/>
      <sheetName val="DCF_VDF"/>
      <sheetName val="估值－2"/>
      <sheetName val="假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 &amp; L"/>
      <sheetName val="Cashflow Analysis"/>
      <sheetName val="Sales Breakdown"/>
      <sheetName val="Balance Sheet"/>
      <sheetName val="Loans &amp; Repayments"/>
      <sheetName val="Balance sheet information"/>
      <sheetName val="Interim"/>
      <sheetName val="WACC"/>
      <sheetName val="FoC Valuation"/>
      <sheetName val="Shareholding Structure"/>
      <sheetName val="Divisional Breakdown of Sales"/>
      <sheetName val="Land "/>
      <sheetName val="Share Buybacks"/>
      <sheetName val="Sheet3"/>
      <sheetName val="P&amp;L-Updated"/>
      <sheetName val="P&amp;L"/>
      <sheetName val="Sheet1"/>
      <sheetName val="估值－2"/>
      <sheetName val="假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__FDSCACHE__"/>
      <sheetName val="Summary"/>
      <sheetName val="RFMD P&amp;L"/>
      <sheetName val="Revs"/>
      <sheetName val="Rev Analysis"/>
      <sheetName val="RFMD B-S"/>
      <sheetName val="RFMD CFs"/>
      <sheetName val="Forecasts_VDF"/>
      <sheetName val="Charts"/>
      <sheetName val="Int-Inc"/>
      <sheetName val="Customers"/>
      <sheetName val="Export"/>
      <sheetName val="charting 1"/>
      <sheetName val="RangeDictionary"/>
      <sheetName val="WARNING"/>
      <sheetName val="BZWTEMPLATEEV &amp; Scre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NAV"/>
      <sheetName val="P&amp;L"/>
      <sheetName val="BS"/>
      <sheetName val="CF"/>
      <sheetName val="loans"/>
      <sheetName val="NOPLAT"/>
      <sheetName val="MPO P&amp;L"/>
      <sheetName val="MPO BS"/>
      <sheetName val="Sheet3"/>
      <sheetName val="Wharf"/>
      <sheetName val="Interim"/>
      <sheetName val="NART 1.1"/>
      <sheetName val="Controls"/>
      <sheetName val="Invested capital_VDF"/>
      <sheetName val="NOPAT_VDF"/>
      <sheetName val="DCF_VDF"/>
      <sheetName val="Summary Page_VDF"/>
      <sheetName val="Income Statement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季度"/>
      <sheetName val="计算"/>
      <sheetName val="收入"/>
      <sheetName val="假设"/>
      <sheetName val="财务分析"/>
      <sheetName val="资本"/>
      <sheetName val="估值－2"/>
      <sheetName val="债务"/>
      <sheetName val="CFS"/>
      <sheetName val="A&amp;D"/>
      <sheetName val="IS"/>
      <sheetName val="BS"/>
      <sheetName val="CFS原始表"/>
      <sheetName val="比率"/>
      <sheetName val="三表"/>
      <sheetName val="估值"/>
      <sheetName val="Controls"/>
      <sheetName val="DCF_VD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ARNING"/>
      <sheetName val="VersionChanges"/>
      <sheetName val="Index"/>
      <sheetName val="Main Code"/>
      <sheetName val="Mike's Code"/>
      <sheetName val="Download_Company"/>
      <sheetName val="Reset_Option"/>
      <sheetName val="Clone_Test"/>
      <sheetName val="basSystem"/>
      <sheetName val="basGlobal"/>
      <sheetName val="Module1"/>
      <sheetName val="Export Code"/>
      <sheetName val="Import Code"/>
      <sheetName val="EWL_Formats"/>
      <sheetName val="Vb Main"/>
      <sheetName val="Vb Sub"/>
      <sheetName val="Vb Global"/>
      <sheetName val="Vb Dialogs"/>
      <sheetName val="Vb Variables"/>
      <sheetName val="Markets"/>
      <sheetName val="CellNotes"/>
      <sheetName val="Dlg Modify R_C"/>
      <sheetName val="Dlg Format Cells"/>
      <sheetName val="Dlg Depr"/>
      <sheetName val="Dlg Select"/>
      <sheetName val="Dlg Password"/>
      <sheetName val="dlgPassword"/>
      <sheetName val="Dlg About"/>
      <sheetName val="Names"/>
      <sheetName val="Formulas"/>
      <sheetName val="Dlg Change Case"/>
      <sheetName val="Dlg ShowFormula"/>
      <sheetName val="ExportDictionary"/>
      <sheetName val="RangeDictionary"/>
      <sheetName val="ImportDictionary"/>
      <sheetName val="Dlg Download Sheets"/>
      <sheetName val="Dlg Gen1"/>
      <sheetName val="BZWTEMPLATE_Master"/>
      <sheetName val="BZWTEMPLATEFCF"/>
      <sheetName val="BZWTEMPLATEEVA"/>
      <sheetName val="BZWTEMPLATEDUPONT ANALYSIS"/>
      <sheetName val="BZWTEMPLATEEV &amp; Screen"/>
      <sheetName val="BZWTEMPLATEEFM"/>
      <sheetName val="BZWTEMPLATEAltman Z-Score"/>
      <sheetName val="BZWTEMPLATEEVA_ECON"/>
      <sheetName val="BZWTEMPLATE Databox"/>
      <sheetName val="Module2"/>
      <sheetName val="DateConv"/>
      <sheetName val="Panelization"/>
      <sheetName val="GlassAreaSumamry"/>
      <sheetName val="DemAll"/>
      <sheetName val="YsizeA"/>
      <sheetName val="Parameter"/>
      <sheetName val="LAUnitDB"/>
      <sheetName val="SM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Cashflow Analysis"/>
      <sheetName val="RFMD P&amp;L"/>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
      <sheetName val="Forecasts_VDF"/>
      <sheetName val="Promos"/>
      <sheetName val="Cashflow Analysis"/>
      <sheetName val="NAV"/>
      <sheetName val="Summary"/>
      <sheetName val="Price_MF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FT (T) (2)"/>
      <sheetName val="TFT (T2) (2)"/>
      <sheetName val="TFT (T3) (2)"/>
      <sheetName val="TFT (T4) (2)"/>
      <sheetName val="TFT (T5) (2)"/>
      <sheetName val="TFT (AG)"/>
      <sheetName val="TFT (AR)"/>
      <sheetName val="TFT (AG+AR)"/>
      <sheetName val="TFT (T)"/>
      <sheetName val="TFT (T2)"/>
      <sheetName val="TFT (T3)"/>
      <sheetName val="TFT (T4)"/>
      <sheetName val="TFT (T5)"/>
      <sheetName val="WVTFT (T) (2)"/>
      <sheetName val="WVTFT (T2) (2)"/>
      <sheetName val="WVTFT (T3) (2)"/>
      <sheetName val="WVTFT (T4) (2)"/>
      <sheetName val="WVTFT (T5) (2)"/>
      <sheetName val="WVTFT (T)"/>
      <sheetName val="WVTFT (T) Share"/>
      <sheetName val="WVTFT (T2)"/>
      <sheetName val="WVTFT (T3)"/>
      <sheetName val="WVTFT (T4)"/>
      <sheetName val="WVTFT (T5)"/>
      <sheetName val="RFMD P&amp;L"/>
      <sheetName val="估值－2"/>
      <sheetName val="假设"/>
      <sheetName val="OLED (T4)"/>
      <sheetName val="OLED (T2)"/>
      <sheetName val="OLED (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sheetName val="Balance Sheet_VDF"/>
      <sheetName val="Income Statement_VDF"/>
      <sheetName val="Forecasts_VDF"/>
      <sheetName val="Summary Page_VDF"/>
      <sheetName val="Invested capital_VDF"/>
      <sheetName val="NOPAT_VDF"/>
      <sheetName val="WACC_VDF"/>
      <sheetName val="DCF_VDF"/>
      <sheetName val="Charts_VDF"/>
      <sheetName val="PV of Op Leases_VDF"/>
      <sheetName val="Pane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 of Op Leases_VDF"/>
      <sheetName val="Income Statement_VDF"/>
      <sheetName val="Summary Page_VDF"/>
      <sheetName val="Invested capital_VDF"/>
      <sheetName val="NOPAT_VDF"/>
      <sheetName val="WACC_VDF"/>
      <sheetName val="DCF_VDF"/>
      <sheetName val="Balance Sheet_VDF"/>
      <sheetName val="2325vdf"/>
      <sheetName val="Qtr Income"/>
      <sheetName val="Qtr Sales"/>
      <sheetName val="估值－2"/>
      <sheetName val="假设"/>
      <sheetName val="Repor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come Statement_VDF"/>
      <sheetName val="Summary Page_VDF"/>
      <sheetName val="Invested capital_VDF"/>
      <sheetName val="NOPAT_VDF"/>
      <sheetName val="WACC_VDF"/>
      <sheetName val="DCF_VDF"/>
      <sheetName val="PV of Op Leases_VDF"/>
      <sheetName val="2303vdf"/>
      <sheetName val="RangeDictionary"/>
      <sheetName val="WARNING"/>
      <sheetName val="BZWTEMPLATEEV &amp; Screen"/>
      <sheetName val="估值－2"/>
      <sheetName val="假设"/>
      <sheetName val="Parameter"/>
      <sheetName val="Master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Menu"/>
      <sheetName val="Important Notice"/>
      <sheetName val="Parameter"/>
      <sheetName val="PanelData"/>
      <sheetName val="LAUnitDB"/>
      <sheetName val="SMDB"/>
      <sheetName val="RevDB"/>
      <sheetName val="Main.Shipments.Units"/>
      <sheetName val="Main.Shipments.Area"/>
      <sheetName val="Main.Shipments.Allocation.Share"/>
      <sheetName val="Main.Revenues"/>
      <sheetName val="Main.Revenues.Share"/>
      <sheetName val="Main.Revenue.Per.Area"/>
      <sheetName val="Main.ASP"/>
      <sheetName val="Main.bySize.Units"/>
      <sheetName val="Main.bySize.Area"/>
      <sheetName val="Main.bySize.Share"/>
      <sheetName val="&lt;-- Analysis -- Data --&gt;"/>
      <sheetName val="AAP"/>
      <sheetName val="Units.Supplier"/>
      <sheetName val="Units.Supplier.Consolidated"/>
      <sheetName val="Units.Supplier.Share"/>
      <sheetName val="Area.Supplier"/>
      <sheetName val="Area.Supplier.Consolidated"/>
      <sheetName val="Area.Supplier.Share"/>
      <sheetName val="bySize.Units"/>
      <sheetName val="bySize.Units.Share"/>
      <sheetName val="bySize.Area"/>
      <sheetName val="bySize.Area.Share"/>
      <sheetName val="Unit.Allocation"/>
      <sheetName val="Area.Allocation"/>
      <sheetName val="ASPs"/>
      <sheetName val="Revenue.Supplier"/>
      <sheetName val="Revenue.Share"/>
      <sheetName val="RangeDictionary"/>
      <sheetName val="WARNING"/>
      <sheetName val="BZWTEMPLATEEV &amp; Screen"/>
      <sheetName val="Master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
      <sheetName val="YsizeA"/>
      <sheetName val="Parameter"/>
      <sheetName val="FabData"/>
      <sheetName val="Panelization"/>
      <sheetName val="YieldDefinition"/>
      <sheetName val="MGInputbyFab"/>
      <sheetName val="Gantt"/>
      <sheetName val="GlassAreaSumamry"/>
      <sheetName val="YieldedGlassAreaSumamry"/>
      <sheetName val="ComponentShortage"/>
      <sheetName val="Balance"/>
      <sheetName val="BalanceLarge"/>
      <sheetName val="BalanceSM"/>
      <sheetName val="BalanceTotal"/>
      <sheetName val="PriceSens"/>
      <sheetName val="DateConv"/>
      <sheetName val="DemAll"/>
      <sheetName val="MPErrorDetect"/>
      <sheetName val="Input"/>
      <sheetName val="StandardYield"/>
      <sheetName val="Yield"/>
      <sheetName val="YMG"/>
      <sheetName val="SMRatio"/>
      <sheetName val="SizeSwitch"/>
      <sheetName val="MDL"/>
      <sheetName val="SizeSwitch4GlassArea"/>
      <sheetName val="GlassAreaDetail"/>
      <sheetName val="YieldedGlassAreaDetail"/>
      <sheetName val="X10"/>
      <sheetName val="X11"/>
      <sheetName val="X12"/>
      <sheetName val="X13"/>
      <sheetName val="X14"/>
      <sheetName val="X15"/>
      <sheetName val="X16"/>
      <sheetName val="X17"/>
      <sheetName val="X18"/>
      <sheetName val="X19"/>
      <sheetName val="X20"/>
      <sheetName val="X21"/>
      <sheetName val="X23"/>
      <sheetName val="S15"/>
      <sheetName val="S16"/>
      <sheetName val="S17"/>
      <sheetName val="S18"/>
      <sheetName val="S19"/>
      <sheetName val="S20"/>
      <sheetName val="W11"/>
      <sheetName val="W15"/>
      <sheetName val="W17"/>
      <sheetName val="W18"/>
      <sheetName val="W19"/>
      <sheetName val="W20"/>
      <sheetName val="W22"/>
      <sheetName val="W23"/>
      <sheetName val="W24"/>
      <sheetName val="W25"/>
      <sheetName val="W26"/>
      <sheetName val="W30"/>
      <sheetName val="W31"/>
      <sheetName val="W32"/>
      <sheetName val="W37"/>
      <sheetName val="W40"/>
      <sheetName val="W42"/>
      <sheetName val="W44"/>
      <sheetName val="W46"/>
      <sheetName val="Invested capital_VDF"/>
      <sheetName val="NOPAT_VDF"/>
      <sheetName val="DCF_VDF"/>
      <sheetName val="Summary Page_VDF"/>
      <sheetName val="Income Statement_VDF"/>
      <sheetName val="RangeDictionary"/>
      <sheetName val="WARNING"/>
      <sheetName val="BZWTEMPLATEEV &amp; Screen"/>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DC 1.1"/>
      <sheetName val="Summary"/>
      <sheetName val="Forecast"/>
      <sheetName val="Invested capital_VDF"/>
      <sheetName val="NOPAT_VDF"/>
      <sheetName val="DCF_VDF"/>
      <sheetName val="Summary Page_VDF"/>
      <sheetName val="Income Statement_VDF"/>
      <sheetName val="T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Price"/>
      <sheetName val="Price_MFM"/>
      <sheetName val="DB"/>
      <sheetName val="DBSupReg"/>
      <sheetName val="DBInput"/>
      <sheetName val="C5A"/>
      <sheetName val="C5Region"/>
      <sheetName val="C5RGB_DVI"/>
      <sheetName val="C5UnitBySize"/>
      <sheetName val="C5RevBySize"/>
      <sheetName val="C5UntBySizeByRegion"/>
      <sheetName val="C5B"/>
      <sheetName val="C5BrandWW"/>
      <sheetName val="C5BrandJP"/>
      <sheetName val="C5BrandNA"/>
      <sheetName val="C5BrandEU"/>
      <sheetName val="C5BrandROW"/>
      <sheetName val="C5UnitBySizeByBrand"/>
      <sheetName val="C5BrandSizeWW"/>
      <sheetName val="C5BrandSizeJP"/>
      <sheetName val="C5BrandSizeNA"/>
      <sheetName val="C5BrandSizeEU"/>
      <sheetName val="C5BrandSizeROW"/>
      <sheetName val="TFT (T4)"/>
      <sheetName val="TFT (T2)"/>
      <sheetName val="TFT (T3)"/>
      <sheetName val="WVTFT (T4)"/>
      <sheetName val="WVTFT (T3)"/>
      <sheetName val="Forecast"/>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LED (T)"/>
      <sheetName val="OLED (T) (2)"/>
      <sheetName val="OLED (T2)"/>
      <sheetName val="OLED (T2) (2)"/>
      <sheetName val="OLED (T3)"/>
      <sheetName val="OLED (T3) (2)"/>
      <sheetName val="OLED (T4)"/>
      <sheetName val="OLED (T4) (2)"/>
      <sheetName val="OLED (T5)"/>
      <sheetName val="OLED (T5) (2)"/>
      <sheetName val="OLED (AR)"/>
      <sheetName val="NOPAT_VDF"/>
      <sheetName val="TFT (T4)"/>
      <sheetName val="TFT (T2)"/>
      <sheetName val="TFT (T3)"/>
      <sheetName val="WVTFT (T4)"/>
      <sheetName val="WVTFT (T3)"/>
      <sheetName val="員工分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finition"/>
      <sheetName val="ForDB"/>
      <sheetName val="12.1SVGA"/>
      <sheetName val="13.3XGA"/>
      <sheetName val="14.0XGA"/>
      <sheetName val="14.1XGA"/>
      <sheetName val="14.5XGA"/>
      <sheetName val="15.0XGA"/>
      <sheetName val="15.1XGA"/>
      <sheetName val="15.3XGA_Wide"/>
      <sheetName val="15.4SXGA"/>
      <sheetName val="15.7SXGA"/>
      <sheetName val="16.0SXGA"/>
      <sheetName val="17.0XGA_Wide"/>
      <sheetName val="17.0SXGA"/>
      <sheetName val="17.3SXGA_Wide"/>
      <sheetName val="17.4SXGA"/>
      <sheetName val="17.5XGA_Wide"/>
      <sheetName val="18.0SXGA"/>
      <sheetName val="18.1XGA"/>
      <sheetName val="18.1SXGA"/>
      <sheetName val="18.1UXGA"/>
      <sheetName val="19.0SXGA"/>
      <sheetName val="19.0UXGA"/>
      <sheetName val="19.0XGA_Wide"/>
      <sheetName val="19.0SXGA_Plus_Wide"/>
      <sheetName val="19.6UXGA"/>
      <sheetName val="20.0SXGA_Plus_Wide"/>
      <sheetName val="20.1SXGA"/>
      <sheetName val="20.1UXGA"/>
      <sheetName val="20.1UXGA_Wide"/>
      <sheetName val="20.8QXGA"/>
      <sheetName val="20.8QUXGA"/>
      <sheetName val="21.0SXGA_Plus_Wide"/>
      <sheetName val="21.3UXGA"/>
      <sheetName val="21.3QXGA"/>
      <sheetName val="21.3QSXGA"/>
      <sheetName val="22.0SXGA_Wide"/>
      <sheetName val="22.2QUXGA_Wide"/>
      <sheetName val="23.0UXGA_Wide"/>
      <sheetName val="23.1UXGA"/>
      <sheetName val="24.0UXGA_Wide"/>
      <sheetName val="28.3QSXGA"/>
      <sheetName val="YEAR"/>
      <sheetName val="QUARTER"/>
      <sheetName val="MONTH"/>
      <sheetName val="ADI"/>
      <sheetName val="Fujitsu"/>
      <sheetName val="Hitachi"/>
      <sheetName val="Matsushita"/>
      <sheetName val="Toshiba"/>
      <sheetName val="TMDisplay"/>
      <sheetName val="NEC"/>
      <sheetName val="Philips_Kobe"/>
      <sheetName val="Sharp"/>
      <sheetName val="Tottori_Sanyo"/>
      <sheetName val="BOE_Hydis"/>
      <sheetName val="LG.Philips"/>
      <sheetName val="Samsung"/>
      <sheetName val="Acer"/>
      <sheetName val="Unipac"/>
      <sheetName val="AU_Optronics"/>
      <sheetName val="Chi_Mei"/>
      <sheetName val="IDTech"/>
      <sheetName val="CPT"/>
      <sheetName val="Hannstar"/>
      <sheetName val="Innolux"/>
      <sheetName val="Quanta"/>
      <sheetName val="Toppoly"/>
      <sheetName val="Jilin"/>
      <sheetName val="SVA_NEC"/>
      <sheetName val="NOPAT_VDF"/>
      <sheetName val="季報(合併)"/>
      <sheetName val="季報(非合併)"/>
      <sheetName val="年報(合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Prices"/>
      <sheetName val="Chart"/>
      <sheetName val="Company"/>
      <sheetName val="Panels"/>
      <sheetName val="Mitac"/>
      <sheetName val="PV of Op Leases_VDF"/>
      <sheetName val="NOPAT_VDF"/>
      <sheetName val="日股價"/>
      <sheetName val="匯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casts_VDF"/>
      <sheetName val="Reporting"/>
      <sheetName val="mod-03"/>
      <sheetName val="Associate"/>
      <sheetName val="Forecast"/>
      <sheetName val="Double"/>
      <sheetName val="EPS"/>
      <sheetName val="2303cm"/>
      <sheetName val="VVVVVVa"/>
      <sheetName val="USC"/>
      <sheetName val="Utek"/>
      <sheetName val="Merger"/>
      <sheetName val="Nippon Steel"/>
      <sheetName val="Treasury stocks"/>
      <sheetName val="tech dev"/>
      <sheetName val="Old"/>
      <sheetName val="Output"/>
      <sheetName val="revision"/>
      <sheetName val="Qstatement"/>
      <sheetName val="Databox"/>
      <sheetName val="Breakdown"/>
      <sheetName val="Assumptions"/>
      <sheetName val="Q old"/>
      <sheetName val="Disposal income"/>
      <sheetName val="dataCentral - 2303.TW"/>
      <sheetName val="Income"/>
      <sheetName val="Balance Sheet"/>
      <sheetName val="Cashflow"/>
      <sheetName val="Quarterly"/>
      <sheetName val="TEJ_Inc"/>
      <sheetName val="TEJ_BS"/>
      <sheetName val="TEJ_CF"/>
      <sheetName val="Fabless"/>
      <sheetName val="Module1"/>
      <sheetName val="Results"/>
      <sheetName val="Download_2332"/>
      <sheetName val="SMR DataSheet"/>
      <sheetName val="Assumption"/>
      <sheetName val="Panels"/>
      <sheetName val="Static"/>
      <sheetName val="DCF_VDF"/>
      <sheetName val="PV of Op Leases_VDF"/>
      <sheetName val="匯率"/>
      <sheetName val="Model(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TVPrices"/>
      <sheetName val="MasterDB"/>
      <sheetName val="AnnualSummary"/>
      <sheetName val="WW"/>
      <sheetName val="Reg"/>
      <sheetName val="BrandWW"/>
      <sheetName val="BrandTable"/>
      <sheetName val="BrandReg"/>
      <sheetName val="Fcst_WWTotal"/>
      <sheetName val="Fcst_Regional"/>
      <sheetName val="LAUnitDB"/>
      <sheetName val="SMDB"/>
      <sheetName val="DCF_VDF"/>
      <sheetName val="匯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MasterDB"/>
      <sheetName val="Definition (2)"/>
      <sheetName val="Definition"/>
      <sheetName val="Units"/>
      <sheetName val="UnitShare"/>
      <sheetName val="Revenues"/>
      <sheetName val="RevenueShare"/>
      <sheetName val="ASPs"/>
      <sheetName val="AverageSize"/>
      <sheetName val="DateConv"/>
      <sheetName val="Panelization"/>
      <sheetName val="GlassAreaSumamry"/>
      <sheetName val="DemAll"/>
      <sheetName val="YsizeA"/>
      <sheetName val="LAUnitDB"/>
      <sheetName val="SMDB"/>
      <sheetName val="Ann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Price"/>
      <sheetName val="DB"/>
      <sheetName val="DBInput"/>
      <sheetName val="C3A"/>
      <sheetName val="C3Region"/>
      <sheetName val="C3RGB_DVI"/>
      <sheetName val="C3Size"/>
      <sheetName val="C3SizeRegion"/>
      <sheetName val="C3B"/>
      <sheetName val="C3BrandByUnitByRegion"/>
      <sheetName val="C3BrandTypeWW"/>
      <sheetName val="C3BrandTypeJP"/>
      <sheetName val="C3BrandTypeNA"/>
      <sheetName val="C3BrandTypeEU"/>
      <sheetName val="C3BrandTypeROW"/>
      <sheetName val="C3UnitBySizeByBrand"/>
      <sheetName val="C3BrandSizeWW"/>
      <sheetName val="C3BrandSizeJP"/>
      <sheetName val="C3BrandSizeNA"/>
      <sheetName val="C3BrandSizeEU"/>
      <sheetName val="C3BrandSizeROW"/>
      <sheetName val="Summary"/>
      <sheetName val="DateConv"/>
      <sheetName val="Panelization"/>
      <sheetName val="GlassAreaSumamry"/>
      <sheetName val="DemAll"/>
      <sheetName val="YsizeA"/>
      <sheetName val="Annu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1"/>
      <sheetName val="2"/>
      <sheetName val="3"/>
      <sheetName val="37"/>
      <sheetName val="38"/>
      <sheetName val="12"/>
      <sheetName val="39"/>
      <sheetName val="10"/>
      <sheetName val="6"/>
      <sheetName val="8"/>
      <sheetName val="9"/>
      <sheetName val="35"/>
      <sheetName val="7"/>
      <sheetName val="11"/>
      <sheetName val="20"/>
      <sheetName val="19"/>
      <sheetName val="16"/>
      <sheetName val="36"/>
      <sheetName val="34"/>
      <sheetName val="28"/>
      <sheetName val="29"/>
      <sheetName val="23"/>
      <sheetName val="24"/>
      <sheetName val="26"/>
      <sheetName val="27"/>
      <sheetName val="33"/>
      <sheetName val="30"/>
      <sheetName val="31"/>
      <sheetName val="32"/>
      <sheetName val="17"/>
      <sheetName val="14"/>
      <sheetName val="15"/>
      <sheetName val="21"/>
      <sheetName val="40"/>
      <sheetName val="Callouts"/>
      <sheetName val="4"/>
      <sheetName val="5"/>
      <sheetName val="13"/>
      <sheetName val="18"/>
      <sheetName val="22"/>
      <sheetName val="25"/>
      <sheetName val="Nissan PU 2"/>
      <sheetName val="Tesla1"/>
      <sheetName val="PQ25"/>
      <sheetName val="Net Inter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ctronics"/>
      <sheetName val="Scenario PivotTable 6"/>
      <sheetName val="DisplaySearch Material (3)"/>
      <sheetName val="CSTN"/>
      <sheetName val="eInk_2"/>
      <sheetName val="eInk_3"/>
      <sheetName val="eInk_4"/>
      <sheetName val="eInk_4 Device"/>
      <sheetName val="12.1"/>
      <sheetName val="13.3"/>
      <sheetName val="14.1"/>
      <sheetName val="15"/>
      <sheetName val="17"/>
      <sheetName val="18xx"/>
      <sheetName val="18"/>
      <sheetName val="20.3"/>
      <sheetName val="23U"/>
      <sheetName val="Sheet1"/>
      <sheetName val="General Inputs"/>
      <sheetName val="Summary"/>
      <sheetName val="Fab Summary"/>
      <sheetName val="5 Mask BCE"/>
      <sheetName val="5 Mask ES Process"/>
      <sheetName val="Equipment Pricing"/>
      <sheetName val="Cost Results"/>
      <sheetName val="AGV Calculation"/>
      <sheetName val="Yields_Cost"/>
      <sheetName val="Iridigm Device"/>
      <sheetName val="yield"/>
      <sheetName val="Scenario PivotTable 7"/>
      <sheetName val="Electronics (2)"/>
      <sheetName val="Materials Quarterly"/>
      <sheetName val="Material Reference"/>
      <sheetName val="TO DO's"/>
      <sheetName val="Panels per SS"/>
      <sheetName val=" APPS INPUTS"/>
      <sheetName val="SEMI Assumptions"/>
      <sheetName val="ES Device"/>
      <sheetName val="TACT"/>
      <sheetName val="Footprints"/>
      <sheetName val="MTBF &amp; MTTR"/>
      <sheetName val="Time_Scale"/>
      <sheetName val="Material Scaling"/>
      <sheetName val="Equipment Dimensions"/>
      <sheetName val="Yields"/>
      <sheetName val="OLED"/>
      <sheetName val="9 Mask LTPS"/>
      <sheetName val="Consumables"/>
      <sheetName val="Iridigm"/>
      <sheetName val="Iridigm_STN"/>
      <sheetName val="Iridigm_CSTN"/>
      <sheetName val="Iridigm_CTFT"/>
      <sheetName val="Process Consumables"/>
      <sheetName val="Prices from Ross"/>
      <sheetName val="Old Process Flow"/>
      <sheetName val="锂电池子版块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Company Projected IS"/>
      <sheetName val="CSFB Projected Income Statement"/>
      <sheetName val="Pricing Matrix"/>
      <sheetName val="Module1"/>
      <sheetName val="OLED (T4)"/>
      <sheetName val="OLED (T2)"/>
      <sheetName val="OLED (T3)"/>
      <sheetName val="Price_MF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項目"/>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Model(Q)"/>
      <sheetName val="IS(C)"/>
      <sheetName val="PL-Q"/>
      <sheetName val="PL-Y"/>
      <sheetName val="Template"/>
      <sheetName val="Rel_P"/>
      <sheetName val="PE&amp;PB"/>
      <sheetName val="輸出報表(Core)"/>
      <sheetName val="輸出報表(NR)"/>
      <sheetName val="拜訪重點"/>
      <sheetName val="Definition"/>
      <sheetName val="OLED (T4)"/>
      <sheetName val="OLED (T2)"/>
      <sheetName val="OLED (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eryInformationStore"/>
      <sheetName val="公司債"/>
      <sheetName val="FX"/>
      <sheetName val="董監持股"/>
      <sheetName val="股利政策"/>
      <sheetName val="加權指數"/>
      <sheetName val="日收盤"/>
      <sheetName val="週收盤"/>
      <sheetName val="月收盤"/>
      <sheetName val="現流表(單季)"/>
      <sheetName val="月營收"/>
      <sheetName val="Q_累計"/>
      <sheetName val="Y報(合併)"/>
      <sheetName val="Q報_單季"/>
      <sheetName val="季報(非合併)"/>
      <sheetName val="法人持股"/>
      <sheetName val="FINI Holding"/>
      <sheetName val="SM market"/>
      <sheetName val="Touch marekt"/>
      <sheetName val="Touch market II"/>
      <sheetName val="Touch marekt III"/>
      <sheetName val="SM market share"/>
      <sheetName val="Smartphone MS"/>
      <sheetName val="Product mix"/>
      <sheetName val="VT-C"/>
      <sheetName val="VT-p"/>
      <sheetName val="Peer"/>
      <sheetName val="Consensus"/>
      <sheetName val="Sheet13"/>
      <sheetName val="Sheet12"/>
      <sheetName val="季報(合併)"/>
      <sheetName val="年報(合併)"/>
      <sheetName val="Earnings Revision"/>
      <sheetName val="Model"/>
      <sheetName val="Sheet11"/>
      <sheetName val="Sheet1"/>
      <sheetName val="Q~PL"/>
      <sheetName val="Y~PL"/>
      <sheetName val="Template"/>
      <sheetName val="Sheet2"/>
      <sheetName val="Output~Cover"/>
      <sheetName val="Output~Rel P"/>
      <sheetName val="Output~PE+PB"/>
      <sheetName val="Short~PL+BS+CF"/>
      <sheetName val="Long~PL"/>
      <sheetName val="Long~BS"/>
      <sheetName val="Long~CF"/>
      <sheetName val="Long~Q"/>
      <sheetName val="中英文對照"/>
      <sheetName val="Panels"/>
      <sheetName val="Defin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Model(Q)"/>
      <sheetName val="IS(P)"/>
      <sheetName val="PL-Q"/>
      <sheetName val="PL-Y"/>
      <sheetName val="Template"/>
      <sheetName val="Rel_P"/>
      <sheetName val="PE&amp;PB"/>
      <sheetName val="輸出報表(Core)"/>
      <sheetName val="輸出報表(NR)"/>
      <sheetName val="拜訪重點"/>
      <sheetName val="供需與ASP"/>
      <sheetName val="營收YoY"/>
      <sheetName val="獲利調整"/>
      <sheetName val="Reporting"/>
      <sheetName val="Pan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報表項目"/>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營收Model"/>
      <sheetName val="Model(Q)"/>
      <sheetName val="IS(C)"/>
      <sheetName val="PL-Q"/>
      <sheetName val="PL-Y"/>
      <sheetName val="Template"/>
      <sheetName val="Rel_P"/>
      <sheetName val="PE&amp;PB"/>
      <sheetName val="輸出報表(Core)"/>
      <sheetName val="輸出報表(NR)"/>
      <sheetName val="拜訪重點"/>
      <sheetName val="營收分類"/>
      <sheetName val="產能利用率"/>
      <sheetName val="其他"/>
      <sheetName val="Parameter"/>
      <sheetName val="MasterDB"/>
      <sheetName val="Repor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資料"/>
      <sheetName val="法人持股"/>
      <sheetName val="員工分紅"/>
      <sheetName val="日股價"/>
      <sheetName val="週股價"/>
      <sheetName val="股利政策"/>
      <sheetName val="匯率"/>
      <sheetName val="月營收"/>
      <sheetName val="TEJ(Q非合併)"/>
      <sheetName val="TEJ(Y非合併)"/>
      <sheetName val="TEJ(Q合併)"/>
      <sheetName val="TEJ(Y合併)"/>
      <sheetName val="Invest(china)"/>
      <sheetName val="Invest"/>
      <sheetName val="產能與製程"/>
      <sheetName val="GM model"/>
      <sheetName val="Model(Q)"/>
      <sheetName val="IS(P)"/>
      <sheetName val="PL-Q"/>
      <sheetName val="PL-Y"/>
      <sheetName val="Template"/>
      <sheetName val="Rel_P"/>
      <sheetName val="PE&amp;PB"/>
      <sheetName val="輸出報表(Core)"/>
      <sheetName val="輸出報表(NR)"/>
      <sheetName val="拜訪重點"/>
      <sheetName val="供需與ASP "/>
      <sheetName val="MasterDB"/>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kipSheet"/>
      <sheetName val="ErrorSheet"/>
      <sheetName val="Static Data"/>
      <sheetName val="Financial Data"/>
      <sheetName val="Produst mix-raw"/>
      <sheetName val="Product mix"/>
      <sheetName val="PQC"/>
      <sheetName val="Qly-Raw -bs-cf"/>
      <sheetName val="Qly-raw-is"/>
      <sheetName val="Qly"/>
      <sheetName val="Annual-Raw"/>
      <sheetName val="Annual"/>
      <sheetName val="Report"/>
      <sheetName val="Valuation"/>
      <sheetName val="Comp"/>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目录》"/>
      <sheetName val="新能源车国家补贴标准(2018版)"/>
      <sheetName val="新能源汽车国家补贴标准(旧版)"/>
      <sheetName val="地方补贴政策跟踪"/>
      <sheetName val="充电桩&amp;充电服务费政策"/>
      <sheetName val="国内新能源汽车产业政策"/>
      <sheetName val="国内产销量及装机结构1"/>
      <sheetName val="国内产销量及装机结构"/>
      <sheetName val="空间丨全球整车及锂电池需求"/>
      <sheetName val="空间丨动力电池及锂电材料"/>
      <sheetName val="空间丨其他电池及锂电材料"/>
      <sheetName val="产业链价格高频&amp;季度跟踪"/>
      <sheetName val="中汽协丨产销量"/>
      <sheetName val="乘联会丨销量"/>
      <sheetName val="合格证丨产量&amp;装机总量"/>
      <sheetName val="合格证丨车企&amp;三电明细"/>
      <sheetName val="汽工协丨产销量"/>
      <sheetName val="国内产销分析"/>
      <sheetName val="全球产销分析"/>
      <sheetName val="分城市推广数据"/>
      <sheetName val="新车公告目录"/>
      <sheetName val="推荐目录丨2017年以来"/>
      <sheetName val="推荐目录丨旧版本"/>
      <sheetName val="免征购置税车型目录"/>
      <sheetName val="未来车型前瞻"/>
      <sheetName val="重点车企动态"/>
      <sheetName val="锂电池丨产能、产量、格局"/>
      <sheetName val="正极丨产能、产量、格局"/>
      <sheetName val="负极丨产能、产量、格局"/>
      <sheetName val="电解液丨产能、产量、格局"/>
      <sheetName val="隔膜丨产能、产量、格局"/>
      <sheetName val="重点供应链梳理"/>
      <sheetName val="产业链公司业务梳理"/>
      <sheetName val="产业链公司相互供应关系"/>
      <sheetName val="分环节财务数据"/>
      <sheetName val="历史行情纵览"/>
      <sheetName val="重点标的估值表"/>
      <sheetName val="Sheet1"/>
      <sheetName val="Price_Per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48">
          <cell r="L148" t="str">
            <v>来源：中汽协</v>
          </cell>
        </row>
      </sheetData>
      <sheetData sheetId="13">
        <row r="31">
          <cell r="L31" t="str">
            <v>来源：乘联会</v>
          </cell>
        </row>
      </sheetData>
      <sheetData sheetId="14">
        <row r="71">
          <cell r="M71" t="str">
            <v>月份</v>
          </cell>
        </row>
      </sheetData>
      <sheetData sheetId="15">
        <row r="55">
          <cell r="M55">
            <v>43405</v>
          </cell>
        </row>
      </sheetData>
      <sheetData sheetId="16"/>
      <sheetData sheetId="17"/>
      <sheetData sheetId="18">
        <row r="10">
          <cell r="L10" t="str">
            <v>年份</v>
          </cell>
        </row>
      </sheetData>
      <sheetData sheetId="19"/>
      <sheetData sheetId="20"/>
      <sheetData sheetId="21"/>
      <sheetData sheetId="22"/>
      <sheetData sheetId="23"/>
      <sheetData sheetId="24"/>
      <sheetData sheetId="25"/>
      <sheetData sheetId="26">
        <row r="9">
          <cell r="L9" t="str">
            <v>来源：高工锂电</v>
          </cell>
        </row>
      </sheetData>
      <sheetData sheetId="27"/>
      <sheetData sheetId="28">
        <row r="9">
          <cell r="L9" t="str">
            <v>来源：高工锂电</v>
          </cell>
        </row>
      </sheetData>
      <sheetData sheetId="29">
        <row r="9">
          <cell r="L9" t="str">
            <v>来源：高工锂电</v>
          </cell>
        </row>
      </sheetData>
      <sheetData sheetId="30">
        <row r="9">
          <cell r="L9" t="str">
            <v>来源：高工锂电</v>
          </cell>
        </row>
      </sheetData>
      <sheetData sheetId="31"/>
      <sheetData sheetId="32"/>
      <sheetData sheetId="33"/>
      <sheetData sheetId="34"/>
      <sheetData sheetId="35"/>
      <sheetData sheetId="36"/>
      <sheetData sheetId="37" refreshError="1"/>
      <sheetData sheetId="3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行业趋势判断"/>
      <sheetName val="各环节公司列表"/>
      <sheetName val="产业链供需平衡测算"/>
      <sheetName val="产业链公司业务梳理"/>
      <sheetName val="供应链关系"/>
      <sheetName val="锂电池子版块目录"/>
      <sheetName val="电池1"/>
      <sheetName val="电池2"/>
      <sheetName val="电池3"/>
      <sheetName val="电池4"/>
      <sheetName val="电池5"/>
      <sheetName val="电池6"/>
      <sheetName val="电池7"/>
      <sheetName val="燃料电池1"/>
      <sheetName val="燃料电池2"/>
      <sheetName val="电解液1"/>
      <sheetName val="电解液2"/>
      <sheetName val="电解液3"/>
      <sheetName val="电解液4"/>
      <sheetName val="电解液5"/>
      <sheetName val="电解液6"/>
      <sheetName val="正极1"/>
      <sheetName val="正极2"/>
      <sheetName val="正极3"/>
      <sheetName val="正极4"/>
      <sheetName val="正极5"/>
      <sheetName val="负极1"/>
      <sheetName val="负极2"/>
      <sheetName val="负极3"/>
      <sheetName val="负极4"/>
      <sheetName val="负极5"/>
      <sheetName val="隔膜1"/>
      <sheetName val="隔膜2"/>
      <sheetName val="隔膜3"/>
      <sheetName val="隔膜4"/>
      <sheetName val="隔膜5"/>
      <sheetName val="锂钴镍2"/>
      <sheetName val="部件与系统子版块"/>
      <sheetName val="BMS 1"/>
      <sheetName val="BMS 2"/>
      <sheetName val="BMS 3"/>
      <sheetName val="新能源车电机1"/>
      <sheetName val="新能源车电机2"/>
      <sheetName val="新能源车电机3"/>
      <sheetName val="新能源车电机4"/>
      <sheetName val="新能源车空调1"/>
      <sheetName val="新能源车空调2"/>
      <sheetName val="新能源车空调3"/>
      <sheetName val="燃油乘用车销售情况"/>
      <sheetName val="燃油车销售情况"/>
      <sheetName val="电动车生产情况"/>
      <sheetName val="电动车产量分析"/>
      <sheetName val="电动产量原始数据"/>
      <sheetName val="汽工协新能源车产销数据"/>
      <sheetName val="产量统计（工信部）"/>
      <sheetName val="新能源乘用车销量统计（乘联会）"/>
      <sheetName val="重点车型一览表"/>
      <sheetName val="主要车企情况"/>
      <sheetName val="示范城市推广情况"/>
      <sheetName val="车型推广目录"/>
      <sheetName val="免税车型目录EV"/>
      <sheetName val="免税车型目录PHEV"/>
      <sheetName val="国家政策汇总"/>
      <sheetName val="地方政策汇总"/>
      <sheetName val="充电桩政策"/>
      <sheetName val="国家补贴"/>
      <sheetName val="地方补贴"/>
      <sheetName val="充换电价"/>
      <sheetName val="运营模式"/>
      <sheetName val="锂电数据库画图汇总"/>
      <sheetName val="Inputs"/>
      <sheetName val="員工分紅"/>
      <sheetName val="Cox 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definedNames>
      <definedName name="edb"/>
      <definedName name="s_stm07_is"/>
      <definedName name="s_stmnote_seg_1501"/>
      <definedName name="to_windcode"/>
    </defined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eme/themeOverride1.xml><?xml version="1.0" encoding="utf-8"?>
<a:themeOverride xmlns:a="http://schemas.openxmlformats.org/drawingml/2006/main">
  <a:clrScheme name="自定义 1">
    <a:dk1>
      <a:sysClr val="windowText" lastClr="000000"/>
    </a:dk1>
    <a:lt1>
      <a:sysClr val="window" lastClr="FFFFFF"/>
    </a:lt1>
    <a:dk2>
      <a:srgbClr val="44546A"/>
    </a:dk2>
    <a:lt2>
      <a:srgbClr val="E7E6E6"/>
    </a:lt2>
    <a:accent1>
      <a:srgbClr val="003778"/>
    </a:accent1>
    <a:accent2>
      <a:srgbClr val="BFBFBF"/>
    </a:accent2>
    <a:accent3>
      <a:srgbClr val="FF6464"/>
    </a:accent3>
    <a:accent4>
      <a:srgbClr val="00AEEF"/>
    </a:accent4>
    <a:accent5>
      <a:srgbClr val="B40000"/>
    </a:accent5>
    <a:accent6>
      <a:srgbClr val="BFEBFB"/>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D95"/>
  <sheetViews>
    <sheetView showGridLines="0" topLeftCell="A4" zoomScale="145" zoomScaleNormal="145" workbookViewId="0">
      <selection activeCell="C23" sqref="C23"/>
    </sheetView>
  </sheetViews>
  <sheetFormatPr defaultColWidth="9" defaultRowHeight="14"/>
  <cols>
    <col min="1" max="1" width="5.33203125" style="119" customWidth="1"/>
    <col min="2" max="2" width="13.25" style="119" customWidth="1"/>
    <col min="3" max="3" width="27.75" style="119" customWidth="1"/>
    <col min="4" max="4" width="30.33203125" style="120" customWidth="1"/>
    <col min="5" max="16384" width="9" style="119"/>
  </cols>
  <sheetData>
    <row r="2" spans="2:4" ht="10" customHeight="1">
      <c r="C2" s="535" t="s">
        <v>0</v>
      </c>
      <c r="D2" s="535"/>
    </row>
    <row r="3" spans="2:4" ht="10" customHeight="1">
      <c r="C3" s="535"/>
      <c r="D3" s="535"/>
    </row>
    <row r="4" spans="2:4" ht="10" customHeight="1">
      <c r="C4" s="535"/>
      <c r="D4" s="535"/>
    </row>
    <row r="5" spans="2:4" ht="10" customHeight="1">
      <c r="C5" s="535"/>
      <c r="D5" s="535"/>
    </row>
    <row r="7" spans="2:4" ht="15">
      <c r="B7" s="533" t="s">
        <v>1</v>
      </c>
      <c r="C7" s="534"/>
      <c r="D7" s="121" t="s">
        <v>2</v>
      </c>
    </row>
    <row r="8" spans="2:4">
      <c r="B8" s="530" t="s">
        <v>3</v>
      </c>
      <c r="C8" s="212" t="s">
        <v>4</v>
      </c>
      <c r="D8" s="122">
        <v>44824</v>
      </c>
    </row>
    <row r="9" spans="2:4">
      <c r="B9" s="531"/>
      <c r="C9" s="212" t="s">
        <v>467</v>
      </c>
      <c r="D9" s="122">
        <v>44824</v>
      </c>
    </row>
    <row r="10" spans="2:4">
      <c r="B10" s="531"/>
      <c r="C10" s="212" t="s">
        <v>483</v>
      </c>
      <c r="D10" s="122">
        <v>44824</v>
      </c>
    </row>
    <row r="11" spans="2:4">
      <c r="B11" s="531"/>
      <c r="C11" s="212" t="s">
        <v>6</v>
      </c>
      <c r="D11" s="122">
        <v>44824</v>
      </c>
    </row>
    <row r="12" spans="2:4">
      <c r="B12" s="531"/>
      <c r="C12" s="212" t="s">
        <v>484</v>
      </c>
      <c r="D12" s="122">
        <v>44824</v>
      </c>
    </row>
    <row r="13" spans="2:4">
      <c r="B13" s="531"/>
      <c r="C13" s="212" t="s">
        <v>500</v>
      </c>
      <c r="D13" s="122">
        <v>44824</v>
      </c>
    </row>
    <row r="14" spans="2:4">
      <c r="B14" s="532"/>
      <c r="C14" s="212" t="s">
        <v>618</v>
      </c>
      <c r="D14" s="122">
        <v>44824</v>
      </c>
    </row>
    <row r="15" spans="2:4">
      <c r="B15" s="530" t="s">
        <v>7</v>
      </c>
      <c r="C15" s="224" t="s">
        <v>506</v>
      </c>
      <c r="D15" s="122">
        <v>44824</v>
      </c>
    </row>
    <row r="16" spans="2:4">
      <c r="B16" s="531"/>
      <c r="C16" s="224" t="s">
        <v>507</v>
      </c>
      <c r="D16" s="122">
        <v>44824</v>
      </c>
    </row>
    <row r="17" spans="2:4">
      <c r="B17" s="531"/>
      <c r="C17" s="224" t="s">
        <v>508</v>
      </c>
      <c r="D17" s="122">
        <v>44824</v>
      </c>
    </row>
    <row r="18" spans="2:4">
      <c r="B18" s="532"/>
      <c r="C18" s="224" t="s">
        <v>509</v>
      </c>
      <c r="D18" s="122">
        <v>44824</v>
      </c>
    </row>
    <row r="19" spans="2:4">
      <c r="B19" s="536" t="s">
        <v>8</v>
      </c>
      <c r="C19" s="499" t="s">
        <v>9</v>
      </c>
      <c r="D19" s="122">
        <v>44824</v>
      </c>
    </row>
    <row r="20" spans="2:4">
      <c r="B20" s="536"/>
      <c r="C20" s="499" t="s">
        <v>541</v>
      </c>
      <c r="D20" s="122">
        <v>44824</v>
      </c>
    </row>
    <row r="21" spans="2:4">
      <c r="B21" s="536"/>
      <c r="C21" s="499" t="s">
        <v>501</v>
      </c>
      <c r="D21" s="122">
        <v>44824</v>
      </c>
    </row>
    <row r="22" spans="2:4">
      <c r="B22" s="536"/>
      <c r="C22" s="499" t="s">
        <v>542</v>
      </c>
      <c r="D22" s="122">
        <v>44824</v>
      </c>
    </row>
    <row r="23" spans="2:4">
      <c r="B23" s="536"/>
      <c r="C23" s="212" t="s">
        <v>612</v>
      </c>
      <c r="D23" s="122">
        <v>44824</v>
      </c>
    </row>
    <row r="24" spans="2:4">
      <c r="D24" s="123"/>
    </row>
    <row r="25" spans="2:4" ht="15">
      <c r="B25" s="226" t="s">
        <v>505</v>
      </c>
      <c r="C25" s="124"/>
      <c r="D25" s="124"/>
    </row>
    <row r="26" spans="2:4">
      <c r="D26" s="123"/>
    </row>
    <row r="27" spans="2:4">
      <c r="D27" s="123"/>
    </row>
    <row r="28" spans="2:4">
      <c r="D28" s="123"/>
    </row>
    <row r="29" spans="2:4">
      <c r="D29" s="123"/>
    </row>
    <row r="30" spans="2:4">
      <c r="D30" s="123"/>
    </row>
    <row r="31" spans="2:4">
      <c r="D31" s="123"/>
    </row>
    <row r="32" spans="2:4">
      <c r="D32" s="123"/>
    </row>
    <row r="33" spans="4:4">
      <c r="D33" s="123"/>
    </row>
    <row r="34" spans="4:4">
      <c r="D34" s="123"/>
    </row>
    <row r="35" spans="4:4">
      <c r="D35" s="123"/>
    </row>
    <row r="36" spans="4:4">
      <c r="D36" s="123"/>
    </row>
    <row r="37" spans="4:4">
      <c r="D37" s="123"/>
    </row>
    <row r="38" spans="4:4">
      <c r="D38" s="123"/>
    </row>
    <row r="39" spans="4:4">
      <c r="D39" s="123"/>
    </row>
    <row r="40" spans="4:4">
      <c r="D40" s="123"/>
    </row>
    <row r="41" spans="4:4">
      <c r="D41" s="123"/>
    </row>
    <row r="42" spans="4:4">
      <c r="D42" s="123"/>
    </row>
    <row r="43" spans="4:4">
      <c r="D43" s="123"/>
    </row>
    <row r="44" spans="4:4">
      <c r="D44" s="123"/>
    </row>
    <row r="45" spans="4:4">
      <c r="D45" s="123"/>
    </row>
    <row r="46" spans="4:4">
      <c r="D46" s="123"/>
    </row>
    <row r="47" spans="4:4">
      <c r="D47" s="123"/>
    </row>
    <row r="48" spans="4:4">
      <c r="D48" s="123"/>
    </row>
    <row r="49" spans="4:4">
      <c r="D49" s="123"/>
    </row>
    <row r="50" spans="4:4">
      <c r="D50" s="123"/>
    </row>
    <row r="51" spans="4:4">
      <c r="D51" s="123"/>
    </row>
    <row r="52" spans="4:4">
      <c r="D52" s="123"/>
    </row>
    <row r="53" spans="4:4">
      <c r="D53" s="123"/>
    </row>
    <row r="54" spans="4:4">
      <c r="D54" s="123"/>
    </row>
    <row r="55" spans="4:4">
      <c r="D55" s="123"/>
    </row>
    <row r="56" spans="4:4">
      <c r="D56" s="123"/>
    </row>
    <row r="57" spans="4:4">
      <c r="D57" s="123"/>
    </row>
    <row r="58" spans="4:4">
      <c r="D58" s="123"/>
    </row>
    <row r="59" spans="4:4">
      <c r="D59" s="123"/>
    </row>
    <row r="60" spans="4:4">
      <c r="D60" s="123"/>
    </row>
    <row r="61" spans="4:4">
      <c r="D61" s="123"/>
    </row>
    <row r="62" spans="4:4">
      <c r="D62" s="123"/>
    </row>
    <row r="63" spans="4:4">
      <c r="D63" s="123"/>
    </row>
    <row r="64" spans="4:4">
      <c r="D64" s="123"/>
    </row>
    <row r="65" spans="4:4">
      <c r="D65" s="123"/>
    </row>
    <row r="66" spans="4:4">
      <c r="D66" s="123"/>
    </row>
    <row r="67" spans="4:4">
      <c r="D67" s="123"/>
    </row>
    <row r="68" spans="4:4">
      <c r="D68" s="123"/>
    </row>
    <row r="69" spans="4:4">
      <c r="D69" s="123"/>
    </row>
    <row r="70" spans="4:4">
      <c r="D70" s="123"/>
    </row>
    <row r="71" spans="4:4">
      <c r="D71" s="123"/>
    </row>
    <row r="72" spans="4:4">
      <c r="D72" s="123"/>
    </row>
    <row r="73" spans="4:4">
      <c r="D73" s="123"/>
    </row>
    <row r="74" spans="4:4">
      <c r="D74" s="123"/>
    </row>
    <row r="75" spans="4:4">
      <c r="D75" s="123"/>
    </row>
    <row r="76" spans="4:4">
      <c r="D76" s="123"/>
    </row>
    <row r="77" spans="4:4">
      <c r="D77" s="123"/>
    </row>
    <row r="78" spans="4:4">
      <c r="D78" s="123"/>
    </row>
    <row r="79" spans="4:4">
      <c r="D79" s="123"/>
    </row>
    <row r="80" spans="4:4">
      <c r="D80" s="123"/>
    </row>
    <row r="81" spans="4:4">
      <c r="D81" s="123"/>
    </row>
    <row r="82" spans="4:4">
      <c r="D82" s="123"/>
    </row>
    <row r="83" spans="4:4">
      <c r="D83" s="123"/>
    </row>
    <row r="84" spans="4:4">
      <c r="D84" s="123"/>
    </row>
    <row r="85" spans="4:4">
      <c r="D85" s="123"/>
    </row>
    <row r="86" spans="4:4">
      <c r="D86" s="123"/>
    </row>
    <row r="87" spans="4:4">
      <c r="D87" s="123"/>
    </row>
    <row r="88" spans="4:4">
      <c r="D88" s="123"/>
    </row>
    <row r="89" spans="4:4">
      <c r="D89" s="123"/>
    </row>
    <row r="90" spans="4:4">
      <c r="D90" s="123"/>
    </row>
    <row r="91" spans="4:4">
      <c r="D91" s="123"/>
    </row>
    <row r="92" spans="4:4">
      <c r="D92" s="123"/>
    </row>
    <row r="93" spans="4:4">
      <c r="D93" s="123"/>
    </row>
    <row r="94" spans="4:4">
      <c r="D94" s="123"/>
    </row>
    <row r="95" spans="4:4">
      <c r="D95" s="123"/>
    </row>
  </sheetData>
  <mergeCells count="5">
    <mergeCell ref="B15:B18"/>
    <mergeCell ref="B7:C7"/>
    <mergeCell ref="C2:D5"/>
    <mergeCell ref="B8:B14"/>
    <mergeCell ref="B19:B23"/>
  </mergeCells>
  <phoneticPr fontId="39" type="noConversion"/>
  <hyperlinks>
    <hyperlink ref="C15" location="'2.1 正极情况'!A1" display="正极情况" xr:uid="{00000000-0004-0000-0000-000004000000}"/>
    <hyperlink ref="C17" location="'2.3 电解液情况'!A1" display="电解液情况" xr:uid="{00000000-0004-0000-0000-000005000000}"/>
    <hyperlink ref="C16" location="'2.2 负极情况'!A1" display="负极情况" xr:uid="{00000000-0004-0000-0000-000006000000}"/>
    <hyperlink ref="C18" location="'2.4 导电剂情况'!A1" display="导电剂情况" xr:uid="{00000000-0004-0000-0000-00000A000000}"/>
    <hyperlink ref="C19" location="'3.1 标的汇总'!A1" display="标的汇总" xr:uid="{00000000-0004-0000-0000-00000C000000}"/>
    <hyperlink ref="C12" location="'1.5 研究进展'!A1" display="研究进展/布局" xr:uid="{00000000-0004-0000-0000-000009000000}"/>
    <hyperlink ref="C9" location="'1.2 电池方案对比'!A1" display="电池方案对比" xr:uid="{00000000-0004-0000-0000-000007000000}"/>
    <hyperlink ref="C11" location="'1.4 市场空间'!A1" display="市场空间" xr:uid="{00000000-0004-0000-0000-000003000000}"/>
    <hyperlink ref="C14" location="'1.7 产能统计'!A1" display="产能统计" xr:uid="{00000000-0004-0000-0000-000002000000}"/>
    <hyperlink ref="C10" location="'1.3 成本拆分与对比'!A1" display="成本拆分/对比" xr:uid="{00000000-0004-0000-0000-000001000000}"/>
    <hyperlink ref="C8" location="'1.1 基本情况'!A1" display="基本情况" xr:uid="{00000000-0004-0000-0000-000000000000}"/>
    <hyperlink ref="C20" location="'3.2 美联新材'!A1" display="美联新材" xr:uid="{0528D46A-4CDE-437D-BF85-0E30920C26AF}"/>
    <hyperlink ref="C21" location="'3.3 维科技术'!A1" display="维科技术" xr:uid="{E4DD57D5-22B4-42BB-8F25-F8C8052840F0}"/>
    <hyperlink ref="C22" location="'3.3 维科技术'!A1" display="维科技术" xr:uid="{7D120503-768D-430A-A09C-F6E827D3C764}"/>
    <hyperlink ref="C13" location="'1.6 原料价格'!A1" display="原料价格" xr:uid="{AD361E4F-98E2-4D4C-9DBA-0EEA5864B18B}"/>
    <hyperlink ref="C23" location="'3.5 华阳股份'!A1" display="华阳股份" xr:uid="{4447FA1D-7742-43BA-B2F6-FC06EDED8FC3}"/>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M99"/>
  <sheetViews>
    <sheetView showGridLines="0" topLeftCell="A76" zoomScaleNormal="100" workbookViewId="0">
      <selection activeCell="B108" sqref="B108"/>
    </sheetView>
  </sheetViews>
  <sheetFormatPr defaultColWidth="9" defaultRowHeight="12.5"/>
  <cols>
    <col min="1" max="1" width="21.33203125" style="117" customWidth="1"/>
    <col min="2" max="2" width="47.58203125" style="117" customWidth="1"/>
    <col min="3" max="3" width="39.1640625" style="117" customWidth="1"/>
    <col min="4" max="4" width="16.08203125" style="117" customWidth="1"/>
    <col min="5" max="5" width="12.75" style="117" customWidth="1"/>
    <col min="6" max="6" width="9" style="117"/>
    <col min="7" max="7" width="16.58203125" style="117" customWidth="1"/>
    <col min="8" max="9" width="6.75" style="117" customWidth="1"/>
    <col min="10" max="12" width="10.75" style="117" customWidth="1"/>
    <col min="13" max="15" width="6.75" style="117" customWidth="1"/>
    <col min="16" max="16384" width="9" style="117"/>
  </cols>
  <sheetData>
    <row r="1" spans="1:13" s="1" customFormat="1" ht="13">
      <c r="A1" s="9" t="s">
        <v>10</v>
      </c>
      <c r="B1" s="190" t="s">
        <v>485</v>
      </c>
      <c r="C1" s="10"/>
    </row>
    <row r="3" spans="1:13" s="107" customFormat="1" ht="13.5">
      <c r="A3" s="109" t="s">
        <v>11</v>
      </c>
      <c r="C3" s="110"/>
      <c r="D3" s="110"/>
      <c r="E3" s="110"/>
      <c r="F3" s="110"/>
      <c r="G3" s="110"/>
      <c r="H3" s="110"/>
      <c r="I3" s="110"/>
      <c r="J3" s="110"/>
    </row>
    <row r="4" spans="1:13" ht="80" customHeight="1">
      <c r="A4" s="537" t="s">
        <v>464</v>
      </c>
      <c r="B4" s="537"/>
      <c r="C4" s="537"/>
      <c r="D4" s="537"/>
      <c r="E4" s="128"/>
      <c r="F4" s="128"/>
      <c r="G4" s="128"/>
    </row>
    <row r="5" spans="1:13" ht="12.5" customHeight="1">
      <c r="A5" s="128"/>
      <c r="B5" s="128"/>
      <c r="C5" s="128"/>
      <c r="D5" s="128"/>
      <c r="E5" s="128"/>
      <c r="F5" s="128"/>
      <c r="G5" s="128"/>
      <c r="M5" s="118"/>
    </row>
    <row r="6" spans="1:13" ht="12.5" customHeight="1">
      <c r="A6" s="128"/>
      <c r="B6" s="128"/>
      <c r="C6" s="128"/>
      <c r="D6" s="128"/>
      <c r="E6" s="128"/>
      <c r="F6" s="128"/>
      <c r="G6" s="128"/>
      <c r="M6" s="118"/>
    </row>
    <row r="7" spans="1:13" ht="12.5" customHeight="1">
      <c r="A7" s="128"/>
      <c r="B7" s="128"/>
      <c r="C7" s="128"/>
      <c r="D7" s="128"/>
      <c r="E7" s="128"/>
      <c r="F7" s="128"/>
      <c r="G7" s="128"/>
      <c r="M7" s="118"/>
    </row>
    <row r="8" spans="1:13" ht="12.5" customHeight="1">
      <c r="A8" s="128"/>
      <c r="B8" s="128"/>
      <c r="C8" s="128"/>
      <c r="D8" s="128"/>
      <c r="E8" s="128"/>
      <c r="F8" s="128"/>
      <c r="G8" s="128"/>
      <c r="M8" s="118"/>
    </row>
    <row r="9" spans="1:13" ht="12.5" customHeight="1">
      <c r="A9" s="128"/>
      <c r="B9" s="128"/>
      <c r="C9" s="128"/>
      <c r="D9" s="128"/>
      <c r="E9" s="128"/>
      <c r="F9" s="128"/>
      <c r="G9" s="128"/>
      <c r="M9" s="118"/>
    </row>
    <row r="29" spans="1:10" s="107" customFormat="1" ht="13.5">
      <c r="A29" s="109" t="s">
        <v>12</v>
      </c>
      <c r="C29" s="110"/>
      <c r="D29" s="110"/>
      <c r="E29" s="110"/>
      <c r="F29" s="110"/>
      <c r="G29" s="110"/>
      <c r="H29" s="110"/>
      <c r="I29" s="110"/>
      <c r="J29" s="110"/>
    </row>
    <row r="30" spans="1:10">
      <c r="C30" s="130" t="s">
        <v>466</v>
      </c>
    </row>
    <row r="53" spans="1:10" s="107" customFormat="1" ht="13.5">
      <c r="A53" s="109" t="s">
        <v>13</v>
      </c>
      <c r="C53" s="110"/>
      <c r="D53" s="110"/>
      <c r="E53" s="110"/>
      <c r="F53" s="110"/>
      <c r="G53" s="110"/>
      <c r="H53" s="110"/>
      <c r="I53" s="110"/>
      <c r="J53" s="110"/>
    </row>
    <row r="71" spans="1:13" s="107" customFormat="1" ht="14" thickBot="1">
      <c r="A71" s="109" t="s">
        <v>5</v>
      </c>
      <c r="C71" s="126"/>
      <c r="D71" s="110"/>
      <c r="E71" s="110"/>
      <c r="F71" s="110"/>
      <c r="G71" s="110"/>
      <c r="H71" s="110"/>
      <c r="I71" s="110"/>
      <c r="J71" s="110"/>
    </row>
    <row r="72" spans="1:13" customFormat="1" ht="14.5" thickBot="1">
      <c r="A72" s="151" t="s">
        <v>14</v>
      </c>
      <c r="B72" s="152" t="s">
        <v>15</v>
      </c>
      <c r="C72" s="153" t="s">
        <v>16</v>
      </c>
      <c r="D72" s="108"/>
      <c r="E72" s="108"/>
      <c r="F72" s="108"/>
      <c r="G72" s="108"/>
      <c r="H72" s="108"/>
      <c r="I72" s="108"/>
      <c r="J72" s="108"/>
      <c r="K72" s="108"/>
      <c r="L72" s="108"/>
      <c r="M72" s="108"/>
    </row>
    <row r="73" spans="1:13" customFormat="1" ht="14.5" thickBot="1">
      <c r="A73" s="538" t="s">
        <v>17</v>
      </c>
      <c r="B73" s="539" t="s">
        <v>18</v>
      </c>
      <c r="C73" s="543" t="s">
        <v>463</v>
      </c>
      <c r="D73" s="108"/>
      <c r="E73" s="108"/>
      <c r="F73" s="108"/>
      <c r="G73" s="108"/>
      <c r="H73" s="108"/>
      <c r="I73" s="108"/>
      <c r="J73" s="108"/>
      <c r="K73" s="108"/>
      <c r="L73" s="108"/>
      <c r="M73" s="108"/>
    </row>
    <row r="74" spans="1:13" customFormat="1" ht="14.5" thickBot="1">
      <c r="A74" s="538"/>
      <c r="B74" s="539"/>
      <c r="C74" s="544"/>
      <c r="D74" s="108"/>
      <c r="E74" s="108"/>
      <c r="F74" s="108"/>
      <c r="G74" s="108"/>
      <c r="H74" s="108"/>
      <c r="I74" s="108"/>
      <c r="J74" s="108"/>
      <c r="K74" s="108"/>
      <c r="L74" s="108"/>
      <c r="M74" s="108"/>
    </row>
    <row r="75" spans="1:13" customFormat="1" ht="14.5" thickBot="1">
      <c r="A75" s="538"/>
      <c r="B75" s="539"/>
      <c r="C75" s="545"/>
      <c r="D75" s="108"/>
      <c r="E75" s="108"/>
      <c r="F75" s="108"/>
      <c r="G75" s="108"/>
      <c r="H75" s="108"/>
      <c r="I75" s="108"/>
      <c r="J75" s="108"/>
      <c r="K75" s="108"/>
      <c r="L75" s="108"/>
      <c r="M75" s="108"/>
    </row>
    <row r="76" spans="1:13" customFormat="1" ht="14.5" thickBot="1">
      <c r="A76" s="538"/>
      <c r="B76" s="539" t="s">
        <v>19</v>
      </c>
      <c r="C76" s="543" t="s">
        <v>20</v>
      </c>
      <c r="D76" s="108"/>
      <c r="E76" s="108"/>
      <c r="F76" s="108"/>
      <c r="G76" s="108"/>
      <c r="H76" s="108"/>
      <c r="I76" s="108"/>
      <c r="J76" s="108"/>
      <c r="K76" s="108"/>
      <c r="L76" s="108"/>
      <c r="M76" s="108"/>
    </row>
    <row r="77" spans="1:13" customFormat="1" ht="14.5" thickBot="1">
      <c r="A77" s="538"/>
      <c r="B77" s="539"/>
      <c r="C77" s="544"/>
      <c r="D77" s="108"/>
      <c r="E77" s="108"/>
      <c r="F77" s="108"/>
      <c r="G77" s="108"/>
      <c r="H77" s="108"/>
      <c r="I77" s="108"/>
      <c r="J77" s="108"/>
      <c r="K77" s="108"/>
      <c r="L77" s="108"/>
      <c r="M77" s="108"/>
    </row>
    <row r="78" spans="1:13" customFormat="1" ht="14.5" thickBot="1">
      <c r="A78" s="538"/>
      <c r="B78" s="539"/>
      <c r="C78" s="544"/>
      <c r="D78" s="108"/>
      <c r="E78" s="108"/>
      <c r="F78" s="108"/>
      <c r="G78" s="108"/>
      <c r="H78" s="108"/>
      <c r="I78" s="108"/>
      <c r="J78" s="108"/>
      <c r="K78" s="108"/>
      <c r="L78" s="108"/>
      <c r="M78" s="108"/>
    </row>
    <row r="79" spans="1:13" customFormat="1" ht="14.5" thickBot="1">
      <c r="A79" s="538"/>
      <c r="B79" s="539"/>
      <c r="C79" s="545"/>
      <c r="D79" s="108"/>
      <c r="E79" s="108"/>
      <c r="F79" s="108"/>
      <c r="G79" s="108"/>
      <c r="H79" s="108"/>
      <c r="I79" s="108"/>
      <c r="J79" s="108"/>
      <c r="K79" s="108"/>
      <c r="L79" s="108"/>
      <c r="M79" s="108"/>
    </row>
    <row r="80" spans="1:13" customFormat="1" ht="14.5" thickBot="1">
      <c r="A80" s="538"/>
      <c r="B80" s="539" t="s">
        <v>21</v>
      </c>
      <c r="C80" s="543" t="s">
        <v>22</v>
      </c>
      <c r="D80" s="108"/>
      <c r="E80" s="108"/>
      <c r="F80" s="108"/>
      <c r="G80" s="108"/>
      <c r="H80" s="108"/>
      <c r="I80" s="108"/>
      <c r="J80" s="108"/>
      <c r="K80" s="108"/>
      <c r="L80" s="108"/>
      <c r="M80" s="108"/>
    </row>
    <row r="81" spans="1:13" customFormat="1" ht="14.5" thickBot="1">
      <c r="A81" s="538"/>
      <c r="B81" s="539"/>
      <c r="C81" s="544"/>
      <c r="D81" s="108"/>
      <c r="E81" s="108"/>
      <c r="F81" s="108"/>
      <c r="G81" s="108"/>
      <c r="H81" s="108"/>
      <c r="I81" s="108"/>
      <c r="J81" s="108"/>
      <c r="K81" s="108"/>
      <c r="L81" s="108"/>
      <c r="M81" s="108"/>
    </row>
    <row r="82" spans="1:13" customFormat="1" ht="14.5" thickBot="1">
      <c r="A82" s="538"/>
      <c r="B82" s="539"/>
      <c r="C82" s="544"/>
      <c r="D82" s="108"/>
      <c r="E82" s="108"/>
      <c r="F82" s="108"/>
      <c r="G82" s="108"/>
      <c r="H82" s="108"/>
      <c r="I82" s="108"/>
      <c r="J82" s="108"/>
      <c r="K82" s="108"/>
      <c r="L82" s="108"/>
      <c r="M82" s="108"/>
    </row>
    <row r="83" spans="1:13" customFormat="1" ht="14.5" thickBot="1">
      <c r="A83" s="538"/>
      <c r="B83" s="539"/>
      <c r="C83" s="545"/>
      <c r="D83" s="108"/>
      <c r="E83" s="108"/>
      <c r="F83" s="108"/>
      <c r="G83" s="108"/>
      <c r="H83" s="108"/>
      <c r="I83" s="108"/>
      <c r="J83" s="108"/>
      <c r="K83" s="108"/>
      <c r="L83" s="108"/>
      <c r="M83" s="108"/>
    </row>
    <row r="84" spans="1:13" customFormat="1" ht="14.5" thickBot="1">
      <c r="A84" s="538"/>
      <c r="B84" s="539" t="s">
        <v>23</v>
      </c>
      <c r="C84" s="543" t="s">
        <v>24</v>
      </c>
      <c r="D84" s="108"/>
      <c r="E84" s="108"/>
      <c r="F84" s="108"/>
      <c r="G84" s="108"/>
      <c r="H84" s="108"/>
      <c r="I84" s="108"/>
      <c r="J84" s="108"/>
      <c r="K84" s="108"/>
      <c r="L84" s="108"/>
      <c r="M84" s="108"/>
    </row>
    <row r="85" spans="1:13" customFormat="1" ht="14.5" thickBot="1">
      <c r="A85" s="538"/>
      <c r="B85" s="539"/>
      <c r="C85" s="544"/>
      <c r="D85" s="108"/>
      <c r="E85" s="108"/>
      <c r="F85" s="108"/>
      <c r="G85" s="108"/>
      <c r="H85" s="108"/>
      <c r="I85" s="108"/>
      <c r="J85" s="108"/>
      <c r="K85" s="108"/>
      <c r="L85" s="108"/>
      <c r="M85" s="108"/>
    </row>
    <row r="86" spans="1:13" customFormat="1" ht="14.5" thickBot="1">
      <c r="A86" s="538"/>
      <c r="B86" s="539"/>
      <c r="C86" s="545"/>
      <c r="D86" s="108"/>
      <c r="E86" s="108"/>
      <c r="F86" s="108"/>
      <c r="G86" s="108"/>
      <c r="H86" s="108"/>
      <c r="I86" s="108"/>
      <c r="J86" s="108"/>
      <c r="K86" s="108"/>
      <c r="L86" s="108"/>
      <c r="M86" s="108"/>
    </row>
    <row r="87" spans="1:13" customFormat="1" ht="14.5" thickBot="1">
      <c r="A87" s="538" t="s">
        <v>25</v>
      </c>
      <c r="B87" s="540" t="s">
        <v>462</v>
      </c>
      <c r="C87" s="543" t="s">
        <v>26</v>
      </c>
      <c r="D87" s="108"/>
      <c r="E87" s="108"/>
      <c r="F87" s="108"/>
      <c r="G87" s="108"/>
      <c r="H87" s="108"/>
      <c r="I87" s="108"/>
      <c r="J87" s="108"/>
      <c r="K87" s="108"/>
      <c r="L87" s="108"/>
      <c r="M87" s="108"/>
    </row>
    <row r="88" spans="1:13" customFormat="1" ht="14.5" thickBot="1">
      <c r="A88" s="538"/>
      <c r="B88" s="541"/>
      <c r="C88" s="544"/>
      <c r="D88" s="108"/>
      <c r="E88" s="108"/>
      <c r="F88" s="108"/>
      <c r="G88" s="108"/>
      <c r="H88" s="108"/>
      <c r="I88" s="108"/>
      <c r="J88" s="108"/>
      <c r="K88" s="108"/>
      <c r="L88" s="108"/>
      <c r="M88" s="108"/>
    </row>
    <row r="89" spans="1:13" customFormat="1" ht="14.5" thickBot="1">
      <c r="A89" s="538"/>
      <c r="B89" s="541"/>
      <c r="C89" s="544"/>
      <c r="D89" s="108"/>
      <c r="E89" s="108"/>
      <c r="F89" s="108"/>
      <c r="G89" s="108"/>
      <c r="H89" s="108"/>
      <c r="I89" s="108"/>
      <c r="J89" s="108"/>
      <c r="K89" s="108"/>
      <c r="L89" s="108"/>
      <c r="M89" s="108"/>
    </row>
    <row r="90" spans="1:13" customFormat="1" ht="14.5" thickBot="1">
      <c r="A90" s="538"/>
      <c r="B90" s="541"/>
      <c r="C90" s="544"/>
      <c r="D90" s="108"/>
      <c r="E90" s="108"/>
      <c r="F90" s="108"/>
      <c r="G90" s="108"/>
      <c r="H90" s="108"/>
      <c r="I90" s="108"/>
      <c r="J90" s="108"/>
      <c r="K90" s="108"/>
      <c r="L90" s="108"/>
      <c r="M90" s="108"/>
    </row>
    <row r="91" spans="1:13" customFormat="1" ht="14.5" thickBot="1">
      <c r="A91" s="538"/>
      <c r="B91" s="541"/>
      <c r="C91" s="544"/>
      <c r="D91" s="108"/>
      <c r="E91" s="108"/>
      <c r="F91" s="108"/>
      <c r="G91" s="108"/>
      <c r="H91" s="108"/>
      <c r="I91" s="108"/>
      <c r="J91" s="108"/>
      <c r="K91" s="108"/>
      <c r="L91" s="108"/>
      <c r="M91" s="108"/>
    </row>
    <row r="92" spans="1:13" customFormat="1" ht="14.5" thickBot="1">
      <c r="A92" s="538"/>
      <c r="B92" s="542"/>
      <c r="C92" s="545"/>
      <c r="D92" s="108"/>
      <c r="E92" s="108"/>
      <c r="F92" s="108"/>
      <c r="G92" s="108"/>
      <c r="H92" s="108"/>
      <c r="I92" s="108"/>
      <c r="J92" s="108"/>
      <c r="K92" s="108"/>
      <c r="L92" s="108"/>
      <c r="M92" s="108"/>
    </row>
    <row r="93" spans="1:13" customFormat="1" ht="14.5" thickBot="1">
      <c r="A93" s="538" t="s">
        <v>27</v>
      </c>
      <c r="B93" s="539" t="s">
        <v>28</v>
      </c>
      <c r="C93" s="543" t="s">
        <v>29</v>
      </c>
      <c r="D93" s="108"/>
      <c r="E93" s="108"/>
      <c r="F93" s="108"/>
      <c r="G93" s="108"/>
      <c r="H93" s="108"/>
      <c r="I93" s="108"/>
      <c r="J93" s="108"/>
      <c r="K93" s="108"/>
      <c r="L93" s="108"/>
      <c r="M93" s="108"/>
    </row>
    <row r="94" spans="1:13" customFormat="1" ht="14.5" thickBot="1">
      <c r="A94" s="538"/>
      <c r="B94" s="539"/>
      <c r="C94" s="544"/>
      <c r="D94" s="108"/>
      <c r="E94" s="108"/>
      <c r="F94" s="108"/>
      <c r="G94" s="108"/>
      <c r="H94" s="108"/>
      <c r="I94" s="108"/>
      <c r="J94" s="108"/>
      <c r="K94" s="108"/>
      <c r="L94" s="108"/>
      <c r="M94" s="108"/>
    </row>
    <row r="95" spans="1:13" customFormat="1" ht="14.5" thickBot="1">
      <c r="A95" s="538"/>
      <c r="B95" s="539"/>
      <c r="C95" s="544"/>
      <c r="D95" s="108"/>
      <c r="E95" s="108"/>
      <c r="F95" s="108"/>
      <c r="G95" s="108"/>
      <c r="H95" s="108"/>
      <c r="I95" s="108"/>
      <c r="J95" s="108"/>
      <c r="K95" s="108"/>
      <c r="L95" s="108"/>
      <c r="M95" s="108"/>
    </row>
    <row r="96" spans="1:13" customFormat="1" ht="14.5" thickBot="1">
      <c r="A96" s="538"/>
      <c r="B96" s="539"/>
      <c r="C96" s="545"/>
      <c r="D96" s="108"/>
      <c r="E96" s="108"/>
      <c r="F96" s="108"/>
      <c r="G96" s="108"/>
      <c r="H96" s="108"/>
      <c r="I96" s="108"/>
      <c r="J96" s="108"/>
      <c r="K96" s="108"/>
      <c r="L96" s="108"/>
      <c r="M96" s="108"/>
    </row>
    <row r="97" spans="1:13" customFormat="1" ht="14.5" thickBot="1">
      <c r="A97" s="111" t="s">
        <v>30</v>
      </c>
      <c r="B97" s="112" t="s">
        <v>31</v>
      </c>
      <c r="C97" s="113" t="s">
        <v>32</v>
      </c>
      <c r="D97" s="108"/>
      <c r="E97" s="108"/>
      <c r="F97" s="108"/>
      <c r="G97" s="108"/>
      <c r="H97" s="108"/>
      <c r="I97" s="108"/>
      <c r="J97" s="108"/>
      <c r="K97" s="108"/>
      <c r="L97" s="108"/>
      <c r="M97" s="108"/>
    </row>
    <row r="98" spans="1:13" customFormat="1" ht="14.5" thickBot="1">
      <c r="A98" s="114" t="s">
        <v>33</v>
      </c>
      <c r="B98" s="115" t="s">
        <v>34</v>
      </c>
      <c r="C98" s="116" t="s">
        <v>35</v>
      </c>
      <c r="D98" s="108"/>
      <c r="E98" s="108"/>
      <c r="F98" s="108"/>
      <c r="G98" s="108"/>
      <c r="H98" s="108"/>
      <c r="I98" s="108"/>
      <c r="J98" s="108"/>
      <c r="K98" s="108"/>
      <c r="L98" s="108"/>
      <c r="M98" s="108"/>
    </row>
    <row r="99" spans="1:13" s="108" customFormat="1" ht="14">
      <c r="A99" s="129" t="s">
        <v>465</v>
      </c>
      <c r="C99" s="127"/>
    </row>
  </sheetData>
  <mergeCells count="16">
    <mergeCell ref="A4:D4"/>
    <mergeCell ref="A73:A86"/>
    <mergeCell ref="A87:A92"/>
    <mergeCell ref="A93:A96"/>
    <mergeCell ref="B73:B75"/>
    <mergeCell ref="B76:B79"/>
    <mergeCell ref="B80:B83"/>
    <mergeCell ref="B84:B86"/>
    <mergeCell ref="B87:B92"/>
    <mergeCell ref="B93:B96"/>
    <mergeCell ref="C93:C96"/>
    <mergeCell ref="C73:C75"/>
    <mergeCell ref="C76:C79"/>
    <mergeCell ref="C80:C83"/>
    <mergeCell ref="C84:C86"/>
    <mergeCell ref="C87:C92"/>
  </mergeCells>
  <phoneticPr fontId="39" type="noConversion"/>
  <hyperlinks>
    <hyperlink ref="A1" location="目录!A1" display="返回目录" xr:uid="{00000000-0004-0000-0100-000000000000}"/>
  </hyperlinks>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Y43"/>
  <sheetViews>
    <sheetView showGridLines="0" topLeftCell="A20" zoomScale="85" zoomScaleNormal="85" workbookViewId="0">
      <selection activeCell="H12" sqref="H12"/>
    </sheetView>
  </sheetViews>
  <sheetFormatPr defaultColWidth="8.58203125" defaultRowHeight="14"/>
  <cols>
    <col min="1" max="1" width="17.9140625" style="87" customWidth="1"/>
    <col min="2" max="2" width="27.9140625" style="87" customWidth="1"/>
    <col min="3" max="4" width="26.6640625" style="87" customWidth="1"/>
    <col min="5" max="5" width="8.75" style="87" customWidth="1"/>
    <col min="6" max="7" width="8.58203125" style="87"/>
    <col min="8" max="8" width="8.75" style="87" customWidth="1"/>
    <col min="9" max="10" width="13.08203125" style="87" customWidth="1"/>
    <col min="11" max="12" width="8.75" style="87" customWidth="1"/>
    <col min="13" max="13" width="8.58203125" style="87"/>
    <col min="14" max="14" width="8.75" style="87" customWidth="1"/>
    <col min="15" max="17" width="13.08203125" style="87" customWidth="1"/>
    <col min="18" max="18" width="8.58203125" style="87"/>
    <col min="19" max="19" width="8.75" style="87" customWidth="1"/>
    <col min="20" max="22" width="13.08203125" style="87" customWidth="1"/>
    <col min="23" max="16384" width="8.58203125" style="87"/>
  </cols>
  <sheetData>
    <row r="1" spans="1:14" s="84" customFormat="1" ht="13">
      <c r="A1" s="9" t="s">
        <v>10</v>
      </c>
      <c r="B1" s="190" t="s">
        <v>485</v>
      </c>
      <c r="C1" s="88"/>
    </row>
    <row r="2" spans="1:14" s="84" customFormat="1" ht="13">
      <c r="A2" s="92"/>
      <c r="B2" s="93"/>
      <c r="C2" s="94"/>
    </row>
    <row r="3" spans="1:14" s="85" customFormat="1">
      <c r="A3" s="44" t="s">
        <v>43</v>
      </c>
      <c r="B3" s="89"/>
      <c r="C3" s="89"/>
      <c r="D3" s="89"/>
      <c r="E3" s="90"/>
      <c r="F3" s="90"/>
      <c r="G3" s="90"/>
      <c r="H3" s="91"/>
      <c r="I3" s="91"/>
      <c r="J3" s="91"/>
      <c r="K3" s="91"/>
      <c r="L3" s="91"/>
      <c r="M3" s="91"/>
      <c r="N3" s="91"/>
    </row>
    <row r="4" spans="1:14" s="84" customFormat="1" ht="26">
      <c r="A4" s="154"/>
      <c r="B4" s="154" t="s">
        <v>44</v>
      </c>
      <c r="C4" s="155" t="s">
        <v>45</v>
      </c>
      <c r="D4" s="155" t="s">
        <v>46</v>
      </c>
    </row>
    <row r="5" spans="1:14" s="84" customFormat="1" ht="13">
      <c r="A5" s="132" t="s">
        <v>47</v>
      </c>
      <c r="B5" s="132" t="s">
        <v>48</v>
      </c>
      <c r="C5" s="132" t="s">
        <v>49</v>
      </c>
      <c r="D5" s="132" t="s">
        <v>50</v>
      </c>
    </row>
    <row r="6" spans="1:14" s="84" customFormat="1" ht="13">
      <c r="A6" s="132" t="s">
        <v>51</v>
      </c>
      <c r="B6" s="132" t="s">
        <v>52</v>
      </c>
      <c r="C6" s="132" t="s">
        <v>53</v>
      </c>
      <c r="D6" s="132" t="s">
        <v>54</v>
      </c>
    </row>
    <row r="7" spans="1:14" s="84" customFormat="1" ht="13">
      <c r="A7" s="132" t="s">
        <v>55</v>
      </c>
      <c r="B7" s="132">
        <v>2</v>
      </c>
      <c r="C7" s="132">
        <v>3.2</v>
      </c>
      <c r="D7" s="132">
        <v>3.2</v>
      </c>
    </row>
    <row r="8" spans="1:14" s="84" customFormat="1" ht="13">
      <c r="A8" s="133" t="s">
        <v>56</v>
      </c>
      <c r="B8" s="132" t="s">
        <v>57</v>
      </c>
      <c r="C8" s="134" t="s">
        <v>58</v>
      </c>
      <c r="D8" s="134" t="s">
        <v>59</v>
      </c>
    </row>
    <row r="9" spans="1:14" s="84" customFormat="1" ht="13">
      <c r="A9" s="132" t="s">
        <v>60</v>
      </c>
      <c r="B9" s="132" t="s">
        <v>61</v>
      </c>
      <c r="C9" s="134" t="s">
        <v>62</v>
      </c>
      <c r="D9" s="134" t="s">
        <v>61</v>
      </c>
    </row>
    <row r="10" spans="1:14" s="84" customFormat="1" ht="13">
      <c r="A10" s="132" t="s">
        <v>63</v>
      </c>
      <c r="B10" s="132" t="s">
        <v>64</v>
      </c>
      <c r="C10" s="132" t="s">
        <v>65</v>
      </c>
      <c r="D10" s="132" t="s">
        <v>64</v>
      </c>
    </row>
    <row r="11" spans="1:14" s="84" customFormat="1" ht="13">
      <c r="A11" s="132" t="s">
        <v>66</v>
      </c>
      <c r="B11" s="132" t="s">
        <v>61</v>
      </c>
      <c r="C11" s="132" t="s">
        <v>67</v>
      </c>
      <c r="D11" s="132" t="s">
        <v>64</v>
      </c>
    </row>
    <row r="12" spans="1:14" s="84" customFormat="1" ht="13">
      <c r="A12" s="132" t="s">
        <v>68</v>
      </c>
      <c r="B12" s="134">
        <v>0.05</v>
      </c>
      <c r="C12" s="134">
        <v>0.05</v>
      </c>
      <c r="D12" s="134">
        <v>0.3</v>
      </c>
    </row>
    <row r="13" spans="1:14" s="84" customFormat="1" ht="13">
      <c r="A13" s="92"/>
      <c r="B13" s="93"/>
      <c r="C13" s="94"/>
    </row>
    <row r="14" spans="1:14" s="86" customFormat="1">
      <c r="A14" s="92"/>
      <c r="B14" s="93"/>
      <c r="C14" s="94"/>
      <c r="D14" s="84"/>
      <c r="E14" s="95"/>
      <c r="F14" s="95"/>
      <c r="G14" s="95"/>
      <c r="H14" s="95"/>
      <c r="I14" s="95"/>
      <c r="J14" s="95"/>
      <c r="K14" s="95"/>
      <c r="L14" s="95"/>
      <c r="M14" s="95"/>
      <c r="N14" s="95"/>
    </row>
    <row r="15" spans="1:14" s="85" customFormat="1">
      <c r="A15" s="44" t="s">
        <v>69</v>
      </c>
      <c r="B15" s="89"/>
      <c r="C15" s="89"/>
      <c r="D15" s="89"/>
      <c r="E15" s="90"/>
      <c r="F15" s="90"/>
      <c r="G15" s="90"/>
      <c r="H15" s="91"/>
      <c r="I15" s="91"/>
      <c r="J15" s="91"/>
      <c r="K15" s="91"/>
      <c r="L15" s="91"/>
      <c r="M15" s="91"/>
      <c r="N15" s="91"/>
    </row>
    <row r="16" spans="1:14" s="86" customFormat="1">
      <c r="A16" s="156"/>
      <c r="B16" s="157" t="s">
        <v>70</v>
      </c>
      <c r="C16" s="157" t="s">
        <v>71</v>
      </c>
      <c r="D16" s="158" t="s">
        <v>72</v>
      </c>
      <c r="E16" s="96"/>
      <c r="F16" s="96"/>
      <c r="G16" s="96"/>
      <c r="H16" s="95"/>
      <c r="I16" s="95"/>
      <c r="J16" s="95"/>
      <c r="K16" s="95"/>
      <c r="L16" s="95"/>
      <c r="M16" s="95"/>
      <c r="N16" s="95"/>
    </row>
    <row r="17" spans="1:25" s="86" customFormat="1" ht="39">
      <c r="A17" s="135" t="s">
        <v>11</v>
      </c>
      <c r="B17" s="135" t="s">
        <v>73</v>
      </c>
      <c r="C17" s="135" t="s">
        <v>74</v>
      </c>
      <c r="D17" s="135" t="s">
        <v>75</v>
      </c>
      <c r="E17" s="97"/>
      <c r="F17" s="97"/>
      <c r="G17" s="97"/>
      <c r="H17" s="95"/>
      <c r="I17" s="95"/>
      <c r="J17" s="95"/>
      <c r="K17" s="95"/>
      <c r="L17" s="95"/>
      <c r="M17" s="95"/>
      <c r="N17" s="95"/>
    </row>
    <row r="18" spans="1:25" s="86" customFormat="1" ht="78">
      <c r="A18" s="135" t="s">
        <v>76</v>
      </c>
      <c r="B18" s="135" t="s">
        <v>77</v>
      </c>
      <c r="C18" s="135" t="s">
        <v>78</v>
      </c>
      <c r="D18" s="135" t="s">
        <v>79</v>
      </c>
      <c r="E18" s="98"/>
      <c r="F18" s="98"/>
      <c r="G18" s="98"/>
      <c r="H18" s="95"/>
      <c r="I18" s="95"/>
      <c r="J18" s="95"/>
      <c r="K18" s="95"/>
      <c r="L18" s="95"/>
      <c r="M18" s="95"/>
      <c r="N18" s="95"/>
    </row>
    <row r="19" spans="1:25" s="86" customFormat="1" ht="117">
      <c r="A19" s="135" t="s">
        <v>80</v>
      </c>
      <c r="B19" s="135" t="s">
        <v>81</v>
      </c>
      <c r="C19" s="135" t="s">
        <v>82</v>
      </c>
      <c r="D19" s="135" t="s">
        <v>83</v>
      </c>
      <c r="E19" s="99"/>
      <c r="F19" s="99"/>
      <c r="G19" s="99"/>
      <c r="H19" s="95"/>
      <c r="I19" s="95"/>
      <c r="J19" s="95"/>
      <c r="K19" s="95"/>
      <c r="L19" s="95"/>
      <c r="M19" s="95"/>
      <c r="N19" s="95"/>
      <c r="O19" s="95"/>
      <c r="P19" s="95"/>
      <c r="Q19" s="95"/>
      <c r="R19" s="95"/>
      <c r="S19" s="95"/>
      <c r="T19" s="95"/>
      <c r="U19" s="95"/>
      <c r="V19" s="95"/>
      <c r="W19" s="95"/>
      <c r="X19" s="95"/>
      <c r="Y19" s="95"/>
    </row>
    <row r="20" spans="1:25" s="86" customFormat="1">
      <c r="A20" s="100"/>
      <c r="B20" s="93"/>
      <c r="C20" s="94"/>
      <c r="D20" s="84"/>
      <c r="E20" s="95"/>
      <c r="F20" s="95"/>
      <c r="G20" s="95"/>
      <c r="H20" s="95"/>
      <c r="I20" s="95"/>
      <c r="J20" s="95"/>
      <c r="K20" s="95"/>
      <c r="L20" s="95"/>
      <c r="M20" s="95"/>
      <c r="N20" s="95"/>
      <c r="O20" s="95"/>
      <c r="P20" s="95"/>
      <c r="Q20" s="95"/>
      <c r="R20" s="95"/>
      <c r="S20" s="95"/>
      <c r="T20" s="95"/>
      <c r="U20" s="95"/>
      <c r="V20" s="95"/>
      <c r="W20" s="95"/>
      <c r="X20" s="95"/>
      <c r="Y20" s="95"/>
    </row>
    <row r="21" spans="1:25" s="85" customFormat="1">
      <c r="A21" s="44" t="s">
        <v>84</v>
      </c>
      <c r="B21" s="89"/>
      <c r="C21" s="89"/>
      <c r="D21" s="89"/>
      <c r="E21" s="90"/>
      <c r="F21" s="90"/>
      <c r="G21" s="90"/>
      <c r="H21" s="91"/>
      <c r="I21" s="91"/>
      <c r="J21" s="91"/>
      <c r="K21" s="91"/>
      <c r="L21" s="91"/>
      <c r="M21" s="91"/>
      <c r="N21" s="91"/>
      <c r="O21" s="91"/>
      <c r="P21" s="91"/>
      <c r="Q21" s="91"/>
      <c r="R21" s="91"/>
      <c r="S21" s="91"/>
      <c r="T21" s="91"/>
      <c r="U21" s="91"/>
      <c r="V21" s="91"/>
      <c r="W21" s="91"/>
      <c r="X21" s="91"/>
      <c r="Y21" s="91"/>
    </row>
    <row r="22" spans="1:25">
      <c r="A22" s="101"/>
      <c r="B22" s="101"/>
      <c r="C22" s="101"/>
      <c r="D22" s="101"/>
    </row>
    <row r="23" spans="1:25">
      <c r="A23" s="101"/>
      <c r="B23" s="101"/>
      <c r="C23" s="101"/>
      <c r="D23" s="101"/>
    </row>
    <row r="24" spans="1:25">
      <c r="A24" s="101"/>
      <c r="B24" s="101"/>
      <c r="C24" s="101"/>
      <c r="D24" s="101"/>
    </row>
    <row r="25" spans="1:25">
      <c r="A25" s="101"/>
      <c r="B25" s="101"/>
      <c r="C25" s="101"/>
      <c r="D25" s="101"/>
    </row>
    <row r="26" spans="1:25">
      <c r="A26" s="101"/>
      <c r="B26" s="101"/>
      <c r="C26" s="101"/>
      <c r="D26" s="101"/>
    </row>
    <row r="27" spans="1:25">
      <c r="A27" s="101"/>
      <c r="B27" s="101"/>
      <c r="C27" s="101"/>
      <c r="D27" s="101"/>
    </row>
    <row r="28" spans="1:25">
      <c r="A28" s="101"/>
      <c r="B28" s="101"/>
      <c r="C28" s="101"/>
      <c r="D28" s="101"/>
    </row>
    <row r="29" spans="1:25">
      <c r="A29" s="101"/>
      <c r="B29" s="101"/>
      <c r="C29" s="101"/>
      <c r="D29" s="101"/>
    </row>
    <row r="30" spans="1:25">
      <c r="A30" s="101"/>
      <c r="B30" s="101"/>
      <c r="C30" s="101"/>
      <c r="D30" s="101"/>
    </row>
    <row r="31" spans="1:25">
      <c r="A31" s="101"/>
      <c r="B31" s="101"/>
      <c r="C31" s="101"/>
      <c r="D31" s="101"/>
    </row>
    <row r="32" spans="1:25">
      <c r="A32" s="101"/>
      <c r="B32" s="101"/>
      <c r="C32" s="101"/>
      <c r="D32" s="101"/>
    </row>
    <row r="33" spans="1:25">
      <c r="A33" s="101"/>
      <c r="B33" s="101"/>
      <c r="C33" s="101"/>
      <c r="D33" s="101"/>
    </row>
    <row r="34" spans="1:25">
      <c r="A34" s="101"/>
      <c r="B34" s="101"/>
      <c r="C34" s="101"/>
      <c r="D34" s="101"/>
    </row>
    <row r="35" spans="1:25">
      <c r="A35" s="101"/>
      <c r="B35" s="101"/>
      <c r="C35" s="101"/>
      <c r="D35" s="101"/>
    </row>
    <row r="36" spans="1:25">
      <c r="A36" s="101"/>
      <c r="B36" s="101"/>
      <c r="C36" s="101"/>
      <c r="D36" s="101"/>
    </row>
    <row r="37" spans="1:25" s="85" customFormat="1">
      <c r="A37" s="44" t="s">
        <v>85</v>
      </c>
      <c r="B37" s="89"/>
      <c r="C37" s="89"/>
      <c r="D37" s="89"/>
      <c r="E37" s="90"/>
      <c r="F37" s="90"/>
      <c r="G37" s="90"/>
      <c r="H37" s="91"/>
      <c r="I37" s="91"/>
      <c r="J37" s="91"/>
      <c r="K37" s="91"/>
      <c r="L37" s="91"/>
      <c r="M37" s="91"/>
      <c r="N37" s="91"/>
      <c r="O37" s="91"/>
      <c r="P37" s="91"/>
      <c r="Q37" s="91"/>
      <c r="R37" s="91"/>
      <c r="S37" s="91"/>
      <c r="T37" s="91"/>
      <c r="U37" s="91"/>
      <c r="V37" s="91"/>
      <c r="W37" s="91"/>
      <c r="X37" s="91"/>
      <c r="Y37" s="91"/>
    </row>
    <row r="38" spans="1:25">
      <c r="A38" s="159"/>
      <c r="B38" s="159" t="s">
        <v>70</v>
      </c>
      <c r="C38" s="159" t="s">
        <v>86</v>
      </c>
      <c r="D38" s="159" t="s">
        <v>87</v>
      </c>
    </row>
    <row r="39" spans="1:25">
      <c r="A39" s="102" t="s">
        <v>88</v>
      </c>
      <c r="B39" s="102" t="s">
        <v>89</v>
      </c>
      <c r="C39" s="131" t="s">
        <v>86</v>
      </c>
      <c r="D39" s="131" t="s">
        <v>90</v>
      </c>
    </row>
    <row r="40" spans="1:25" ht="16" customHeight="1">
      <c r="A40" s="102" t="s">
        <v>91</v>
      </c>
      <c r="B40" s="102" t="s">
        <v>92</v>
      </c>
      <c r="C40" s="546" t="s">
        <v>93</v>
      </c>
      <c r="D40" s="546"/>
    </row>
    <row r="41" spans="1:25">
      <c r="A41" s="102" t="s">
        <v>27</v>
      </c>
      <c r="B41" s="102" t="s">
        <v>94</v>
      </c>
      <c r="C41" s="546" t="s">
        <v>95</v>
      </c>
      <c r="D41" s="546"/>
    </row>
    <row r="42" spans="1:25">
      <c r="A42" s="102" t="s">
        <v>96</v>
      </c>
      <c r="B42" s="102" t="s">
        <v>97</v>
      </c>
      <c r="C42" s="546" t="s">
        <v>98</v>
      </c>
      <c r="D42" s="546"/>
    </row>
    <row r="43" spans="1:25">
      <c r="A43" s="102" t="s">
        <v>99</v>
      </c>
      <c r="B43" s="102" t="s">
        <v>100</v>
      </c>
      <c r="C43" s="546" t="s">
        <v>100</v>
      </c>
      <c r="D43" s="546"/>
    </row>
  </sheetData>
  <mergeCells count="4">
    <mergeCell ref="C40:D40"/>
    <mergeCell ref="C41:D41"/>
    <mergeCell ref="C42:D42"/>
    <mergeCell ref="C43:D43"/>
  </mergeCells>
  <phoneticPr fontId="39" type="noConversion"/>
  <hyperlinks>
    <hyperlink ref="A1" location="目录!A1" display="返回目录" xr:uid="{00000000-0004-0000-0400-000000000000}"/>
  </hyperlink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J65"/>
  <sheetViews>
    <sheetView showGridLines="0" topLeftCell="A13" zoomScale="115" zoomScaleNormal="115" workbookViewId="0">
      <selection activeCell="D25" sqref="D25"/>
    </sheetView>
  </sheetViews>
  <sheetFormatPr defaultColWidth="9" defaultRowHeight="12.5"/>
  <cols>
    <col min="1" max="1" width="14.25" style="1" customWidth="1"/>
    <col min="2" max="2" width="9.75" style="1" customWidth="1"/>
    <col min="3" max="3" width="14.33203125" style="1" customWidth="1"/>
    <col min="4" max="4" width="17.9140625" style="1" customWidth="1"/>
    <col min="5" max="5" width="15" style="1" customWidth="1"/>
    <col min="6" max="6" width="12.83203125" style="1" customWidth="1"/>
    <col min="7" max="7" width="10.75" style="1" customWidth="1"/>
    <col min="8" max="8" width="7.33203125" style="1" customWidth="1"/>
    <col min="9" max="9" width="10" style="1" customWidth="1"/>
    <col min="10" max="10" width="22.75" style="1" customWidth="1"/>
    <col min="11" max="14" width="6.58203125" style="1" customWidth="1"/>
    <col min="15" max="15" width="42.58203125" style="1" customWidth="1"/>
    <col min="16" max="16" width="9" style="1"/>
    <col min="17" max="17" width="10.08203125" style="1" customWidth="1"/>
    <col min="18" max="18" width="13.58203125" style="1" customWidth="1"/>
    <col min="19" max="23" width="4.75" style="1" customWidth="1"/>
    <col min="24" max="24" width="9" style="1"/>
    <col min="25" max="25" width="18.58203125" style="1" customWidth="1"/>
    <col min="26" max="28" width="9" style="1"/>
    <col min="29" max="29" width="9.83203125" style="1" customWidth="1"/>
    <col min="30" max="16384" width="9" style="1"/>
  </cols>
  <sheetData>
    <row r="1" spans="1:7" ht="13">
      <c r="A1" s="46" t="s">
        <v>101</v>
      </c>
      <c r="B1" s="190" t="s">
        <v>485</v>
      </c>
      <c r="C1" s="10"/>
    </row>
    <row r="2" spans="1:7">
      <c r="A2" s="47"/>
      <c r="B2" s="48"/>
      <c r="C2" s="49"/>
    </row>
    <row r="3" spans="1:7" s="40" customFormat="1" ht="13" customHeight="1" thickBot="1">
      <c r="A3" s="50" t="s">
        <v>102</v>
      </c>
      <c r="B3" s="45"/>
      <c r="C3" s="45"/>
      <c r="D3" s="45"/>
      <c r="E3" s="45"/>
      <c r="F3" s="45"/>
      <c r="G3" s="45"/>
    </row>
    <row r="4" spans="1:7" ht="13.5">
      <c r="A4" s="137" t="s">
        <v>468</v>
      </c>
      <c r="B4" s="137" t="s">
        <v>469</v>
      </c>
      <c r="C4" s="138" t="s">
        <v>470</v>
      </c>
      <c r="D4" s="138" t="s">
        <v>471</v>
      </c>
      <c r="E4" s="137" t="s">
        <v>472</v>
      </c>
      <c r="F4" s="137" t="s">
        <v>473</v>
      </c>
      <c r="G4" s="138" t="s">
        <v>474</v>
      </c>
    </row>
    <row r="5" spans="1:7">
      <c r="A5" s="139" t="s">
        <v>103</v>
      </c>
      <c r="B5" s="139" t="s">
        <v>104</v>
      </c>
      <c r="C5" s="139">
        <v>55</v>
      </c>
      <c r="D5" s="139">
        <v>11.36</v>
      </c>
      <c r="E5" s="139">
        <v>0.625</v>
      </c>
      <c r="F5" s="139">
        <v>0.20830000000000001</v>
      </c>
      <c r="G5" s="142">
        <f>D5/3</f>
        <v>3.7866666666666666</v>
      </c>
    </row>
    <row r="6" spans="1:7">
      <c r="A6" s="139" t="s">
        <v>105</v>
      </c>
      <c r="B6" s="139" t="s">
        <v>104</v>
      </c>
      <c r="C6" s="139">
        <v>176.99</v>
      </c>
      <c r="D6" s="139">
        <v>0.3</v>
      </c>
      <c r="E6" s="139">
        <v>5.3199999999999997E-2</v>
      </c>
      <c r="F6" s="139">
        <v>1.77E-2</v>
      </c>
      <c r="G6" s="142">
        <f t="shared" ref="G6:G19" si="0">D6/3</f>
        <v>9.9999999999999992E-2</v>
      </c>
    </row>
    <row r="7" spans="1:7">
      <c r="A7" s="139" t="s">
        <v>106</v>
      </c>
      <c r="B7" s="139" t="s">
        <v>104</v>
      </c>
      <c r="C7" s="139">
        <v>88.5</v>
      </c>
      <c r="D7" s="139">
        <v>0.42</v>
      </c>
      <c r="E7" s="139">
        <v>3.7600000000000001E-2</v>
      </c>
      <c r="F7" s="139">
        <v>1.2500000000000001E-2</v>
      </c>
      <c r="G7" s="142">
        <f t="shared" si="0"/>
        <v>0.13999999999999999</v>
      </c>
    </row>
    <row r="8" spans="1:7">
      <c r="A8" s="139" t="s">
        <v>107</v>
      </c>
      <c r="B8" s="139" t="s">
        <v>104</v>
      </c>
      <c r="C8" s="139">
        <v>43.19</v>
      </c>
      <c r="D8" s="139">
        <v>10.66</v>
      </c>
      <c r="E8" s="139">
        <v>9.2100000000000001E-2</v>
      </c>
      <c r="F8" s="139">
        <v>3.0700000000000002E-2</v>
      </c>
      <c r="G8" s="142">
        <f t="shared" si="0"/>
        <v>3.5533333333333332</v>
      </c>
    </row>
    <row r="9" spans="1:7" ht="13">
      <c r="A9" s="139" t="s">
        <v>108</v>
      </c>
      <c r="B9" s="139" t="s">
        <v>104</v>
      </c>
      <c r="C9" s="139">
        <v>24.78</v>
      </c>
      <c r="D9" s="139">
        <v>3.88</v>
      </c>
      <c r="E9" s="139">
        <v>9.6000000000000002E-2</v>
      </c>
      <c r="F9" s="139">
        <v>3.2000000000000001E-2</v>
      </c>
      <c r="G9" s="142">
        <f t="shared" si="0"/>
        <v>1.2933333333333332</v>
      </c>
    </row>
    <row r="10" spans="1:7" ht="13">
      <c r="A10" s="139" t="s">
        <v>109</v>
      </c>
      <c r="B10" s="139" t="s">
        <v>104</v>
      </c>
      <c r="C10" s="139">
        <v>44.25</v>
      </c>
      <c r="D10" s="139">
        <v>6.06</v>
      </c>
      <c r="E10" s="139">
        <v>0.26800000000000002</v>
      </c>
      <c r="F10" s="139">
        <v>8.9300000000000004E-2</v>
      </c>
      <c r="G10" s="142">
        <f t="shared" si="0"/>
        <v>2.02</v>
      </c>
    </row>
    <row r="11" spans="1:7">
      <c r="A11" s="139" t="s">
        <v>110</v>
      </c>
      <c r="B11" s="139" t="s">
        <v>104</v>
      </c>
      <c r="C11" s="139">
        <v>75.22</v>
      </c>
      <c r="D11" s="139">
        <v>0.09</v>
      </c>
      <c r="E11" s="139">
        <v>6.7000000000000002E-3</v>
      </c>
      <c r="F11" s="139">
        <v>2.2000000000000001E-3</v>
      </c>
      <c r="G11" s="142">
        <f t="shared" si="0"/>
        <v>0.03</v>
      </c>
    </row>
    <row r="12" spans="1:7">
      <c r="A12" s="139" t="s">
        <v>111</v>
      </c>
      <c r="B12" s="139" t="s">
        <v>104</v>
      </c>
      <c r="C12" s="139">
        <v>44.25</v>
      </c>
      <c r="D12" s="139">
        <v>0.32</v>
      </c>
      <c r="E12" s="139">
        <v>1.41E-2</v>
      </c>
      <c r="F12" s="139">
        <v>4.7000000000000002E-3</v>
      </c>
      <c r="G12" s="142">
        <f t="shared" si="0"/>
        <v>0.10666666666666667</v>
      </c>
    </row>
    <row r="13" spans="1:7" ht="13">
      <c r="A13" s="139" t="s">
        <v>112</v>
      </c>
      <c r="B13" s="139" t="s">
        <v>104</v>
      </c>
      <c r="C13" s="139">
        <v>1.77</v>
      </c>
      <c r="D13" s="139">
        <v>5.59</v>
      </c>
      <c r="E13" s="139">
        <v>9.9000000000000008E-3</v>
      </c>
      <c r="F13" s="139">
        <v>3.3E-3</v>
      </c>
      <c r="G13" s="142">
        <f t="shared" si="0"/>
        <v>1.8633333333333333</v>
      </c>
    </row>
    <row r="14" spans="1:7" ht="13">
      <c r="A14" s="139" t="s">
        <v>113</v>
      </c>
      <c r="B14" s="139" t="s">
        <v>114</v>
      </c>
      <c r="C14" s="139">
        <v>1.37</v>
      </c>
      <c r="D14" s="139">
        <v>105.26</v>
      </c>
      <c r="E14" s="139">
        <v>0.1444</v>
      </c>
      <c r="F14" s="139">
        <v>4.8099999999999997E-2</v>
      </c>
      <c r="G14" s="142">
        <f t="shared" si="0"/>
        <v>35.086666666666666</v>
      </c>
    </row>
    <row r="15" spans="1:7" ht="13">
      <c r="A15" s="139" t="s">
        <v>115</v>
      </c>
      <c r="B15" s="139"/>
      <c r="C15" s="139"/>
      <c r="D15" s="139"/>
      <c r="E15" s="139"/>
      <c r="F15" s="139"/>
      <c r="G15" s="143">
        <f t="shared" si="0"/>
        <v>0</v>
      </c>
    </row>
    <row r="16" spans="1:7" ht="13">
      <c r="A16" s="139" t="s">
        <v>40</v>
      </c>
      <c r="B16" s="139" t="s">
        <v>116</v>
      </c>
      <c r="C16" s="139">
        <v>0.84</v>
      </c>
      <c r="D16" s="139">
        <v>101.59</v>
      </c>
      <c r="E16" s="139">
        <v>8.5400000000000004E-2</v>
      </c>
      <c r="F16" s="139">
        <v>2.8500000000000001E-2</v>
      </c>
      <c r="G16" s="142">
        <f t="shared" si="0"/>
        <v>33.863333333333337</v>
      </c>
    </row>
    <row r="17" spans="1:7" ht="13">
      <c r="A17" s="139" t="s">
        <v>117</v>
      </c>
      <c r="B17" s="139" t="s">
        <v>116</v>
      </c>
      <c r="C17" s="139">
        <v>20.8</v>
      </c>
      <c r="D17" s="139">
        <v>9.32</v>
      </c>
      <c r="E17" s="139">
        <v>0.19389999999999999</v>
      </c>
      <c r="F17" s="139">
        <v>6.4600000000000005E-2</v>
      </c>
      <c r="G17" s="142">
        <f t="shared" si="0"/>
        <v>3.1066666666666669</v>
      </c>
    </row>
    <row r="18" spans="1:7" ht="13">
      <c r="A18" s="139" t="s">
        <v>39</v>
      </c>
      <c r="B18" s="139" t="s">
        <v>104</v>
      </c>
      <c r="C18" s="139">
        <v>103</v>
      </c>
      <c r="D18" s="139">
        <v>7.22</v>
      </c>
      <c r="E18" s="139">
        <v>0.61799999999999999</v>
      </c>
      <c r="F18" s="139">
        <v>0.20599999999999999</v>
      </c>
      <c r="G18" s="142">
        <f t="shared" si="0"/>
        <v>2.4066666666666667</v>
      </c>
    </row>
    <row r="19" spans="1:7" ht="13">
      <c r="A19" s="139" t="s">
        <v>118</v>
      </c>
      <c r="B19" s="139"/>
      <c r="C19" s="139"/>
      <c r="D19" s="139"/>
      <c r="E19" s="139">
        <v>2.2440000000000002</v>
      </c>
      <c r="F19" s="139">
        <v>0.74809999999999999</v>
      </c>
      <c r="G19" s="144">
        <f t="shared" si="0"/>
        <v>0</v>
      </c>
    </row>
    <row r="21" spans="1:7" ht="55" customHeight="1">
      <c r="A21" s="547" t="s">
        <v>475</v>
      </c>
      <c r="B21" s="548"/>
      <c r="C21" s="548"/>
      <c r="D21" s="548"/>
      <c r="E21" s="548"/>
      <c r="F21" s="548"/>
      <c r="G21" s="548"/>
    </row>
    <row r="22" spans="1:7" ht="20" customHeight="1" thickBot="1">
      <c r="A22" s="136"/>
      <c r="B22" s="136"/>
      <c r="C22" s="136"/>
      <c r="D22" s="136"/>
      <c r="E22" s="136"/>
      <c r="F22" s="136"/>
      <c r="G22" s="136"/>
    </row>
    <row r="23" spans="1:7" ht="35" customHeight="1">
      <c r="A23" s="145" t="s">
        <v>119</v>
      </c>
      <c r="B23" s="145" t="s">
        <v>120</v>
      </c>
      <c r="C23" s="146" t="s">
        <v>121</v>
      </c>
      <c r="D23" s="146" t="s">
        <v>122</v>
      </c>
      <c r="E23" s="145" t="s">
        <v>123</v>
      </c>
      <c r="F23" s="145" t="s">
        <v>124</v>
      </c>
      <c r="G23" s="146" t="s">
        <v>125</v>
      </c>
    </row>
    <row r="24" spans="1:7" ht="13">
      <c r="A24" s="147" t="s">
        <v>37</v>
      </c>
      <c r="B24" s="147" t="s">
        <v>104</v>
      </c>
      <c r="C24" s="148">
        <v>2.7</v>
      </c>
      <c r="D24" s="149">
        <v>200</v>
      </c>
      <c r="E24" s="149">
        <v>40</v>
      </c>
      <c r="F24" s="150">
        <v>0.54</v>
      </c>
      <c r="G24" s="150">
        <v>0.11</v>
      </c>
    </row>
    <row r="25" spans="1:7" ht="13">
      <c r="A25" s="147" t="s">
        <v>38</v>
      </c>
      <c r="B25" s="147" t="s">
        <v>104</v>
      </c>
      <c r="C25" s="148">
        <v>1.5</v>
      </c>
      <c r="D25" s="149">
        <v>150</v>
      </c>
      <c r="E25" s="149">
        <v>25</v>
      </c>
      <c r="F25" s="150">
        <v>0.23</v>
      </c>
      <c r="G25" s="150">
        <v>0.04</v>
      </c>
    </row>
    <row r="26" spans="1:7" ht="13">
      <c r="A26" s="147" t="s">
        <v>39</v>
      </c>
      <c r="B26" s="147" t="s">
        <v>104</v>
      </c>
      <c r="C26" s="148">
        <v>1.8</v>
      </c>
      <c r="D26" s="149">
        <v>72</v>
      </c>
      <c r="E26" s="149">
        <v>25</v>
      </c>
      <c r="F26" s="150">
        <v>0.13</v>
      </c>
      <c r="G26" s="150">
        <v>0.05</v>
      </c>
    </row>
    <row r="27" spans="1:7" ht="13">
      <c r="A27" s="147" t="s">
        <v>40</v>
      </c>
      <c r="B27" s="147" t="s">
        <v>116</v>
      </c>
      <c r="C27" s="148">
        <v>30</v>
      </c>
      <c r="D27" s="150">
        <v>1.46</v>
      </c>
      <c r="E27" s="150">
        <v>1.46</v>
      </c>
      <c r="F27" s="150">
        <v>0.04</v>
      </c>
      <c r="G27" s="150">
        <v>0.04</v>
      </c>
    </row>
    <row r="28" spans="1:7" ht="13">
      <c r="A28" s="147" t="s">
        <v>126</v>
      </c>
      <c r="B28" s="147" t="s">
        <v>104</v>
      </c>
      <c r="C28" s="148">
        <v>0.7</v>
      </c>
      <c r="D28" s="149">
        <v>40</v>
      </c>
      <c r="E28" s="149">
        <v>40</v>
      </c>
      <c r="F28" s="150">
        <v>0.03</v>
      </c>
      <c r="G28" s="150">
        <v>0.03</v>
      </c>
    </row>
    <row r="29" spans="1:7" ht="13">
      <c r="A29" s="147" t="s">
        <v>127</v>
      </c>
      <c r="B29" s="147"/>
      <c r="C29" s="147"/>
      <c r="D29" s="147"/>
      <c r="E29" s="147"/>
      <c r="F29" s="147">
        <v>0.1</v>
      </c>
      <c r="G29" s="147">
        <v>0.08</v>
      </c>
    </row>
    <row r="30" spans="1:7" ht="13">
      <c r="A30" s="147" t="s">
        <v>118</v>
      </c>
      <c r="B30" s="147"/>
      <c r="C30" s="147"/>
      <c r="D30" s="147"/>
      <c r="E30" s="147"/>
      <c r="F30" s="147">
        <v>1.07</v>
      </c>
      <c r="G30" s="147">
        <v>0.34</v>
      </c>
    </row>
    <row r="32" spans="1:7" ht="26.5" hidden="1">
      <c r="A32" s="80" t="s">
        <v>128</v>
      </c>
      <c r="B32" s="80" t="s">
        <v>129</v>
      </c>
      <c r="C32" s="81" t="s">
        <v>130</v>
      </c>
      <c r="D32" s="81" t="s">
        <v>131</v>
      </c>
    </row>
    <row r="33" spans="1:10" ht="13" hidden="1">
      <c r="A33" s="82" t="s">
        <v>132</v>
      </c>
      <c r="B33" s="82" t="s">
        <v>133</v>
      </c>
      <c r="C33" s="82">
        <v>2900</v>
      </c>
      <c r="D33" s="82">
        <v>2500</v>
      </c>
    </row>
    <row r="34" spans="1:10" ht="13" hidden="1">
      <c r="A34" s="83" t="s">
        <v>134</v>
      </c>
      <c r="B34" s="83" t="s">
        <v>133</v>
      </c>
      <c r="C34" s="83">
        <v>1800</v>
      </c>
      <c r="D34" s="83">
        <v>6000</v>
      </c>
    </row>
    <row r="35" spans="1:10" ht="13" hidden="1">
      <c r="A35" s="83" t="s">
        <v>135</v>
      </c>
      <c r="B35" s="83" t="s">
        <v>133</v>
      </c>
      <c r="C35" s="83">
        <v>2700</v>
      </c>
      <c r="D35" s="83">
        <v>37500</v>
      </c>
    </row>
    <row r="36" spans="1:10" ht="13" hidden="1">
      <c r="A36" s="83" t="s">
        <v>136</v>
      </c>
      <c r="B36" s="83" t="s">
        <v>133</v>
      </c>
      <c r="C36" s="83">
        <v>8700</v>
      </c>
      <c r="D36" s="83">
        <v>900</v>
      </c>
    </row>
    <row r="37" spans="1:10" ht="13" hidden="1">
      <c r="A37" s="83" t="s">
        <v>137</v>
      </c>
      <c r="B37" s="83" t="s">
        <v>133</v>
      </c>
      <c r="C37" s="83">
        <v>1500</v>
      </c>
      <c r="D37" s="83">
        <v>4000</v>
      </c>
    </row>
    <row r="38" spans="1:10" ht="13" hidden="1">
      <c r="A38" s="83" t="s">
        <v>138</v>
      </c>
      <c r="B38" s="83" t="s">
        <v>139</v>
      </c>
      <c r="C38" s="83">
        <v>60</v>
      </c>
      <c r="D38" s="83">
        <v>800</v>
      </c>
    </row>
    <row r="39" spans="1:10" ht="13" hidden="1">
      <c r="A39" s="83" t="s">
        <v>140</v>
      </c>
      <c r="B39" s="83" t="s">
        <v>139</v>
      </c>
      <c r="C39" s="83">
        <v>10</v>
      </c>
      <c r="D39" s="83">
        <v>800</v>
      </c>
    </row>
    <row r="40" spans="1:10" ht="13" hidden="1">
      <c r="A40" s="83" t="s">
        <v>141</v>
      </c>
      <c r="B40" s="83" t="s">
        <v>142</v>
      </c>
      <c r="C40" s="83">
        <v>120000</v>
      </c>
      <c r="D40" s="83">
        <v>2.5</v>
      </c>
    </row>
    <row r="41" spans="1:10" ht="13" hidden="1">
      <c r="A41" s="83" t="s">
        <v>143</v>
      </c>
      <c r="B41" s="83" t="s">
        <v>142</v>
      </c>
      <c r="C41" s="83">
        <v>4000</v>
      </c>
      <c r="D41" s="83">
        <v>60</v>
      </c>
    </row>
    <row r="43" spans="1:10" s="103" customFormat="1" ht="15" thickBot="1">
      <c r="A43" s="104" t="s">
        <v>36</v>
      </c>
      <c r="C43" s="104"/>
      <c r="D43" s="104"/>
      <c r="E43" s="104"/>
      <c r="F43" s="104"/>
      <c r="G43" s="104"/>
      <c r="H43" s="104"/>
      <c r="I43" s="104"/>
      <c r="J43" s="104"/>
    </row>
    <row r="44" spans="1:10" s="86" customFormat="1" ht="15">
      <c r="A44" s="137"/>
      <c r="B44" s="137" t="s">
        <v>476</v>
      </c>
      <c r="C44" s="138" t="s">
        <v>477</v>
      </c>
      <c r="D44" s="138" t="s">
        <v>478</v>
      </c>
      <c r="E44" s="137" t="s">
        <v>479</v>
      </c>
      <c r="F44" s="137" t="s">
        <v>480</v>
      </c>
      <c r="G44" s="138" t="s">
        <v>481</v>
      </c>
      <c r="H44" s="106"/>
      <c r="I44" s="106"/>
    </row>
    <row r="45" spans="1:10" s="86" customFormat="1" ht="15">
      <c r="A45" s="139" t="s">
        <v>41</v>
      </c>
      <c r="B45" s="140">
        <v>0.26</v>
      </c>
      <c r="C45" s="140">
        <v>0.16</v>
      </c>
      <c r="D45" s="140">
        <v>0.26</v>
      </c>
      <c r="E45" s="140">
        <v>0.18</v>
      </c>
      <c r="F45" s="140">
        <v>0.04</v>
      </c>
      <c r="G45" s="140">
        <v>0.1</v>
      </c>
      <c r="H45" s="105">
        <v>0.7</v>
      </c>
      <c r="I45" s="106"/>
    </row>
    <row r="46" spans="1:10" s="86" customFormat="1" ht="15">
      <c r="A46" s="139" t="s">
        <v>42</v>
      </c>
      <c r="B46" s="140">
        <v>0.43</v>
      </c>
      <c r="C46" s="140">
        <v>0.11</v>
      </c>
      <c r="D46" s="140">
        <v>0.15</v>
      </c>
      <c r="E46" s="140">
        <v>0.13</v>
      </c>
      <c r="F46" s="140">
        <v>0.13</v>
      </c>
      <c r="G46" s="140">
        <v>0.05</v>
      </c>
      <c r="H46" s="105">
        <v>1</v>
      </c>
      <c r="I46" s="106"/>
    </row>
    <row r="47" spans="1:10" s="86" customFormat="1" ht="15">
      <c r="A47" s="139" t="s">
        <v>41</v>
      </c>
      <c r="B47" s="141">
        <v>0.182</v>
      </c>
      <c r="C47" s="141">
        <v>0.112</v>
      </c>
      <c r="D47" s="141">
        <v>0.182</v>
      </c>
      <c r="E47" s="141">
        <v>0.126</v>
      </c>
      <c r="F47" s="141">
        <v>2.8000000000000001E-2</v>
      </c>
      <c r="G47" s="141">
        <v>7.0000000000000007E-2</v>
      </c>
      <c r="H47" s="8">
        <v>0.7</v>
      </c>
      <c r="I47" s="106"/>
    </row>
    <row r="48" spans="1:10" s="86" customFormat="1" ht="15">
      <c r="A48" s="139" t="s">
        <v>42</v>
      </c>
      <c r="B48" s="141">
        <v>0.43</v>
      </c>
      <c r="C48" s="141">
        <v>0.11</v>
      </c>
      <c r="D48" s="141">
        <v>0.15</v>
      </c>
      <c r="E48" s="141">
        <v>0.13</v>
      </c>
      <c r="F48" s="141">
        <v>0.13</v>
      </c>
      <c r="G48" s="141">
        <v>0.05</v>
      </c>
      <c r="H48" s="8">
        <v>1</v>
      </c>
      <c r="I48" s="106"/>
    </row>
    <row r="49" s="86" customFormat="1" ht="14"/>
    <row r="50" s="86" customFormat="1" ht="14"/>
    <row r="51" s="86" customFormat="1" ht="14"/>
    <row r="52" s="86" customFormat="1" ht="14"/>
    <row r="53" s="86" customFormat="1" ht="14"/>
    <row r="54" s="86" customFormat="1" ht="14"/>
    <row r="55" s="86" customFormat="1" ht="14"/>
    <row r="56" s="86" customFormat="1" ht="14"/>
    <row r="57" s="86" customFormat="1" ht="14"/>
    <row r="58" s="86" customFormat="1" ht="14"/>
    <row r="59" s="86" customFormat="1" ht="14"/>
    <row r="60" s="86" customFormat="1" ht="14"/>
    <row r="61" s="86" customFormat="1" ht="14"/>
    <row r="62" s="86" customFormat="1" ht="14"/>
    <row r="63" s="86" customFormat="1" ht="14"/>
    <row r="64" s="86" customFormat="1" ht="14"/>
    <row r="65" s="86" customFormat="1" ht="14"/>
  </sheetData>
  <mergeCells count="1">
    <mergeCell ref="A21:G21"/>
  </mergeCells>
  <phoneticPr fontId="39" type="noConversion"/>
  <hyperlinks>
    <hyperlink ref="A1" location="目录!A1" display="返回目录" xr:uid="{00000000-0004-0000-0500-000000000000}"/>
  </hyperlink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AZ46"/>
  <sheetViews>
    <sheetView showGridLines="0" topLeftCell="A31" zoomScale="115" zoomScaleNormal="115" workbookViewId="0">
      <selection activeCell="C45" sqref="C45"/>
    </sheetView>
  </sheetViews>
  <sheetFormatPr defaultColWidth="8.58203125" defaultRowHeight="12.5"/>
  <cols>
    <col min="1" max="1" width="26.08203125" style="1" customWidth="1"/>
    <col min="2" max="2" width="17.08203125" style="1" customWidth="1"/>
    <col min="3" max="3" width="10.83203125" style="1" customWidth="1"/>
    <col min="4" max="4" width="11.33203125" style="1" bestFit="1" customWidth="1"/>
    <col min="5" max="6" width="12.6640625" style="1"/>
    <col min="7" max="7" width="11.25" style="1" customWidth="1"/>
    <col min="8" max="8" width="11" style="1" bestFit="1" customWidth="1"/>
    <col min="9" max="9" width="10.6640625" style="1"/>
    <col min="10" max="10" width="8.58203125" style="1"/>
    <col min="11" max="11" width="12.6640625" style="1"/>
    <col min="12" max="16" width="8.58203125" style="1"/>
    <col min="17" max="17" width="19.75" style="1" customWidth="1"/>
    <col min="18" max="19" width="8.58203125" style="1"/>
    <col min="20" max="20" width="21.08203125" style="1" customWidth="1"/>
    <col min="21" max="16384" width="8.58203125" style="1"/>
  </cols>
  <sheetData>
    <row r="1" spans="1:52" ht="13">
      <c r="A1" s="46" t="s">
        <v>101</v>
      </c>
      <c r="B1" s="190" t="s">
        <v>485</v>
      </c>
      <c r="C1" s="10"/>
    </row>
    <row r="2" spans="1:52">
      <c r="A2" s="73"/>
      <c r="B2" s="73"/>
      <c r="C2" s="74"/>
      <c r="D2" s="74"/>
      <c r="E2" s="74"/>
      <c r="F2" s="74"/>
      <c r="G2" s="74"/>
      <c r="H2" s="73"/>
      <c r="I2" s="73"/>
      <c r="J2" s="73"/>
      <c r="K2" s="73"/>
      <c r="L2" s="73"/>
      <c r="M2" s="73"/>
      <c r="N2" s="73"/>
      <c r="O2" s="73"/>
      <c r="P2" s="73"/>
      <c r="Q2" s="73"/>
      <c r="R2" s="73"/>
      <c r="S2" s="73"/>
      <c r="T2" s="73"/>
      <c r="U2" s="73"/>
      <c r="V2" s="73"/>
      <c r="W2" s="73"/>
      <c r="X2" s="73"/>
      <c r="Y2" s="73"/>
      <c r="Z2" s="73"/>
      <c r="AA2" s="73"/>
      <c r="AB2" s="73"/>
      <c r="AC2" s="73"/>
      <c r="AD2" s="73"/>
      <c r="AE2" s="73"/>
      <c r="AF2" s="73"/>
      <c r="AG2" s="73"/>
      <c r="AH2" s="73"/>
      <c r="AI2" s="73"/>
      <c r="AJ2" s="73"/>
      <c r="AK2" s="73"/>
      <c r="AL2" s="73"/>
      <c r="AM2" s="73"/>
      <c r="AN2" s="73"/>
      <c r="AO2" s="73"/>
      <c r="AP2" s="73"/>
      <c r="AQ2" s="73"/>
      <c r="AR2" s="73"/>
      <c r="AS2" s="73"/>
      <c r="AT2" s="73"/>
      <c r="AU2" s="73"/>
      <c r="AV2" s="73"/>
      <c r="AW2" s="73"/>
      <c r="AX2" s="73"/>
      <c r="AY2" s="73"/>
      <c r="AZ2" s="73"/>
    </row>
    <row r="3" spans="1:52" s="40" customFormat="1" ht="13" customHeight="1">
      <c r="A3" s="44" t="s">
        <v>150</v>
      </c>
      <c r="B3" s="45"/>
      <c r="C3" s="45"/>
      <c r="D3" s="45"/>
      <c r="E3" s="45"/>
      <c r="F3" s="45"/>
      <c r="G3" s="45"/>
    </row>
    <row r="4" spans="1:52" ht="13.5" thickBot="1">
      <c r="A4" s="160"/>
      <c r="B4" s="161">
        <v>2021</v>
      </c>
      <c r="C4" s="161" t="s">
        <v>144</v>
      </c>
      <c r="D4" s="161" t="s">
        <v>145</v>
      </c>
      <c r="E4" s="161" t="s">
        <v>146</v>
      </c>
      <c r="F4" s="161" t="s">
        <v>147</v>
      </c>
      <c r="G4" s="161" t="s">
        <v>148</v>
      </c>
      <c r="H4" s="162" t="s">
        <v>149</v>
      </c>
    </row>
    <row r="5" spans="1:52" ht="13.5" thickBot="1">
      <c r="A5" s="163" t="s">
        <v>151</v>
      </c>
      <c r="B5" s="75"/>
      <c r="C5" s="75"/>
      <c r="D5" s="75"/>
      <c r="E5" s="75"/>
      <c r="F5" s="75"/>
      <c r="G5" s="75"/>
      <c r="H5" s="164"/>
    </row>
    <row r="6" spans="1:52" ht="13.5" thickBot="1">
      <c r="A6" s="165" t="s">
        <v>152</v>
      </c>
      <c r="B6" s="500">
        <v>2048.6</v>
      </c>
      <c r="C6" s="500">
        <v>2089.5720000000001</v>
      </c>
      <c r="D6" s="500">
        <v>2214.94632</v>
      </c>
      <c r="E6" s="500">
        <v>2325.693636</v>
      </c>
      <c r="F6" s="500">
        <v>2441.9783178000002</v>
      </c>
      <c r="G6" s="500">
        <f>F6*1.05</f>
        <v>2564.0772336900004</v>
      </c>
      <c r="H6" s="501">
        <f>G6*1.05</f>
        <v>2692.2810953745006</v>
      </c>
    </row>
    <row r="7" spans="1:52" ht="13.5" thickBot="1">
      <c r="A7" s="511" t="s">
        <v>153</v>
      </c>
      <c r="B7" s="77">
        <v>0.14590452016010935</v>
      </c>
      <c r="C7" s="77">
        <v>0.27278313453664194</v>
      </c>
      <c r="D7" s="77">
        <v>0.36</v>
      </c>
      <c r="E7" s="77">
        <v>0.45</v>
      </c>
      <c r="F7" s="77">
        <v>0.55000000000000004</v>
      </c>
      <c r="G7" s="77">
        <v>0.57999999999999996</v>
      </c>
      <c r="H7" s="167">
        <v>0.6</v>
      </c>
    </row>
    <row r="8" spans="1:52" ht="13.5" thickBot="1">
      <c r="A8" s="511" t="s">
        <v>154</v>
      </c>
      <c r="B8" s="78">
        <v>0.51</v>
      </c>
      <c r="C8" s="78">
        <v>0.5</v>
      </c>
      <c r="D8" s="78">
        <v>0.5</v>
      </c>
      <c r="E8" s="78">
        <v>0.5</v>
      </c>
      <c r="F8" s="78">
        <v>0.5</v>
      </c>
      <c r="G8" s="78">
        <v>0.5</v>
      </c>
      <c r="H8" s="168">
        <v>0.5</v>
      </c>
    </row>
    <row r="9" spans="1:52" ht="13.5" thickBot="1">
      <c r="A9" s="511" t="s">
        <v>155</v>
      </c>
      <c r="B9" s="76">
        <v>39</v>
      </c>
      <c r="C9" s="76">
        <v>41</v>
      </c>
      <c r="D9" s="76">
        <v>43</v>
      </c>
      <c r="E9" s="76">
        <v>44</v>
      </c>
      <c r="F9" s="76">
        <v>45</v>
      </c>
      <c r="G9" s="76">
        <v>46</v>
      </c>
      <c r="H9" s="166">
        <v>47</v>
      </c>
    </row>
    <row r="10" spans="1:52" ht="13.5" thickBot="1">
      <c r="A10" s="511" t="s">
        <v>156</v>
      </c>
      <c r="B10" s="500">
        <f t="shared" ref="B10:H10" si="0">B6*B7*B8*B9/100</f>
        <v>59.451210000000003</v>
      </c>
      <c r="C10" s="500">
        <f t="shared" si="0"/>
        <v>116.85</v>
      </c>
      <c r="D10" s="500">
        <f t="shared" si="0"/>
        <v>171.43684516799999</v>
      </c>
      <c r="E10" s="500">
        <f t="shared" si="0"/>
        <v>230.24366996399999</v>
      </c>
      <c r="F10" s="500">
        <f t="shared" si="0"/>
        <v>302.19481682775006</v>
      </c>
      <c r="G10" s="500">
        <f t="shared" si="0"/>
        <v>342.04790297424603</v>
      </c>
      <c r="H10" s="501">
        <f t="shared" si="0"/>
        <v>379.61163444780459</v>
      </c>
    </row>
    <row r="11" spans="1:52" ht="14.5" thickBot="1">
      <c r="A11" s="165" t="s">
        <v>631</v>
      </c>
      <c r="B11" s="79"/>
      <c r="C11" s="79"/>
      <c r="D11" s="78">
        <v>5.0000000000000001E-3</v>
      </c>
      <c r="E11" s="78">
        <v>0.01</v>
      </c>
      <c r="F11" s="78">
        <v>0.02</v>
      </c>
      <c r="G11" s="78">
        <v>0.04</v>
      </c>
      <c r="H11" s="168">
        <v>7.0000000000000007E-2</v>
      </c>
    </row>
    <row r="12" spans="1:52" ht="14.5" thickBot="1">
      <c r="A12" s="165" t="s">
        <v>632</v>
      </c>
      <c r="B12" s="79"/>
      <c r="C12" s="79"/>
      <c r="D12" s="500">
        <f>D11*D10</f>
        <v>0.85718422583999998</v>
      </c>
      <c r="E12" s="500">
        <f t="shared" ref="E12" si="1">E11*E10</f>
        <v>2.3024366996399999</v>
      </c>
      <c r="F12" s="500">
        <f>F11*F10</f>
        <v>6.0438963365550009</v>
      </c>
      <c r="G12" s="500">
        <f t="shared" ref="G12:H12" si="2">G11*G10</f>
        <v>13.681916118969841</v>
      </c>
      <c r="H12" s="501">
        <f t="shared" si="2"/>
        <v>26.572814411346325</v>
      </c>
    </row>
    <row r="13" spans="1:52" ht="13.5" thickBot="1">
      <c r="A13" s="165" t="s">
        <v>633</v>
      </c>
      <c r="B13" s="500">
        <v>312.32769999999988</v>
      </c>
      <c r="C13" s="500">
        <v>387.72160111599993</v>
      </c>
      <c r="D13" s="500">
        <v>514.71442405452001</v>
      </c>
      <c r="E13" s="500">
        <v>684.52402262834391</v>
      </c>
      <c r="F13" s="500">
        <v>904.64736377127008</v>
      </c>
      <c r="G13" s="500">
        <f>F13*1.3</f>
        <v>1176.0415729026511</v>
      </c>
      <c r="H13" s="501">
        <f>G13*1.3</f>
        <v>1528.8540447734465</v>
      </c>
      <c r="J13" s="512"/>
      <c r="K13" s="512"/>
      <c r="L13" s="512"/>
      <c r="M13" s="512"/>
    </row>
    <row r="14" spans="1:52" ht="13.5" thickBot="1">
      <c r="A14" s="511" t="s">
        <v>153</v>
      </c>
      <c r="B14" s="77">
        <v>5.8911835515087919E-2</v>
      </c>
      <c r="C14" s="77">
        <v>7.5991360446748243E-2</v>
      </c>
      <c r="D14" s="77">
        <v>9.9691596987158279E-2</v>
      </c>
      <c r="E14" s="77">
        <v>0.12960541833956105</v>
      </c>
      <c r="F14" s="77">
        <v>0.16742057616354383</v>
      </c>
      <c r="G14" s="77">
        <v>0.2</v>
      </c>
      <c r="H14" s="167">
        <v>0.23</v>
      </c>
    </row>
    <row r="15" spans="1:52" ht="13.5" thickBot="1">
      <c r="A15" s="511" t="s">
        <v>154</v>
      </c>
      <c r="B15" s="78">
        <v>0</v>
      </c>
      <c r="C15" s="78">
        <v>0.15000000000000002</v>
      </c>
      <c r="D15" s="78">
        <v>0.25</v>
      </c>
      <c r="E15" s="78">
        <v>0.30000000000000004</v>
      </c>
      <c r="F15" s="78">
        <v>0.35</v>
      </c>
      <c r="G15" s="78">
        <v>0.35</v>
      </c>
      <c r="H15" s="168">
        <v>0.35</v>
      </c>
    </row>
    <row r="16" spans="1:52" ht="13.5" thickBot="1">
      <c r="A16" s="511" t="s">
        <v>155</v>
      </c>
      <c r="B16" s="500">
        <f>B9*1.1</f>
        <v>42.900000000000006</v>
      </c>
      <c r="C16" s="500">
        <f t="shared" ref="C16:H16" si="3">C9*1.1</f>
        <v>45.1</v>
      </c>
      <c r="D16" s="500">
        <f t="shared" si="3"/>
        <v>47.300000000000004</v>
      </c>
      <c r="E16" s="500">
        <f t="shared" si="3"/>
        <v>48.400000000000006</v>
      </c>
      <c r="F16" s="500">
        <f t="shared" si="3"/>
        <v>49.500000000000007</v>
      </c>
      <c r="G16" s="500">
        <f t="shared" si="3"/>
        <v>50.6</v>
      </c>
      <c r="H16" s="501">
        <f t="shared" si="3"/>
        <v>51.7</v>
      </c>
    </row>
    <row r="17" spans="1:14" ht="13.5" thickBot="1">
      <c r="A17" s="511" t="s">
        <v>156</v>
      </c>
      <c r="B17" s="500">
        <f>B13*B14*B15*B16/100</f>
        <v>0</v>
      </c>
      <c r="C17" s="500">
        <f>C13*C14*C15*C16/100</f>
        <v>1.9932052299707599</v>
      </c>
      <c r="D17" s="500">
        <f t="shared" ref="D17:H17" si="4">D13*D14*D15*D16/100</f>
        <v>6.0677271210374002</v>
      </c>
      <c r="E17" s="500">
        <f t="shared" si="4"/>
        <v>12.881856840315971</v>
      </c>
      <c r="F17" s="500">
        <f t="shared" si="4"/>
        <v>26.239852981780007</v>
      </c>
      <c r="G17" s="500">
        <f t="shared" si="4"/>
        <v>41.65539251221189</v>
      </c>
      <c r="H17" s="501">
        <f t="shared" si="4"/>
        <v>63.62861206240369</v>
      </c>
    </row>
    <row r="18" spans="1:14" ht="14.5" thickBot="1">
      <c r="A18" s="511" t="s">
        <v>634</v>
      </c>
      <c r="B18" s="79"/>
      <c r="C18" s="79"/>
      <c r="D18" s="79"/>
      <c r="E18" s="79"/>
      <c r="F18" s="78">
        <v>0.01</v>
      </c>
      <c r="G18" s="78">
        <v>0.03</v>
      </c>
      <c r="H18" s="168">
        <v>0.05</v>
      </c>
    </row>
    <row r="19" spans="1:14" ht="14.5" thickBot="1">
      <c r="A19" s="165" t="s">
        <v>635</v>
      </c>
      <c r="B19" s="79"/>
      <c r="C19" s="79"/>
      <c r="D19" s="500"/>
      <c r="E19" s="500"/>
      <c r="F19" s="500">
        <f t="shared" ref="F19:H19" si="5">F18*F17</f>
        <v>0.2623985298178001</v>
      </c>
      <c r="G19" s="500">
        <f t="shared" si="5"/>
        <v>1.2496617753663566</v>
      </c>
      <c r="H19" s="501">
        <f t="shared" si="5"/>
        <v>3.1814306031201847</v>
      </c>
    </row>
    <row r="20" spans="1:14" ht="13.5" thickBot="1">
      <c r="A20" s="165" t="s">
        <v>636</v>
      </c>
      <c r="B20" s="500"/>
      <c r="C20" s="500"/>
      <c r="D20" s="500">
        <f t="shared" ref="D20:H20" si="6">D12+D19</f>
        <v>0.85718422583999998</v>
      </c>
      <c r="E20" s="500">
        <f t="shared" si="6"/>
        <v>2.3024366996399999</v>
      </c>
      <c r="F20" s="500">
        <f t="shared" si="6"/>
        <v>6.3062948663728013</v>
      </c>
      <c r="G20" s="500">
        <f t="shared" si="6"/>
        <v>14.931577894336197</v>
      </c>
      <c r="H20" s="501">
        <f t="shared" si="6"/>
        <v>29.754245014466509</v>
      </c>
    </row>
    <row r="21" spans="1:14" ht="14.5" thickBot="1">
      <c r="A21" s="165" t="s">
        <v>159</v>
      </c>
      <c r="B21" s="79"/>
      <c r="C21" s="79"/>
      <c r="D21" s="76">
        <v>0.7</v>
      </c>
      <c r="E21" s="76">
        <v>0.6</v>
      </c>
      <c r="F21" s="76">
        <v>0.5</v>
      </c>
      <c r="G21" s="76">
        <v>0.5</v>
      </c>
      <c r="H21" s="166">
        <v>0.5</v>
      </c>
    </row>
    <row r="22" spans="1:14" ht="14.5" thickBot="1">
      <c r="A22" s="165" t="s">
        <v>160</v>
      </c>
      <c r="B22" s="79"/>
      <c r="C22" s="79"/>
      <c r="D22" s="500">
        <f>D20*D21*10</f>
        <v>6.0002895808799996</v>
      </c>
      <c r="E22" s="500">
        <f t="shared" ref="E22:H22" si="7">E20*E21*10</f>
        <v>13.81462019784</v>
      </c>
      <c r="F22" s="500">
        <f t="shared" si="7"/>
        <v>31.531474331864008</v>
      </c>
      <c r="G22" s="500">
        <f t="shared" si="7"/>
        <v>74.657889471680988</v>
      </c>
      <c r="H22" s="501">
        <f t="shared" si="7"/>
        <v>148.77122507233256</v>
      </c>
    </row>
    <row r="23" spans="1:14" ht="13.5" thickBot="1">
      <c r="A23" s="163" t="s">
        <v>161</v>
      </c>
      <c r="B23" s="75"/>
      <c r="C23" s="75"/>
      <c r="D23" s="75"/>
      <c r="E23" s="75"/>
      <c r="F23" s="75"/>
      <c r="G23" s="75"/>
      <c r="H23" s="164"/>
    </row>
    <row r="24" spans="1:14" ht="13.5" thickBot="1">
      <c r="A24" s="165" t="s">
        <v>162</v>
      </c>
      <c r="B24" s="76">
        <v>4100</v>
      </c>
      <c r="C24" s="76">
        <v>4510</v>
      </c>
      <c r="D24" s="76">
        <v>4961</v>
      </c>
      <c r="E24" s="76">
        <v>5457.1</v>
      </c>
      <c r="F24" s="76">
        <v>6002.8</v>
      </c>
      <c r="G24" s="76">
        <v>6603.1</v>
      </c>
      <c r="H24" s="166">
        <v>7263.4</v>
      </c>
    </row>
    <row r="25" spans="1:14" ht="13.5" thickBot="1">
      <c r="A25" s="165" t="s">
        <v>155</v>
      </c>
      <c r="B25" s="76">
        <v>0.72</v>
      </c>
      <c r="C25" s="76">
        <v>0.72</v>
      </c>
      <c r="D25" s="76">
        <v>0.72</v>
      </c>
      <c r="E25" s="76">
        <v>0.72</v>
      </c>
      <c r="F25" s="76">
        <v>0.72</v>
      </c>
      <c r="G25" s="76">
        <v>0.72</v>
      </c>
      <c r="H25" s="166">
        <v>0.72</v>
      </c>
    </row>
    <row r="26" spans="1:14" ht="13.5" thickBot="1">
      <c r="A26" s="165" t="s">
        <v>156</v>
      </c>
      <c r="B26" s="500">
        <f>B24*B25/100</f>
        <v>29.52</v>
      </c>
      <c r="C26" s="500">
        <f t="shared" ref="C26:H26" si="8">C24*C25/100</f>
        <v>32.472000000000001</v>
      </c>
      <c r="D26" s="500">
        <f t="shared" si="8"/>
        <v>35.719200000000001</v>
      </c>
      <c r="E26" s="500">
        <f>E24*E25/100</f>
        <v>39.291119999999999</v>
      </c>
      <c r="F26" s="500">
        <f t="shared" si="8"/>
        <v>43.220159999999993</v>
      </c>
      <c r="G26" s="500">
        <f t="shared" si="8"/>
        <v>47.542319999999997</v>
      </c>
      <c r="H26" s="501">
        <f t="shared" si="8"/>
        <v>52.296479999999995</v>
      </c>
    </row>
    <row r="27" spans="1:14" ht="14.5" thickBot="1">
      <c r="A27" s="165" t="s">
        <v>157</v>
      </c>
      <c r="B27" s="79"/>
      <c r="C27" s="78">
        <v>0.01</v>
      </c>
      <c r="D27" s="78">
        <v>0.03</v>
      </c>
      <c r="E27" s="78">
        <v>0.05</v>
      </c>
      <c r="F27" s="78">
        <v>0.15</v>
      </c>
      <c r="G27" s="78">
        <v>0.3</v>
      </c>
      <c r="H27" s="168">
        <v>0.5</v>
      </c>
    </row>
    <row r="28" spans="1:14" ht="14.5" thickBot="1">
      <c r="A28" s="165" t="s">
        <v>158</v>
      </c>
      <c r="B28" s="79"/>
      <c r="C28" s="500">
        <f>C26*C27</f>
        <v>0.32472000000000001</v>
      </c>
      <c r="D28" s="500">
        <f t="shared" ref="D28:H28" si="9">D26*D27</f>
        <v>1.0715760000000001</v>
      </c>
      <c r="E28" s="500">
        <f t="shared" si="9"/>
        <v>1.964556</v>
      </c>
      <c r="F28" s="500">
        <f t="shared" si="9"/>
        <v>6.4830239999999986</v>
      </c>
      <c r="G28" s="500">
        <f t="shared" si="9"/>
        <v>14.262695999999998</v>
      </c>
      <c r="H28" s="501">
        <f t="shared" si="9"/>
        <v>26.148239999999998</v>
      </c>
      <c r="J28" s="502"/>
      <c r="K28" s="502"/>
      <c r="L28" s="502"/>
      <c r="M28" s="502"/>
      <c r="N28" s="502"/>
    </row>
    <row r="29" spans="1:14" ht="14.5" thickBot="1">
      <c r="A29" s="165" t="s">
        <v>159</v>
      </c>
      <c r="B29" s="79"/>
      <c r="C29" s="76">
        <v>0.8</v>
      </c>
      <c r="D29" s="76">
        <v>0.7</v>
      </c>
      <c r="E29" s="76">
        <v>0.6</v>
      </c>
      <c r="F29" s="76">
        <v>0.5</v>
      </c>
      <c r="G29" s="76">
        <v>0.5</v>
      </c>
      <c r="H29" s="166">
        <v>0.5</v>
      </c>
      <c r="J29" s="502"/>
      <c r="K29" s="502"/>
      <c r="L29" s="502"/>
      <c r="M29" s="502"/>
      <c r="N29" s="502"/>
    </row>
    <row r="30" spans="1:14" ht="14.5" thickBot="1">
      <c r="A30" s="165" t="s">
        <v>160</v>
      </c>
      <c r="B30" s="79"/>
      <c r="C30" s="500">
        <f>C28*C29*10</f>
        <v>2.5977600000000001</v>
      </c>
      <c r="D30" s="500">
        <f t="shared" ref="D30:H30" si="10">D28*D29*10</f>
        <v>7.5010319999999995</v>
      </c>
      <c r="E30" s="500">
        <f t="shared" si="10"/>
        <v>11.787336</v>
      </c>
      <c r="F30" s="500">
        <f t="shared" si="10"/>
        <v>32.415119999999995</v>
      </c>
      <c r="G30" s="500">
        <f t="shared" si="10"/>
        <v>71.313479999999998</v>
      </c>
      <c r="H30" s="501">
        <f t="shared" si="10"/>
        <v>130.74119999999999</v>
      </c>
    </row>
    <row r="31" spans="1:14" ht="13.5" thickBot="1">
      <c r="A31" s="163" t="s">
        <v>163</v>
      </c>
      <c r="B31" s="75"/>
      <c r="C31" s="75"/>
      <c r="D31" s="75"/>
      <c r="E31" s="75"/>
      <c r="F31" s="75"/>
      <c r="G31" s="75"/>
      <c r="H31" s="164"/>
    </row>
    <row r="32" spans="1:14" ht="13.5" thickBot="1">
      <c r="A32" s="165" t="s">
        <v>626</v>
      </c>
      <c r="B32" s="500">
        <v>24.033463849832614</v>
      </c>
      <c r="C32" s="500">
        <v>23.6259835</v>
      </c>
      <c r="D32" s="500">
        <v>29.304855400000001</v>
      </c>
      <c r="E32" s="500">
        <v>39.820944660000002</v>
      </c>
      <c r="F32" s="500">
        <v>57.845122523999997</v>
      </c>
      <c r="G32" s="500">
        <f>F32*1.5</f>
        <v>86.767683785999992</v>
      </c>
      <c r="H32" s="501">
        <f>G32*1.5</f>
        <v>130.15152567899997</v>
      </c>
    </row>
    <row r="33" spans="1:8" ht="13.5" thickBot="1">
      <c r="A33" s="165" t="s">
        <v>627</v>
      </c>
      <c r="B33" s="503">
        <v>42.266536150167383</v>
      </c>
      <c r="C33" s="503">
        <v>76.374016499999996</v>
      </c>
      <c r="D33" s="503">
        <v>150.69514459999999</v>
      </c>
      <c r="E33" s="503">
        <v>230.17905533999999</v>
      </c>
      <c r="F33" s="503">
        <v>347.15487747600002</v>
      </c>
      <c r="G33" s="500">
        <f>F33*1.35</f>
        <v>468.65908459260004</v>
      </c>
      <c r="H33" s="501">
        <f>G33*1.35</f>
        <v>632.68976420001013</v>
      </c>
    </row>
    <row r="34" spans="1:8" ht="13.5" thickBot="1">
      <c r="A34" s="165" t="s">
        <v>628</v>
      </c>
      <c r="B34" s="76">
        <v>66.3</v>
      </c>
      <c r="C34" s="76">
        <v>100</v>
      </c>
      <c r="D34" s="76">
        <v>180</v>
      </c>
      <c r="E34" s="76">
        <v>270</v>
      </c>
      <c r="F34" s="76">
        <v>405</v>
      </c>
      <c r="G34" s="503">
        <f>G33+G32</f>
        <v>555.42676837860006</v>
      </c>
      <c r="H34" s="505">
        <f>H33+H32</f>
        <v>762.84128987901011</v>
      </c>
    </row>
    <row r="35" spans="1:8" ht="14.5" thickBot="1">
      <c r="A35" s="165" t="s">
        <v>157</v>
      </c>
      <c r="B35" s="79"/>
      <c r="C35" s="78">
        <v>0.01</v>
      </c>
      <c r="D35" s="78">
        <v>0.03</v>
      </c>
      <c r="E35" s="78">
        <v>0.05</v>
      </c>
      <c r="F35" s="78">
        <v>0.15</v>
      </c>
      <c r="G35" s="78">
        <v>0.3</v>
      </c>
      <c r="H35" s="168">
        <v>0.45</v>
      </c>
    </row>
    <row r="36" spans="1:8" ht="14.5" thickBot="1">
      <c r="A36" s="165" t="s">
        <v>158</v>
      </c>
      <c r="B36" s="79"/>
      <c r="C36" s="500">
        <f>C34*C35</f>
        <v>1</v>
      </c>
      <c r="D36" s="500">
        <f t="shared" ref="D36:H36" si="11">D34*D35</f>
        <v>5.3999999999999995</v>
      </c>
      <c r="E36" s="500">
        <f t="shared" si="11"/>
        <v>13.5</v>
      </c>
      <c r="F36" s="500">
        <f t="shared" si="11"/>
        <v>60.75</v>
      </c>
      <c r="G36" s="500">
        <f t="shared" si="11"/>
        <v>166.62803051358</v>
      </c>
      <c r="H36" s="501">
        <f t="shared" si="11"/>
        <v>343.27858044555455</v>
      </c>
    </row>
    <row r="37" spans="1:8" ht="14.5" thickBot="1">
      <c r="A37" s="165" t="s">
        <v>159</v>
      </c>
      <c r="B37" s="79"/>
      <c r="C37" s="76">
        <v>0.8</v>
      </c>
      <c r="D37" s="76">
        <v>0.7</v>
      </c>
      <c r="E37" s="76">
        <v>0.6</v>
      </c>
      <c r="F37" s="76">
        <v>0.5</v>
      </c>
      <c r="G37" s="76">
        <v>0.5</v>
      </c>
      <c r="H37" s="166">
        <v>0.5</v>
      </c>
    </row>
    <row r="38" spans="1:8" ht="14.5" thickBot="1">
      <c r="A38" s="165" t="s">
        <v>160</v>
      </c>
      <c r="B38" s="79"/>
      <c r="C38" s="500">
        <f>C36*C37*10</f>
        <v>8</v>
      </c>
      <c r="D38" s="500">
        <f t="shared" ref="D38:G38" si="12">D36*D37*10</f>
        <v>37.799999999999997</v>
      </c>
      <c r="E38" s="500">
        <f t="shared" si="12"/>
        <v>81</v>
      </c>
      <c r="F38" s="500">
        <f t="shared" si="12"/>
        <v>303.75</v>
      </c>
      <c r="G38" s="500">
        <f t="shared" si="12"/>
        <v>833.14015256790003</v>
      </c>
      <c r="H38" s="501">
        <f>H36*H37*10</f>
        <v>1716.3929022277728</v>
      </c>
    </row>
    <row r="39" spans="1:8" ht="13.5" thickBot="1">
      <c r="A39" s="163" t="s">
        <v>164</v>
      </c>
      <c r="B39" s="75"/>
      <c r="C39" s="75"/>
      <c r="D39" s="75"/>
      <c r="E39" s="75"/>
      <c r="F39" s="75"/>
      <c r="G39" s="75"/>
      <c r="H39" s="164"/>
    </row>
    <row r="40" spans="1:8" ht="13.5" thickBot="1">
      <c r="A40" s="165" t="s">
        <v>165</v>
      </c>
      <c r="B40" s="76">
        <v>16.3</v>
      </c>
      <c r="C40" s="500">
        <f>B40*(1+10%)</f>
        <v>17.930000000000003</v>
      </c>
      <c r="D40" s="500">
        <f t="shared" ref="D40:H40" si="13">C40*(1+10%)</f>
        <v>19.723000000000006</v>
      </c>
      <c r="E40" s="500">
        <f t="shared" si="13"/>
        <v>21.695300000000007</v>
      </c>
      <c r="F40" s="500">
        <f t="shared" si="13"/>
        <v>23.864830000000008</v>
      </c>
      <c r="G40" s="500">
        <f t="shared" si="13"/>
        <v>26.25131300000001</v>
      </c>
      <c r="H40" s="501">
        <f t="shared" si="13"/>
        <v>28.876444300000013</v>
      </c>
    </row>
    <row r="41" spans="1:8" ht="14.5" thickBot="1">
      <c r="A41" s="165" t="s">
        <v>157</v>
      </c>
      <c r="B41" s="79"/>
      <c r="C41" s="79"/>
      <c r="D41" s="78">
        <v>0.01</v>
      </c>
      <c r="E41" s="78">
        <v>0.03</v>
      </c>
      <c r="F41" s="78">
        <v>0.05</v>
      </c>
      <c r="G41" s="78">
        <v>0.15</v>
      </c>
      <c r="H41" s="168">
        <v>0.3</v>
      </c>
    </row>
    <row r="42" spans="1:8" ht="14.5" thickBot="1">
      <c r="A42" s="165" t="s">
        <v>158</v>
      </c>
      <c r="B42" s="79"/>
      <c r="C42" s="79"/>
      <c r="D42" s="500">
        <f>D40*D41</f>
        <v>0.19723000000000007</v>
      </c>
      <c r="E42" s="500">
        <f t="shared" ref="E42:H42" si="14">E40*E41</f>
        <v>0.65085900000000019</v>
      </c>
      <c r="F42" s="500">
        <f t="shared" si="14"/>
        <v>1.1932415000000005</v>
      </c>
      <c r="G42" s="500">
        <f t="shared" si="14"/>
        <v>3.9376969500000012</v>
      </c>
      <c r="H42" s="501">
        <f t="shared" si="14"/>
        <v>8.6629332900000033</v>
      </c>
    </row>
    <row r="43" spans="1:8" ht="14.5" thickBot="1">
      <c r="A43" s="165" t="s">
        <v>159</v>
      </c>
      <c r="B43" s="79"/>
      <c r="C43" s="79"/>
      <c r="D43" s="76">
        <v>0.7</v>
      </c>
      <c r="E43" s="76">
        <v>0.6</v>
      </c>
      <c r="F43" s="76">
        <v>0.5</v>
      </c>
      <c r="G43" s="76">
        <v>0.5</v>
      </c>
      <c r="H43" s="166">
        <v>0.5</v>
      </c>
    </row>
    <row r="44" spans="1:8" ht="14.5" thickBot="1">
      <c r="A44" s="165" t="s">
        <v>160</v>
      </c>
      <c r="B44" s="79"/>
      <c r="C44" s="79"/>
      <c r="D44" s="500">
        <f>D42*D43*10</f>
        <v>1.3806100000000003</v>
      </c>
      <c r="E44" s="500">
        <f t="shared" ref="E44:H44" si="15">E42*E43*10</f>
        <v>3.9051540000000013</v>
      </c>
      <c r="F44" s="500">
        <f t="shared" si="15"/>
        <v>5.966207500000003</v>
      </c>
      <c r="G44" s="500">
        <f t="shared" si="15"/>
        <v>19.688484750000008</v>
      </c>
      <c r="H44" s="501">
        <f t="shared" si="15"/>
        <v>43.314666450000018</v>
      </c>
    </row>
    <row r="45" spans="1:8" ht="13.5" thickBot="1">
      <c r="A45" s="169" t="s">
        <v>630</v>
      </c>
      <c r="B45" s="170"/>
      <c r="C45" s="170"/>
      <c r="D45" s="504">
        <f>D44+D38+D30+D22</f>
        <v>52.681931580879997</v>
      </c>
      <c r="E45" s="504">
        <f t="shared" ref="E45:H45" si="16">E44+E38+E30+E22</f>
        <v>110.50711019783999</v>
      </c>
      <c r="F45" s="504">
        <f t="shared" si="16"/>
        <v>373.66280183186399</v>
      </c>
      <c r="G45" s="504">
        <f t="shared" si="16"/>
        <v>998.80000678958106</v>
      </c>
      <c r="H45" s="506">
        <f t="shared" si="16"/>
        <v>2039.2199937501052</v>
      </c>
    </row>
    <row r="46" spans="1:8" ht="13">
      <c r="A46" s="507" t="s">
        <v>629</v>
      </c>
      <c r="B46" s="508"/>
      <c r="C46" s="508"/>
      <c r="D46" s="508"/>
      <c r="E46" s="509">
        <f>E45/D45-1</f>
        <v>1.0976282926943144</v>
      </c>
      <c r="F46" s="509">
        <f t="shared" ref="F46:H46" si="17">F45/E45-1</f>
        <v>2.3813462424535259</v>
      </c>
      <c r="G46" s="509">
        <f t="shared" si="17"/>
        <v>1.6729982269923895</v>
      </c>
      <c r="H46" s="510">
        <f t="shared" si="17"/>
        <v>1.0416699838686636</v>
      </c>
    </row>
  </sheetData>
  <phoneticPr fontId="39" type="noConversion"/>
  <hyperlinks>
    <hyperlink ref="A1" location="目录!A1" display="返回目录" xr:uid="{00000000-0004-0000-0600-000000000000}"/>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Q54"/>
  <sheetViews>
    <sheetView showGridLines="0" workbookViewId="0"/>
  </sheetViews>
  <sheetFormatPr defaultColWidth="8.58203125" defaultRowHeight="12.5"/>
  <cols>
    <col min="1" max="1" width="13.75" style="51" customWidth="1"/>
    <col min="2" max="2" width="14.08203125" style="51" customWidth="1"/>
    <col min="3" max="3" width="26.33203125" style="51" customWidth="1"/>
    <col min="4" max="4" width="11.5" style="68" customWidth="1"/>
    <col min="5" max="5" width="14.5" style="68" customWidth="1"/>
    <col min="6" max="6" width="48.75" style="1" customWidth="1"/>
    <col min="7" max="7" width="11.83203125" style="1" customWidth="1"/>
    <col min="8" max="8" width="8.58203125" style="69"/>
    <col min="9" max="9" width="8.75" style="1" customWidth="1"/>
    <col min="10" max="10" width="11.58203125" style="1" customWidth="1"/>
    <col min="11" max="11" width="8.58203125" style="69"/>
    <col min="12" max="12" width="8.75" style="1" customWidth="1"/>
    <col min="13" max="13" width="11.83203125" style="1" customWidth="1"/>
    <col min="14" max="14" width="8.58203125" style="70"/>
    <col min="15" max="15" width="2" style="1" customWidth="1"/>
    <col min="16" max="16" width="2.83203125" style="1" customWidth="1"/>
    <col min="17" max="17" width="10.33203125" style="71" customWidth="1"/>
    <col min="18" max="18" width="11.25" style="1" customWidth="1"/>
    <col min="19" max="16384" width="8.58203125" style="1"/>
  </cols>
  <sheetData>
    <row r="1" spans="1:16" ht="13">
      <c r="A1" s="67" t="s">
        <v>101</v>
      </c>
      <c r="B1" s="190" t="s">
        <v>485</v>
      </c>
      <c r="C1" s="63"/>
      <c r="O1" s="70"/>
      <c r="P1" s="70"/>
    </row>
    <row r="2" spans="1:16" s="40" customFormat="1" ht="13">
      <c r="A2" s="50" t="s">
        <v>166</v>
      </c>
      <c r="B2" s="45"/>
      <c r="C2" s="45"/>
      <c r="D2" s="45"/>
      <c r="E2" s="45"/>
      <c r="F2" s="45"/>
      <c r="G2" s="45"/>
    </row>
    <row r="3" spans="1:16">
      <c r="O3" s="72"/>
      <c r="P3" s="72"/>
    </row>
    <row r="4" spans="1:16">
      <c r="O4" s="72"/>
      <c r="P4" s="72"/>
    </row>
    <row r="5" spans="1:16">
      <c r="O5" s="72"/>
      <c r="P5" s="72"/>
    </row>
    <row r="17" spans="1:7" s="40" customFormat="1" ht="13">
      <c r="A17" s="50" t="s">
        <v>167</v>
      </c>
      <c r="B17" s="45"/>
      <c r="C17" s="45"/>
      <c r="D17" s="45"/>
      <c r="E17" s="45"/>
      <c r="F17" s="45"/>
      <c r="G17" s="45"/>
    </row>
    <row r="18" spans="1:7" ht="13">
      <c r="A18" s="171" t="s">
        <v>168</v>
      </c>
      <c r="B18" s="171" t="s">
        <v>169</v>
      </c>
      <c r="C18" s="172" t="s">
        <v>170</v>
      </c>
    </row>
    <row r="19" spans="1:7" ht="13">
      <c r="A19" s="173" t="s">
        <v>171</v>
      </c>
      <c r="B19" s="173" t="s">
        <v>172</v>
      </c>
      <c r="C19" s="174" t="s">
        <v>173</v>
      </c>
    </row>
    <row r="20" spans="1:7" ht="26">
      <c r="A20" s="173" t="s">
        <v>174</v>
      </c>
      <c r="B20" s="173" t="s">
        <v>175</v>
      </c>
      <c r="C20" s="174" t="s">
        <v>176</v>
      </c>
    </row>
    <row r="21" spans="1:7" ht="26">
      <c r="A21" s="173" t="s">
        <v>177</v>
      </c>
      <c r="B21" s="173" t="s">
        <v>178</v>
      </c>
      <c r="C21" s="174" t="s">
        <v>179</v>
      </c>
    </row>
    <row r="22" spans="1:7" ht="13">
      <c r="A22" s="173" t="s">
        <v>180</v>
      </c>
      <c r="B22" s="173" t="s">
        <v>181</v>
      </c>
      <c r="C22" s="174" t="s">
        <v>182</v>
      </c>
    </row>
    <row r="23" spans="1:7" ht="13">
      <c r="A23" s="549" t="s">
        <v>183</v>
      </c>
      <c r="B23" s="173" t="s">
        <v>184</v>
      </c>
      <c r="C23" s="174" t="s">
        <v>185</v>
      </c>
    </row>
    <row r="24" spans="1:7" ht="13">
      <c r="A24" s="549"/>
      <c r="B24" s="173" t="s">
        <v>186</v>
      </c>
      <c r="C24" s="174" t="s">
        <v>187</v>
      </c>
    </row>
    <row r="25" spans="1:7" ht="13">
      <c r="A25" s="173" t="s">
        <v>188</v>
      </c>
      <c r="B25" s="173" t="s">
        <v>189</v>
      </c>
      <c r="C25" s="174" t="s">
        <v>190</v>
      </c>
    </row>
    <row r="27" spans="1:7" s="40" customFormat="1" ht="13">
      <c r="A27" s="50" t="s">
        <v>191</v>
      </c>
      <c r="B27" s="45"/>
      <c r="C27" s="45"/>
      <c r="D27" s="45"/>
      <c r="E27" s="45"/>
      <c r="F27" s="45"/>
      <c r="G27" s="45"/>
    </row>
    <row r="28" spans="1:7" ht="13.5">
      <c r="A28" s="175" t="s">
        <v>192</v>
      </c>
      <c r="B28" s="175" t="s">
        <v>193</v>
      </c>
      <c r="C28" s="175" t="s">
        <v>196</v>
      </c>
      <c r="D28" s="175" t="s">
        <v>194</v>
      </c>
      <c r="E28" s="175" t="s">
        <v>195</v>
      </c>
      <c r="F28" s="175" t="s">
        <v>197</v>
      </c>
    </row>
    <row r="29" spans="1:7" ht="39">
      <c r="A29" s="176" t="s">
        <v>198</v>
      </c>
      <c r="B29" s="176" t="s">
        <v>199</v>
      </c>
      <c r="C29" s="176" t="s">
        <v>201</v>
      </c>
      <c r="D29" s="176" t="s">
        <v>200</v>
      </c>
      <c r="E29" s="176"/>
      <c r="F29" s="176" t="s">
        <v>202</v>
      </c>
    </row>
    <row r="30" spans="1:7" ht="39">
      <c r="A30" s="176" t="s">
        <v>203</v>
      </c>
      <c r="B30" s="176" t="s">
        <v>199</v>
      </c>
      <c r="C30" s="176" t="s">
        <v>206</v>
      </c>
      <c r="D30" s="176" t="s">
        <v>204</v>
      </c>
      <c r="E30" s="176" t="s">
        <v>205</v>
      </c>
      <c r="F30" s="176" t="s">
        <v>207</v>
      </c>
    </row>
    <row r="31" spans="1:7" ht="26">
      <c r="A31" s="176" t="s">
        <v>208</v>
      </c>
      <c r="B31" s="176" t="s">
        <v>199</v>
      </c>
      <c r="C31" s="176"/>
      <c r="D31" s="176"/>
      <c r="E31" s="176" t="s">
        <v>209</v>
      </c>
      <c r="F31" s="176" t="s">
        <v>210</v>
      </c>
    </row>
    <row r="32" spans="1:7" ht="26">
      <c r="A32" s="176" t="s">
        <v>211</v>
      </c>
      <c r="B32" s="176" t="s">
        <v>199</v>
      </c>
      <c r="C32" s="176" t="s">
        <v>213</v>
      </c>
      <c r="D32" s="176" t="s">
        <v>212</v>
      </c>
      <c r="E32" s="176"/>
      <c r="F32" s="176" t="s">
        <v>214</v>
      </c>
    </row>
    <row r="33" spans="1:6" ht="13">
      <c r="A33" s="176" t="s">
        <v>227</v>
      </c>
      <c r="B33" s="176" t="s">
        <v>199</v>
      </c>
      <c r="C33" s="179" t="s">
        <v>482</v>
      </c>
      <c r="D33" s="176"/>
      <c r="E33" s="176"/>
      <c r="F33" s="176" t="s">
        <v>228</v>
      </c>
    </row>
    <row r="34" spans="1:6" ht="25.5">
      <c r="A34" s="176" t="s">
        <v>215</v>
      </c>
      <c r="B34" s="176" t="s">
        <v>199</v>
      </c>
      <c r="C34" s="176" t="s">
        <v>217</v>
      </c>
      <c r="D34" s="176" t="s">
        <v>216</v>
      </c>
      <c r="E34" s="176"/>
      <c r="F34" s="176" t="s">
        <v>218</v>
      </c>
    </row>
    <row r="35" spans="1:6" ht="13">
      <c r="A35" s="176" t="s">
        <v>219</v>
      </c>
      <c r="B35" s="176" t="s">
        <v>199</v>
      </c>
      <c r="C35" s="176" t="s">
        <v>220</v>
      </c>
      <c r="D35" s="176"/>
      <c r="E35" s="176"/>
      <c r="F35" s="176" t="s">
        <v>221</v>
      </c>
    </row>
    <row r="36" spans="1:6" ht="26">
      <c r="A36" s="176" t="s">
        <v>229</v>
      </c>
      <c r="B36" s="176" t="s">
        <v>199</v>
      </c>
      <c r="C36" s="176"/>
      <c r="D36" s="176"/>
      <c r="E36" s="176"/>
      <c r="F36" s="176" t="s">
        <v>230</v>
      </c>
    </row>
    <row r="37" spans="1:6" ht="13">
      <c r="A37" s="177" t="s">
        <v>222</v>
      </c>
      <c r="B37" s="177" t="s">
        <v>199</v>
      </c>
      <c r="C37" s="177" t="s">
        <v>223</v>
      </c>
      <c r="D37" s="177"/>
      <c r="E37" s="177"/>
      <c r="F37" s="177" t="s">
        <v>224</v>
      </c>
    </row>
    <row r="38" spans="1:6" ht="13">
      <c r="A38" s="177" t="s">
        <v>225</v>
      </c>
      <c r="B38" s="177" t="s">
        <v>199</v>
      </c>
      <c r="C38" s="177" t="s">
        <v>226</v>
      </c>
      <c r="D38" s="178"/>
      <c r="E38" s="177"/>
      <c r="F38" s="177"/>
    </row>
    <row r="39" spans="1:6" ht="13">
      <c r="A39" s="177" t="s">
        <v>231</v>
      </c>
      <c r="B39" s="177" t="s">
        <v>199</v>
      </c>
      <c r="C39" s="177" t="s">
        <v>233</v>
      </c>
      <c r="D39" s="178"/>
      <c r="E39" s="177" t="s">
        <v>232</v>
      </c>
      <c r="F39" s="177" t="s">
        <v>234</v>
      </c>
    </row>
    <row r="40" spans="1:6" ht="13">
      <c r="A40" s="177" t="s">
        <v>235</v>
      </c>
      <c r="B40" s="177" t="s">
        <v>199</v>
      </c>
      <c r="C40" s="177" t="s">
        <v>233</v>
      </c>
      <c r="D40" s="178"/>
      <c r="E40" s="178"/>
      <c r="F40" s="177" t="s">
        <v>236</v>
      </c>
    </row>
    <row r="41" spans="1:6" ht="13">
      <c r="A41" s="177" t="s">
        <v>237</v>
      </c>
      <c r="B41" s="177" t="s">
        <v>199</v>
      </c>
      <c r="C41" s="177" t="s">
        <v>238</v>
      </c>
      <c r="D41" s="178"/>
      <c r="E41" s="178"/>
      <c r="F41" s="177" t="s">
        <v>239</v>
      </c>
    </row>
    <row r="42" spans="1:6" ht="26">
      <c r="A42" s="177" t="s">
        <v>240</v>
      </c>
      <c r="B42" s="177" t="s">
        <v>199</v>
      </c>
      <c r="C42" s="177" t="s">
        <v>241</v>
      </c>
      <c r="D42" s="178"/>
      <c r="E42" s="178"/>
      <c r="F42" s="177" t="s">
        <v>242</v>
      </c>
    </row>
    <row r="43" spans="1:6" ht="13">
      <c r="A43" s="177" t="s">
        <v>243</v>
      </c>
      <c r="B43" s="177" t="s">
        <v>199</v>
      </c>
      <c r="C43" s="177" t="s">
        <v>244</v>
      </c>
      <c r="D43" s="178"/>
      <c r="E43" s="178"/>
      <c r="F43" s="177" t="s">
        <v>245</v>
      </c>
    </row>
    <row r="44" spans="1:6" ht="13">
      <c r="A44" s="177" t="s">
        <v>246</v>
      </c>
      <c r="B44" s="177" t="s">
        <v>199</v>
      </c>
      <c r="C44" s="177" t="s">
        <v>244</v>
      </c>
      <c r="D44" s="178"/>
      <c r="E44" s="178"/>
      <c r="F44" s="177" t="s">
        <v>247</v>
      </c>
    </row>
    <row r="45" spans="1:6" ht="13">
      <c r="A45" s="177" t="s">
        <v>248</v>
      </c>
      <c r="B45" s="177" t="s">
        <v>199</v>
      </c>
      <c r="C45" s="177" t="s">
        <v>249</v>
      </c>
      <c r="D45" s="178"/>
      <c r="E45" s="178"/>
      <c r="F45" s="177"/>
    </row>
    <row r="46" spans="1:6" ht="13">
      <c r="A46" s="177" t="s">
        <v>250</v>
      </c>
      <c r="B46" s="177" t="s">
        <v>199</v>
      </c>
      <c r="C46" s="177" t="s">
        <v>220</v>
      </c>
      <c r="D46" s="178"/>
      <c r="E46" s="178"/>
      <c r="F46" s="177" t="s">
        <v>251</v>
      </c>
    </row>
    <row r="47" spans="1:6" ht="13">
      <c r="A47" s="177" t="s">
        <v>252</v>
      </c>
      <c r="B47" s="177" t="s">
        <v>199</v>
      </c>
      <c r="C47" s="177" t="s">
        <v>253</v>
      </c>
      <c r="D47" s="178"/>
      <c r="E47" s="178"/>
      <c r="F47" s="177" t="s">
        <v>254</v>
      </c>
    </row>
    <row r="48" spans="1:6" ht="13">
      <c r="A48" s="177" t="s">
        <v>255</v>
      </c>
      <c r="B48" s="177" t="s">
        <v>199</v>
      </c>
      <c r="C48" s="177" t="s">
        <v>253</v>
      </c>
      <c r="D48" s="177" t="s">
        <v>256</v>
      </c>
      <c r="E48" s="177" t="s">
        <v>257</v>
      </c>
      <c r="F48" s="178"/>
    </row>
    <row r="49" spans="1:6" ht="26">
      <c r="A49" s="177" t="s">
        <v>258</v>
      </c>
      <c r="B49" s="177" t="s">
        <v>199</v>
      </c>
      <c r="C49" s="178"/>
      <c r="D49" s="178"/>
      <c r="E49" s="178"/>
      <c r="F49" s="177" t="s">
        <v>259</v>
      </c>
    </row>
    <row r="50" spans="1:6">
      <c r="D50" s="1"/>
      <c r="E50" s="69"/>
    </row>
    <row r="51" spans="1:6">
      <c r="D51" s="1"/>
      <c r="E51" s="69"/>
    </row>
    <row r="52" spans="1:6">
      <c r="D52" s="1"/>
      <c r="E52" s="69"/>
    </row>
    <row r="53" spans="1:6">
      <c r="D53" s="1"/>
      <c r="E53" s="69"/>
    </row>
    <row r="54" spans="1:6">
      <c r="D54" s="1"/>
      <c r="E54" s="69"/>
    </row>
  </sheetData>
  <mergeCells count="1">
    <mergeCell ref="A23:A24"/>
  </mergeCells>
  <phoneticPr fontId="39" type="noConversion"/>
  <hyperlinks>
    <hyperlink ref="A1" location="目录!A1" display="返回目录" xr:uid="{00000000-0004-0000-0700-000000000000}"/>
  </hyperlink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D33"/>
  <sheetViews>
    <sheetView showGridLines="0" topLeftCell="A13" workbookViewId="0">
      <selection activeCell="D5" sqref="D5"/>
    </sheetView>
  </sheetViews>
  <sheetFormatPr defaultColWidth="9" defaultRowHeight="13"/>
  <cols>
    <col min="1" max="1" width="9" style="213"/>
    <col min="2" max="2" width="11.58203125" style="213" customWidth="1"/>
    <col min="3" max="4" width="12.75" style="213" customWidth="1"/>
    <col min="5" max="10" width="9" style="213"/>
    <col min="11" max="11" width="14.75" style="213" customWidth="1"/>
    <col min="12" max="12" width="17.83203125" style="213" customWidth="1"/>
    <col min="13" max="16" width="9" style="213"/>
    <col min="17" max="17" width="11.08203125" style="213" customWidth="1"/>
    <col min="18" max="16384" width="9" style="213"/>
  </cols>
  <sheetData>
    <row r="1" spans="1:4">
      <c r="A1" s="214" t="s">
        <v>10</v>
      </c>
      <c r="B1" s="190" t="s">
        <v>496</v>
      </c>
      <c r="C1" s="215"/>
      <c r="D1" s="216"/>
    </row>
    <row r="2" spans="1:4" s="219" customFormat="1" ht="16" customHeight="1">
      <c r="A2" s="214"/>
      <c r="B2" s="217" t="s">
        <v>497</v>
      </c>
      <c r="C2" s="214"/>
      <c r="D2" s="218"/>
    </row>
    <row r="3" spans="1:4">
      <c r="C3" s="213" t="s">
        <v>495</v>
      </c>
      <c r="D3" s="213" t="s">
        <v>495</v>
      </c>
    </row>
    <row r="4" spans="1:4">
      <c r="B4" s="220" t="str">
        <f>[55]!edb()</f>
        <v>Wind</v>
      </c>
      <c r="C4" s="213" t="s">
        <v>510</v>
      </c>
    </row>
    <row r="5" spans="1:4" s="223" customFormat="1" ht="39">
      <c r="B5" s="592" t="s">
        <v>503</v>
      </c>
      <c r="C5" s="592" t="s">
        <v>498</v>
      </c>
      <c r="D5" s="592" t="s">
        <v>499</v>
      </c>
    </row>
    <row r="6" spans="1:4">
      <c r="B6" s="221">
        <v>42460</v>
      </c>
      <c r="C6" s="222">
        <v>0</v>
      </c>
      <c r="D6" s="222">
        <v>1167.76</v>
      </c>
    </row>
    <row r="7" spans="1:4">
      <c r="B7" s="221">
        <v>42551</v>
      </c>
      <c r="C7" s="222">
        <v>0</v>
      </c>
      <c r="D7" s="222">
        <v>1159.4000000000001</v>
      </c>
    </row>
    <row r="8" spans="1:4">
      <c r="B8" s="221">
        <v>42643</v>
      </c>
      <c r="C8" s="222">
        <v>0</v>
      </c>
      <c r="D8" s="222">
        <v>1121.99</v>
      </c>
    </row>
    <row r="9" spans="1:4">
      <c r="B9" s="221">
        <v>42735</v>
      </c>
      <c r="C9" s="222">
        <v>0</v>
      </c>
      <c r="D9" s="222">
        <v>1173.1400000000001</v>
      </c>
    </row>
    <row r="10" spans="1:4">
      <c r="B10" s="221">
        <v>42825</v>
      </c>
      <c r="C10" s="222">
        <v>0</v>
      </c>
      <c r="D10" s="222">
        <v>1705.43</v>
      </c>
    </row>
    <row r="11" spans="1:4">
      <c r="B11" s="221">
        <v>42916</v>
      </c>
      <c r="C11" s="222">
        <v>137918.60465116278</v>
      </c>
      <c r="D11" s="222">
        <v>1488.67</v>
      </c>
    </row>
    <row r="12" spans="1:4">
      <c r="B12" s="221">
        <v>43008</v>
      </c>
      <c r="C12" s="222">
        <v>150430.76923076922</v>
      </c>
      <c r="D12" s="222">
        <v>1498.56</v>
      </c>
    </row>
    <row r="13" spans="1:4">
      <c r="B13" s="221">
        <v>43100</v>
      </c>
      <c r="C13" s="222">
        <v>166516.66666666666</v>
      </c>
      <c r="D13" s="222">
        <v>1604.25</v>
      </c>
    </row>
    <row r="14" spans="1:4">
      <c r="B14" s="221">
        <v>43190</v>
      </c>
      <c r="C14" s="222">
        <v>155542.37288135593</v>
      </c>
      <c r="D14" s="222">
        <v>1509.29</v>
      </c>
    </row>
    <row r="15" spans="1:4">
      <c r="B15" s="221">
        <v>43281</v>
      </c>
      <c r="C15" s="222">
        <v>136941.66666666666</v>
      </c>
      <c r="D15" s="222">
        <v>1561.41</v>
      </c>
    </row>
    <row r="16" spans="1:4">
      <c r="B16" s="221">
        <v>43373</v>
      </c>
      <c r="C16" s="222">
        <v>96984.375</v>
      </c>
      <c r="D16" s="222">
        <v>1541.03</v>
      </c>
    </row>
    <row r="17" spans="2:4">
      <c r="B17" s="221">
        <v>43465</v>
      </c>
      <c r="C17" s="222">
        <v>78966.666666666672</v>
      </c>
      <c r="D17" s="222">
        <v>1575.65</v>
      </c>
    </row>
    <row r="18" spans="2:4">
      <c r="B18" s="221">
        <v>43555</v>
      </c>
      <c r="C18" s="222">
        <v>78525.862068965522</v>
      </c>
      <c r="D18" s="222">
        <v>1590.78</v>
      </c>
    </row>
    <row r="19" spans="2:4">
      <c r="B19" s="221">
        <v>43646</v>
      </c>
      <c r="C19" s="222">
        <v>76475</v>
      </c>
      <c r="D19" s="222">
        <v>1603.36</v>
      </c>
    </row>
    <row r="20" spans="2:4">
      <c r="B20" s="221">
        <v>43738</v>
      </c>
      <c r="C20" s="222">
        <v>65840</v>
      </c>
      <c r="D20" s="222">
        <v>1566.06</v>
      </c>
    </row>
    <row r="21" spans="2:4">
      <c r="B21" s="221">
        <v>43830</v>
      </c>
      <c r="C21" s="222">
        <v>55663.934426229505</v>
      </c>
      <c r="D21" s="222">
        <v>1551.91</v>
      </c>
    </row>
    <row r="22" spans="2:4">
      <c r="B22" s="221">
        <v>43921</v>
      </c>
      <c r="C22" s="222">
        <v>48791.379310344826</v>
      </c>
      <c r="D22" s="222">
        <v>1340.77</v>
      </c>
    </row>
    <row r="23" spans="2:4">
      <c r="B23" s="221">
        <v>44012</v>
      </c>
      <c r="C23" s="222">
        <v>44033.898305084746</v>
      </c>
      <c r="D23" s="222">
        <v>1271.0999999999999</v>
      </c>
    </row>
    <row r="24" spans="2:4">
      <c r="B24" s="221">
        <v>44104</v>
      </c>
      <c r="C24" s="222">
        <v>40015.151515151512</v>
      </c>
      <c r="D24" s="222">
        <v>1255.17</v>
      </c>
    </row>
    <row r="25" spans="2:4">
      <c r="B25" s="221">
        <v>44196</v>
      </c>
      <c r="C25" s="222">
        <v>44116.666666666664</v>
      </c>
      <c r="D25" s="222">
        <v>1296.94</v>
      </c>
    </row>
    <row r="26" spans="2:4">
      <c r="B26" s="221">
        <v>44286</v>
      </c>
      <c r="C26" s="222">
        <v>74758.620689655174</v>
      </c>
      <c r="D26" s="222">
        <v>1351.42</v>
      </c>
    </row>
    <row r="27" spans="2:4">
      <c r="B27" s="221">
        <v>44377</v>
      </c>
      <c r="C27" s="222">
        <v>88900</v>
      </c>
      <c r="D27" s="222">
        <v>1510.49</v>
      </c>
    </row>
    <row r="28" spans="2:4">
      <c r="B28" s="221">
        <v>44469</v>
      </c>
      <c r="C28" s="222">
        <v>110140.625</v>
      </c>
      <c r="D28" s="222">
        <v>1711.3</v>
      </c>
    </row>
    <row r="29" spans="2:4">
      <c r="B29" s="221">
        <v>44561</v>
      </c>
      <c r="C29" s="222">
        <v>210057.37704918033</v>
      </c>
      <c r="D29" s="222">
        <v>1904.62</v>
      </c>
    </row>
    <row r="30" spans="2:4">
      <c r="B30" s="221">
        <v>44651</v>
      </c>
      <c r="C30" s="222">
        <v>422034.4827586207</v>
      </c>
      <c r="D30" s="222">
        <v>2245.52</v>
      </c>
    </row>
    <row r="31" spans="2:4">
      <c r="B31" s="221">
        <v>44742</v>
      </c>
      <c r="C31" s="222">
        <v>471152.54237288138</v>
      </c>
      <c r="D31" s="222">
        <v>2377.64</v>
      </c>
    </row>
    <row r="32" spans="2:4">
      <c r="B32" s="221">
        <v>44834</v>
      </c>
      <c r="C32" s="222">
        <v>482246.15384615387</v>
      </c>
      <c r="D32" s="222">
        <v>2430.89</v>
      </c>
    </row>
    <row r="33" spans="2:4">
      <c r="B33" s="221">
        <v>44926</v>
      </c>
      <c r="C33" s="222">
        <v>534666.66666666663</v>
      </c>
      <c r="D33" s="222">
        <v>0</v>
      </c>
    </row>
  </sheetData>
  <phoneticPr fontId="39" type="noConversion"/>
  <hyperlinks>
    <hyperlink ref="A1" location="目录!A1" display="返回目录" xr:uid="{00000000-0004-0000-0800-000000000000}"/>
  </hyperlink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C758D-E8DC-4D96-84E7-165C8F7E9D80}">
  <dimension ref="A1:H9"/>
  <sheetViews>
    <sheetView workbookViewId="0">
      <selection activeCell="B8" sqref="B8"/>
    </sheetView>
  </sheetViews>
  <sheetFormatPr defaultRowHeight="14"/>
  <cols>
    <col min="1" max="1" width="15.33203125" style="86" bestFit="1" customWidth="1"/>
    <col min="2" max="4" width="8.6640625" style="86"/>
    <col min="5" max="5" width="15.33203125" style="86" bestFit="1" customWidth="1"/>
    <col min="6" max="16384" width="8.6640625" style="86"/>
  </cols>
  <sheetData>
    <row r="1" spans="1:8">
      <c r="A1" s="62" t="s">
        <v>10</v>
      </c>
      <c r="B1" s="190" t="s">
        <v>485</v>
      </c>
    </row>
    <row r="3" spans="1:8">
      <c r="A3" s="483" t="s">
        <v>615</v>
      </c>
      <c r="B3" s="483">
        <v>2022</v>
      </c>
      <c r="C3" s="483" t="s">
        <v>613</v>
      </c>
      <c r="E3" s="483" t="s">
        <v>616</v>
      </c>
      <c r="F3" s="483">
        <v>2022</v>
      </c>
      <c r="G3" s="483" t="s">
        <v>613</v>
      </c>
    </row>
    <row r="4" spans="1:8">
      <c r="A4" s="86" t="s">
        <v>610</v>
      </c>
      <c r="C4" s="86">
        <v>10</v>
      </c>
      <c r="E4" s="86" t="s">
        <v>610</v>
      </c>
      <c r="G4" s="86">
        <v>5</v>
      </c>
    </row>
    <row r="5" spans="1:8">
      <c r="A5" s="86" t="s">
        <v>611</v>
      </c>
      <c r="B5" s="86">
        <v>1</v>
      </c>
      <c r="C5" s="86">
        <v>4</v>
      </c>
      <c r="E5" s="86" t="s">
        <v>611</v>
      </c>
      <c r="F5" s="86">
        <v>0.4</v>
      </c>
      <c r="G5" s="86">
        <v>3</v>
      </c>
      <c r="H5" s="86" t="s">
        <v>614</v>
      </c>
    </row>
    <row r="6" spans="1:8">
      <c r="A6" s="86" t="s">
        <v>542</v>
      </c>
      <c r="C6" s="86">
        <v>4.5</v>
      </c>
      <c r="E6" s="86" t="s">
        <v>542</v>
      </c>
      <c r="G6" s="86">
        <v>3</v>
      </c>
    </row>
    <row r="7" spans="1:8">
      <c r="A7" s="86" t="s">
        <v>501</v>
      </c>
      <c r="C7" s="86">
        <v>2</v>
      </c>
      <c r="E7" s="86" t="s">
        <v>501</v>
      </c>
      <c r="G7" s="86">
        <v>1</v>
      </c>
    </row>
    <row r="8" spans="1:8">
      <c r="A8" s="86" t="s">
        <v>612</v>
      </c>
      <c r="C8" s="86">
        <v>1</v>
      </c>
      <c r="E8" s="86" t="s">
        <v>612</v>
      </c>
      <c r="G8" s="86">
        <v>1</v>
      </c>
    </row>
    <row r="9" spans="1:8">
      <c r="A9" s="484" t="s">
        <v>617</v>
      </c>
      <c r="B9" s="484">
        <f>SUM(B4:B8)</f>
        <v>1</v>
      </c>
      <c r="C9" s="484">
        <f t="shared" ref="C9:G9" si="0">SUM(C4:C8)</f>
        <v>21.5</v>
      </c>
      <c r="D9" s="484"/>
      <c r="E9" s="484"/>
      <c r="F9" s="484">
        <f t="shared" si="0"/>
        <v>0.4</v>
      </c>
      <c r="G9" s="484">
        <f t="shared" si="0"/>
        <v>13</v>
      </c>
    </row>
  </sheetData>
  <phoneticPr fontId="39" type="noConversion"/>
  <hyperlinks>
    <hyperlink ref="A1" location="目录!A1" display="返回目录" xr:uid="{72AAA9F0-B826-4251-900D-505DB31AE2F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
  <dimension ref="A1:G52"/>
  <sheetViews>
    <sheetView showGridLines="0" zoomScale="115" zoomScaleNormal="115" workbookViewId="0">
      <selection activeCell="B1" sqref="A1:B1"/>
    </sheetView>
  </sheetViews>
  <sheetFormatPr defaultColWidth="9" defaultRowHeight="12.5"/>
  <cols>
    <col min="1" max="1" width="12" style="1" customWidth="1"/>
    <col min="2" max="2" width="22.08203125" style="1" customWidth="1"/>
    <col min="3" max="3" width="23.9140625" style="1" customWidth="1"/>
    <col min="4" max="4" width="41.4140625" style="1" customWidth="1"/>
    <col min="5" max="5" width="13.83203125" style="1" customWidth="1"/>
    <col min="6" max="7" width="8.83203125" style="1" customWidth="1"/>
    <col min="8" max="8" width="9" style="1"/>
    <col min="9" max="9" width="10.08203125" style="1" customWidth="1"/>
    <col min="10" max="11" width="9" style="1"/>
    <col min="12" max="13" width="10.08203125" style="1" customWidth="1"/>
    <col min="14" max="14" width="12.08203125" style="1" customWidth="1"/>
    <col min="15" max="17" width="9" style="1"/>
    <col min="18" max="18" width="11.58203125" style="1" customWidth="1"/>
    <col min="19" max="19" width="9" style="1"/>
    <col min="20" max="20" width="10.33203125" style="1" customWidth="1"/>
    <col min="21" max="16384" width="9" style="1"/>
  </cols>
  <sheetData>
    <row r="1" spans="1:7" ht="13">
      <c r="A1" s="62" t="s">
        <v>10</v>
      </c>
      <c r="B1" s="190" t="s">
        <v>485</v>
      </c>
      <c r="C1" s="63"/>
    </row>
    <row r="2" spans="1:7" ht="13">
      <c r="A2" s="550" t="s">
        <v>260</v>
      </c>
      <c r="B2" s="551"/>
      <c r="C2" s="552"/>
    </row>
    <row r="3" spans="1:7" s="40" customFormat="1" ht="14" customHeight="1">
      <c r="A3" s="44" t="s">
        <v>262</v>
      </c>
      <c r="B3" s="45"/>
      <c r="C3" s="45"/>
      <c r="D3" s="45"/>
      <c r="E3" s="45"/>
      <c r="F3" s="45"/>
      <c r="G3" s="45"/>
    </row>
    <row r="4" spans="1:7" ht="13">
      <c r="A4" s="180" t="s">
        <v>15</v>
      </c>
      <c r="B4" s="180" t="s">
        <v>12</v>
      </c>
      <c r="C4" s="180" t="s">
        <v>263</v>
      </c>
      <c r="D4" s="180" t="s">
        <v>16</v>
      </c>
      <c r="E4" s="181" t="s">
        <v>264</v>
      </c>
    </row>
    <row r="5" spans="1:7" ht="41.5">
      <c r="A5" s="182" t="s">
        <v>265</v>
      </c>
      <c r="B5" s="182" t="s">
        <v>267</v>
      </c>
      <c r="C5" s="182" t="s">
        <v>268</v>
      </c>
      <c r="D5" s="182" t="s">
        <v>266</v>
      </c>
      <c r="E5" s="182" t="s">
        <v>269</v>
      </c>
    </row>
    <row r="6" spans="1:7" ht="54.5">
      <c r="A6" s="182" t="s">
        <v>270</v>
      </c>
      <c r="B6" s="182" t="s">
        <v>272</v>
      </c>
      <c r="C6" s="182" t="s">
        <v>273</v>
      </c>
      <c r="D6" s="182" t="s">
        <v>271</v>
      </c>
      <c r="E6" s="182" t="s">
        <v>274</v>
      </c>
    </row>
    <row r="7" spans="1:7" ht="54.5">
      <c r="A7" s="182" t="s">
        <v>19</v>
      </c>
      <c r="B7" s="182" t="s">
        <v>276</v>
      </c>
      <c r="C7" s="182" t="s">
        <v>277</v>
      </c>
      <c r="D7" s="182" t="s">
        <v>275</v>
      </c>
      <c r="E7" s="183" t="s">
        <v>278</v>
      </c>
    </row>
    <row r="8" spans="1:7" ht="39">
      <c r="A8" s="182" t="s">
        <v>23</v>
      </c>
      <c r="B8" s="182" t="s">
        <v>280</v>
      </c>
      <c r="C8" s="182" t="s">
        <v>281</v>
      </c>
      <c r="D8" s="182" t="s">
        <v>279</v>
      </c>
      <c r="E8" s="139"/>
    </row>
    <row r="9" spans="1:7">
      <c r="A9" s="27"/>
      <c r="D9" s="27"/>
      <c r="F9" s="27"/>
      <c r="G9" s="27"/>
    </row>
    <row r="10" spans="1:7" s="40" customFormat="1" ht="13" customHeight="1">
      <c r="A10" s="44" t="s">
        <v>325</v>
      </c>
      <c r="B10" s="45"/>
      <c r="C10" s="45"/>
      <c r="D10" s="45"/>
      <c r="E10" s="45"/>
      <c r="F10" s="45"/>
      <c r="G10" s="45"/>
    </row>
    <row r="11" spans="1:7">
      <c r="A11" s="559" t="s">
        <v>326</v>
      </c>
      <c r="B11" s="560"/>
      <c r="C11" s="560"/>
      <c r="D11" s="560"/>
    </row>
    <row r="12" spans="1:7">
      <c r="A12" s="560"/>
      <c r="B12" s="560"/>
      <c r="C12" s="560"/>
      <c r="D12" s="560"/>
    </row>
    <row r="13" spans="1:7">
      <c r="A13" s="560"/>
      <c r="B13" s="560"/>
      <c r="C13" s="560"/>
      <c r="D13" s="560"/>
    </row>
    <row r="14" spans="1:7">
      <c r="A14" s="560"/>
      <c r="B14" s="560"/>
      <c r="C14" s="560"/>
      <c r="D14" s="560"/>
    </row>
    <row r="15" spans="1:7">
      <c r="A15" s="560"/>
      <c r="B15" s="560"/>
      <c r="C15" s="560"/>
      <c r="D15" s="560"/>
    </row>
    <row r="16" spans="1:7">
      <c r="A16" s="560"/>
      <c r="B16" s="560"/>
      <c r="C16" s="560"/>
      <c r="D16" s="560"/>
    </row>
    <row r="17" spans="1:7" ht="48" customHeight="1">
      <c r="A17" s="560"/>
      <c r="B17" s="560"/>
      <c r="C17" s="560"/>
      <c r="D17" s="560"/>
    </row>
    <row r="18" spans="1:7" s="40" customFormat="1" ht="14" customHeight="1">
      <c r="A18" s="44" t="s">
        <v>261</v>
      </c>
      <c r="B18" s="45"/>
      <c r="C18" s="45"/>
      <c r="D18" s="45"/>
      <c r="E18" s="45"/>
      <c r="F18" s="45"/>
      <c r="G18" s="45"/>
    </row>
    <row r="19" spans="1:7" ht="13">
      <c r="A19" s="64"/>
      <c r="B19" s="65"/>
      <c r="C19" s="66"/>
    </row>
    <row r="20" spans="1:7" ht="13">
      <c r="A20" s="64"/>
      <c r="B20" s="65"/>
      <c r="C20" s="66"/>
    </row>
    <row r="21" spans="1:7" ht="13">
      <c r="A21" s="64"/>
      <c r="B21" s="65"/>
      <c r="C21" s="66"/>
    </row>
    <row r="22" spans="1:7" ht="13">
      <c r="A22" s="64"/>
      <c r="B22" s="65"/>
      <c r="C22" s="66"/>
    </row>
    <row r="23" spans="1:7" ht="13">
      <c r="A23" s="64"/>
      <c r="B23" s="65"/>
      <c r="C23" s="66"/>
    </row>
    <row r="24" spans="1:7" ht="13">
      <c r="A24" s="64"/>
      <c r="B24" s="65"/>
      <c r="C24" s="66"/>
    </row>
    <row r="25" spans="1:7" ht="13">
      <c r="A25" s="64"/>
      <c r="B25" s="65"/>
      <c r="C25" s="66"/>
    </row>
    <row r="26" spans="1:7" ht="13">
      <c r="A26" s="64"/>
      <c r="B26" s="65"/>
      <c r="C26" s="66"/>
    </row>
    <row r="27" spans="1:7" ht="13">
      <c r="A27" s="64"/>
      <c r="B27" s="65"/>
      <c r="C27" s="66"/>
    </row>
    <row r="28" spans="1:7" ht="13">
      <c r="A28" s="64"/>
      <c r="B28" s="65"/>
      <c r="C28" s="66"/>
    </row>
    <row r="29" spans="1:7" ht="13">
      <c r="A29" s="64"/>
      <c r="B29" s="65"/>
      <c r="C29" s="66"/>
    </row>
    <row r="30" spans="1:7" ht="13">
      <c r="A30" s="64"/>
      <c r="B30" s="65"/>
      <c r="C30" s="66"/>
    </row>
    <row r="31" spans="1:7" ht="13">
      <c r="A31" s="64"/>
      <c r="B31" s="65"/>
      <c r="C31" s="66"/>
    </row>
    <row r="32" spans="1:7" ht="13">
      <c r="A32" s="64"/>
      <c r="B32" s="65"/>
      <c r="C32" s="66"/>
    </row>
    <row r="33" spans="1:7" ht="13">
      <c r="A33" s="64"/>
      <c r="B33" s="65"/>
      <c r="C33" s="66"/>
    </row>
    <row r="34" spans="1:7" ht="13">
      <c r="A34" s="64"/>
      <c r="B34" s="65"/>
      <c r="C34" s="66"/>
    </row>
    <row r="35" spans="1:7" ht="13">
      <c r="A35" s="64"/>
      <c r="B35" s="65"/>
      <c r="C35" s="66"/>
    </row>
    <row r="36" spans="1:7" ht="13">
      <c r="A36" s="64"/>
      <c r="B36" s="65"/>
      <c r="C36" s="66"/>
    </row>
    <row r="37" spans="1:7" ht="13">
      <c r="A37" s="64"/>
      <c r="B37" s="65"/>
      <c r="C37" s="66"/>
    </row>
    <row r="38" spans="1:7" s="40" customFormat="1" ht="13" customHeight="1" thickBot="1">
      <c r="A38" s="44" t="s">
        <v>282</v>
      </c>
      <c r="B38" s="45"/>
      <c r="C38" s="45"/>
      <c r="D38" s="45"/>
      <c r="E38" s="45"/>
      <c r="F38" s="45"/>
      <c r="G38" s="45"/>
    </row>
    <row r="39" spans="1:7" ht="13">
      <c r="A39" s="184" t="s">
        <v>283</v>
      </c>
      <c r="B39" s="184" t="s">
        <v>284</v>
      </c>
      <c r="C39" s="184" t="s">
        <v>285</v>
      </c>
      <c r="D39" s="184" t="s">
        <v>286</v>
      </c>
    </row>
    <row r="40" spans="1:7" ht="39">
      <c r="A40" s="185" t="s">
        <v>287</v>
      </c>
      <c r="B40" s="185" t="s">
        <v>288</v>
      </c>
      <c r="C40" s="185" t="s">
        <v>289</v>
      </c>
      <c r="D40" s="185" t="s">
        <v>290</v>
      </c>
    </row>
    <row r="41" spans="1:7" ht="38.5">
      <c r="A41" s="185" t="s">
        <v>291</v>
      </c>
      <c r="B41" s="185" t="s">
        <v>292</v>
      </c>
      <c r="C41" s="185" t="s">
        <v>293</v>
      </c>
      <c r="D41" s="185" t="s">
        <v>294</v>
      </c>
    </row>
    <row r="42" spans="1:7" ht="36" customHeight="1">
      <c r="A42" s="185" t="s">
        <v>295</v>
      </c>
      <c r="B42" s="185" t="s">
        <v>296</v>
      </c>
      <c r="C42" s="185" t="s">
        <v>296</v>
      </c>
      <c r="D42" s="185" t="s">
        <v>297</v>
      </c>
    </row>
    <row r="43" spans="1:7" ht="26">
      <c r="A43" s="185" t="s">
        <v>298</v>
      </c>
      <c r="B43" s="185" t="s">
        <v>296</v>
      </c>
      <c r="C43" s="185" t="s">
        <v>296</v>
      </c>
      <c r="D43" s="185" t="s">
        <v>299</v>
      </c>
    </row>
    <row r="44" spans="1:7" ht="52">
      <c r="A44" s="185" t="s">
        <v>300</v>
      </c>
      <c r="B44" s="185" t="s">
        <v>301</v>
      </c>
      <c r="C44" s="185" t="s">
        <v>296</v>
      </c>
      <c r="D44" s="185" t="s">
        <v>302</v>
      </c>
    </row>
    <row r="45" spans="1:7" ht="65">
      <c r="A45" s="186" t="s">
        <v>303</v>
      </c>
      <c r="B45" s="186" t="s">
        <v>304</v>
      </c>
      <c r="C45" s="186" t="s">
        <v>305</v>
      </c>
      <c r="D45" s="186" t="s">
        <v>306</v>
      </c>
    </row>
    <row r="47" spans="1:7" s="40" customFormat="1" ht="13" customHeight="1">
      <c r="A47" s="44" t="s">
        <v>307</v>
      </c>
      <c r="B47" s="45"/>
      <c r="C47" s="45"/>
      <c r="D47" s="45"/>
      <c r="E47" s="45"/>
      <c r="F47" s="45"/>
      <c r="G47" s="45"/>
    </row>
    <row r="48" spans="1:7" ht="13">
      <c r="A48" s="187" t="s">
        <v>308</v>
      </c>
      <c r="B48" s="187" t="s">
        <v>309</v>
      </c>
      <c r="C48" s="187" t="s">
        <v>310</v>
      </c>
      <c r="D48" s="187" t="s">
        <v>311</v>
      </c>
    </row>
    <row r="49" spans="1:4" ht="26">
      <c r="A49" s="553" t="s">
        <v>312</v>
      </c>
      <c r="B49" s="555" t="s">
        <v>313</v>
      </c>
      <c r="C49" s="189" t="s">
        <v>314</v>
      </c>
      <c r="D49" s="557" t="s">
        <v>315</v>
      </c>
    </row>
    <row r="50" spans="1:4" ht="13">
      <c r="A50" s="554"/>
      <c r="B50" s="556"/>
      <c r="C50" s="188" t="s">
        <v>316</v>
      </c>
      <c r="D50" s="558"/>
    </row>
    <row r="51" spans="1:4" ht="26">
      <c r="A51" s="182" t="s">
        <v>317</v>
      </c>
      <c r="B51" s="182" t="s">
        <v>318</v>
      </c>
      <c r="C51" s="188" t="s">
        <v>319</v>
      </c>
      <c r="D51" s="182" t="s">
        <v>320</v>
      </c>
    </row>
    <row r="52" spans="1:4" ht="26">
      <c r="A52" s="182" t="s">
        <v>321</v>
      </c>
      <c r="B52" s="182" t="s">
        <v>322</v>
      </c>
      <c r="C52" s="182" t="s">
        <v>323</v>
      </c>
      <c r="D52" s="182" t="s">
        <v>324</v>
      </c>
    </row>
  </sheetData>
  <mergeCells count="5">
    <mergeCell ref="A2:C2"/>
    <mergeCell ref="A49:A50"/>
    <mergeCell ref="B49:B50"/>
    <mergeCell ref="D49:D50"/>
    <mergeCell ref="A11:D17"/>
  </mergeCells>
  <phoneticPr fontId="39" type="noConversion"/>
  <hyperlinks>
    <hyperlink ref="A1" location="目录!A1" display="返回目录" xr:uid="{00000000-0004-0000-0900-000000000000}"/>
  </hyperlinks>
  <pageMargins left="0.7" right="0.7" top="0.75" bottom="0.75" header="0.3" footer="0.3"/>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2"/>
  <dimension ref="A1:G48"/>
  <sheetViews>
    <sheetView showGridLines="0" topLeftCell="A31" zoomScaleNormal="100" workbookViewId="0">
      <selection activeCell="C62" sqref="C62"/>
    </sheetView>
  </sheetViews>
  <sheetFormatPr defaultColWidth="9" defaultRowHeight="12.5"/>
  <cols>
    <col min="1" max="1" width="17.75" style="1" customWidth="1"/>
    <col min="2" max="2" width="18.83203125" style="1" customWidth="1"/>
    <col min="3" max="3" width="37.9140625" style="1" customWidth="1"/>
    <col min="4" max="4" width="35.75" style="1" customWidth="1"/>
    <col min="5" max="5" width="18.08203125" style="1" customWidth="1"/>
    <col min="6" max="9" width="12.33203125" style="1" customWidth="1"/>
    <col min="10" max="16" width="8.75" style="1" customWidth="1"/>
    <col min="17" max="19" width="9.58203125" style="1" customWidth="1"/>
    <col min="20" max="28" width="8.75" style="1" customWidth="1"/>
    <col min="29" max="31" width="9.58203125" style="1" customWidth="1"/>
    <col min="32" max="33" width="8.75" style="1" customWidth="1"/>
    <col min="34" max="35" width="9" style="1" customWidth="1"/>
    <col min="36" max="16384" width="9" style="1"/>
  </cols>
  <sheetData>
    <row r="1" spans="1:7" ht="13" customHeight="1">
      <c r="A1" s="9" t="s">
        <v>10</v>
      </c>
      <c r="B1" s="190" t="s">
        <v>485</v>
      </c>
      <c r="C1" s="10"/>
    </row>
    <row r="2" spans="1:7" ht="13" customHeight="1">
      <c r="A2" s="92"/>
      <c r="B2" s="93"/>
      <c r="C2" s="49"/>
    </row>
    <row r="3" spans="1:7" s="40" customFormat="1" ht="13">
      <c r="A3" s="44" t="s">
        <v>327</v>
      </c>
      <c r="B3" s="45"/>
      <c r="C3" s="45"/>
      <c r="D3" s="45"/>
      <c r="E3" s="45"/>
      <c r="F3" s="45"/>
      <c r="G3" s="45"/>
    </row>
    <row r="4" spans="1:7" ht="13.5">
      <c r="A4" s="565" t="s">
        <v>15</v>
      </c>
      <c r="B4" s="566"/>
      <c r="C4" s="561" t="s">
        <v>328</v>
      </c>
      <c r="D4" s="561"/>
    </row>
    <row r="5" spans="1:7" ht="13">
      <c r="A5" s="570" t="s">
        <v>329</v>
      </c>
      <c r="B5" s="193" t="s">
        <v>330</v>
      </c>
      <c r="C5" s="562" t="s">
        <v>331</v>
      </c>
      <c r="D5" s="563"/>
    </row>
    <row r="6" spans="1:7" ht="13">
      <c r="A6" s="571"/>
      <c r="B6" s="194" t="s">
        <v>332</v>
      </c>
      <c r="C6" s="562"/>
      <c r="D6" s="563"/>
    </row>
    <row r="7" spans="1:7" ht="43.5" customHeight="1">
      <c r="A7" s="567" t="s">
        <v>333</v>
      </c>
      <c r="B7" s="568"/>
      <c r="C7" s="564" t="s">
        <v>334</v>
      </c>
      <c r="D7" s="564"/>
    </row>
    <row r="8" spans="1:7" ht="44" customHeight="1">
      <c r="A8" s="567" t="s">
        <v>335</v>
      </c>
      <c r="B8" s="569"/>
      <c r="C8" s="564" t="s">
        <v>336</v>
      </c>
      <c r="D8" s="564"/>
    </row>
    <row r="9" spans="1:7" ht="30" customHeight="1">
      <c r="A9" s="567" t="s">
        <v>337</v>
      </c>
      <c r="B9" s="569"/>
      <c r="C9" s="564" t="s">
        <v>338</v>
      </c>
      <c r="D9" s="564"/>
    </row>
    <row r="10" spans="1:7">
      <c r="A10" s="54"/>
      <c r="B10" s="54"/>
      <c r="C10" s="27"/>
    </row>
    <row r="11" spans="1:7" s="40" customFormat="1" ht="13" customHeight="1">
      <c r="A11" s="44" t="s">
        <v>339</v>
      </c>
      <c r="B11" s="45"/>
      <c r="C11" s="45"/>
      <c r="D11" s="45"/>
      <c r="E11" s="45"/>
      <c r="F11" s="45"/>
      <c r="G11" s="45"/>
    </row>
    <row r="12" spans="1:7" ht="13" customHeight="1">
      <c r="A12" s="572" t="s">
        <v>91</v>
      </c>
      <c r="B12" s="195" t="s">
        <v>340</v>
      </c>
      <c r="C12" s="195" t="s">
        <v>341</v>
      </c>
      <c r="D12" s="572" t="s">
        <v>342</v>
      </c>
      <c r="E12" s="572" t="s">
        <v>343</v>
      </c>
      <c r="F12" s="55"/>
      <c r="G12" s="55"/>
    </row>
    <row r="13" spans="1:7" ht="13" customHeight="1">
      <c r="A13" s="573"/>
      <c r="B13" s="195" t="s">
        <v>486</v>
      </c>
      <c r="C13" s="195" t="s">
        <v>487</v>
      </c>
      <c r="D13" s="573"/>
      <c r="E13" s="573"/>
      <c r="F13" s="55"/>
      <c r="G13" s="55"/>
    </row>
    <row r="14" spans="1:7" ht="13">
      <c r="A14" s="553" t="s">
        <v>344</v>
      </c>
      <c r="B14" s="554">
        <v>0.43</v>
      </c>
      <c r="C14" s="554">
        <v>30.22</v>
      </c>
      <c r="D14" s="554" t="s">
        <v>345</v>
      </c>
      <c r="E14" s="196" t="s">
        <v>346</v>
      </c>
      <c r="F14" s="55"/>
      <c r="G14" s="55"/>
    </row>
    <row r="15" spans="1:7" ht="13">
      <c r="A15" s="554"/>
      <c r="B15" s="554"/>
      <c r="C15" s="554"/>
      <c r="D15" s="554"/>
      <c r="E15" s="196" t="s">
        <v>347</v>
      </c>
      <c r="F15" s="55"/>
      <c r="G15" s="55"/>
    </row>
    <row r="16" spans="1:7" ht="13">
      <c r="A16" s="553" t="s">
        <v>348</v>
      </c>
      <c r="B16" s="554" t="s">
        <v>349</v>
      </c>
      <c r="C16" s="554">
        <v>330.9</v>
      </c>
      <c r="D16" s="554" t="s">
        <v>350</v>
      </c>
      <c r="E16" s="196" t="s">
        <v>351</v>
      </c>
      <c r="F16" s="55"/>
      <c r="G16" s="55"/>
    </row>
    <row r="17" spans="1:7" ht="13">
      <c r="A17" s="554"/>
      <c r="B17" s="554"/>
      <c r="C17" s="554"/>
      <c r="D17" s="554"/>
      <c r="E17" s="196" t="s">
        <v>352</v>
      </c>
      <c r="F17" s="55"/>
      <c r="G17" s="55"/>
    </row>
    <row r="18" spans="1:7" ht="27" customHeight="1">
      <c r="A18" s="182" t="s">
        <v>353</v>
      </c>
      <c r="B18" s="196">
        <v>0.35599999999999998</v>
      </c>
      <c r="C18" s="196">
        <v>20.2</v>
      </c>
      <c r="D18" s="196" t="s">
        <v>354</v>
      </c>
      <c r="E18" s="196" t="s">
        <v>355</v>
      </c>
      <c r="F18" s="55"/>
      <c r="G18" s="55"/>
    </row>
    <row r="19" spans="1:7" ht="13" customHeight="1">
      <c r="A19" s="553" t="s">
        <v>356</v>
      </c>
      <c r="B19" s="554">
        <v>0.41</v>
      </c>
      <c r="C19" s="554">
        <v>38</v>
      </c>
      <c r="D19" s="554" t="s">
        <v>357</v>
      </c>
      <c r="E19" s="196" t="s">
        <v>358</v>
      </c>
      <c r="F19" s="55"/>
      <c r="G19" s="55"/>
    </row>
    <row r="20" spans="1:7" ht="13">
      <c r="A20" s="554"/>
      <c r="B20" s="554"/>
      <c r="C20" s="554"/>
      <c r="D20" s="554"/>
      <c r="E20" s="196" t="s">
        <v>359</v>
      </c>
      <c r="F20" s="55"/>
      <c r="G20" s="55"/>
    </row>
    <row r="21" spans="1:7" ht="15.5" customHeight="1">
      <c r="A21" s="191"/>
      <c r="B21" s="191"/>
      <c r="C21" s="191"/>
      <c r="D21" s="191"/>
      <c r="E21" s="191"/>
      <c r="F21" s="55"/>
      <c r="G21" s="55"/>
    </row>
    <row r="22" spans="1:7" s="40" customFormat="1" ht="13" customHeight="1">
      <c r="A22" s="44" t="s">
        <v>361</v>
      </c>
      <c r="B22" s="45"/>
      <c r="C22" s="45"/>
      <c r="D22" s="45"/>
      <c r="E22" s="45"/>
      <c r="F22" s="45"/>
      <c r="G22" s="45"/>
    </row>
    <row r="23" spans="1:7" s="52" customFormat="1" ht="13" customHeight="1">
      <c r="A23" s="199" t="s">
        <v>362</v>
      </c>
      <c r="B23" s="199" t="s">
        <v>363</v>
      </c>
      <c r="C23" s="199" t="s">
        <v>364</v>
      </c>
      <c r="D23" s="577" t="s">
        <v>12</v>
      </c>
      <c r="E23" s="577"/>
      <c r="F23" s="56"/>
      <c r="G23" s="56"/>
    </row>
    <row r="24" spans="1:7" s="53" customFormat="1" ht="51" customHeight="1">
      <c r="A24" s="197" t="s">
        <v>365</v>
      </c>
      <c r="B24" s="197" t="s">
        <v>366</v>
      </c>
      <c r="C24" s="197" t="s">
        <v>367</v>
      </c>
      <c r="D24" s="575" t="s">
        <v>368</v>
      </c>
      <c r="E24" s="576"/>
      <c r="F24" s="57"/>
      <c r="G24" s="57"/>
    </row>
    <row r="25" spans="1:7" s="53" customFormat="1" ht="51" customHeight="1">
      <c r="A25" s="197" t="s">
        <v>369</v>
      </c>
      <c r="B25" s="197" t="s">
        <v>370</v>
      </c>
      <c r="C25" s="197" t="s">
        <v>371</v>
      </c>
      <c r="D25" s="575" t="s">
        <v>372</v>
      </c>
      <c r="E25" s="576"/>
      <c r="F25" s="57"/>
      <c r="G25" s="57"/>
    </row>
    <row r="26" spans="1:7" ht="58" customHeight="1">
      <c r="A26" s="574" t="s">
        <v>360</v>
      </c>
      <c r="B26" s="574"/>
      <c r="C26" s="574"/>
      <c r="D26" s="574"/>
      <c r="E26" s="574"/>
      <c r="F26" s="55"/>
      <c r="G26" s="55"/>
    </row>
    <row r="27" spans="1:7" ht="13" customHeight="1">
      <c r="A27" s="58"/>
      <c r="B27" s="55"/>
      <c r="C27" s="55"/>
      <c r="D27" s="55"/>
      <c r="E27" s="55"/>
      <c r="F27" s="55"/>
      <c r="G27" s="55"/>
    </row>
    <row r="28" spans="1:7" s="40" customFormat="1" ht="13" customHeight="1">
      <c r="A28" s="44" t="s">
        <v>373</v>
      </c>
      <c r="B28" s="45"/>
      <c r="C28" s="45"/>
      <c r="D28" s="45"/>
      <c r="E28" s="45"/>
      <c r="F28" s="45"/>
      <c r="G28" s="45"/>
    </row>
    <row r="29" spans="1:7" ht="13">
      <c r="A29" s="200" t="s">
        <v>283</v>
      </c>
      <c r="B29" s="200" t="s">
        <v>374</v>
      </c>
      <c r="C29" s="200" t="s">
        <v>286</v>
      </c>
    </row>
    <row r="30" spans="1:7" ht="13">
      <c r="A30" s="186" t="s">
        <v>375</v>
      </c>
      <c r="B30" s="186" t="s">
        <v>376</v>
      </c>
      <c r="C30" s="186" t="s">
        <v>377</v>
      </c>
    </row>
    <row r="31" spans="1:7" ht="13.5" customHeight="1">
      <c r="A31" s="186" t="s">
        <v>378</v>
      </c>
      <c r="B31" s="186" t="s">
        <v>379</v>
      </c>
      <c r="C31" s="186" t="s">
        <v>380</v>
      </c>
    </row>
    <row r="32" spans="1:7" ht="26">
      <c r="A32" s="186" t="s">
        <v>381</v>
      </c>
      <c r="B32" s="186" t="s">
        <v>379</v>
      </c>
      <c r="C32" s="198" t="s">
        <v>382</v>
      </c>
    </row>
    <row r="33" spans="1:7" ht="13">
      <c r="A33" s="186" t="s">
        <v>383</v>
      </c>
      <c r="B33" s="186" t="s">
        <v>332</v>
      </c>
      <c r="C33" s="186" t="s">
        <v>384</v>
      </c>
    </row>
    <row r="34" spans="1:7" ht="25.5">
      <c r="A34" s="186" t="s">
        <v>385</v>
      </c>
      <c r="B34" s="186" t="s">
        <v>386</v>
      </c>
      <c r="C34" s="186" t="s">
        <v>387</v>
      </c>
    </row>
    <row r="36" spans="1:7" s="40" customFormat="1" ht="13" customHeight="1">
      <c r="A36" s="44" t="s">
        <v>388</v>
      </c>
      <c r="B36" s="45"/>
      <c r="C36" s="45"/>
      <c r="D36" s="45"/>
      <c r="E36" s="45"/>
      <c r="F36" s="45"/>
      <c r="G36" s="45"/>
    </row>
    <row r="37" spans="1:7">
      <c r="B37" s="60"/>
      <c r="C37" s="61"/>
    </row>
    <row r="38" spans="1:7" ht="13">
      <c r="A38" s="59" t="s">
        <v>389</v>
      </c>
      <c r="B38" s="71"/>
      <c r="C38" s="71"/>
    </row>
    <row r="39" spans="1:7" ht="13">
      <c r="A39" s="202" t="s">
        <v>488</v>
      </c>
      <c r="B39" s="203">
        <v>2021</v>
      </c>
      <c r="C39" s="203" t="s">
        <v>144</v>
      </c>
      <c r="D39" s="201" t="s">
        <v>145</v>
      </c>
    </row>
    <row r="40" spans="1:7" ht="13">
      <c r="A40" s="192" t="s">
        <v>390</v>
      </c>
      <c r="B40" s="204">
        <v>4</v>
      </c>
      <c r="C40" s="204">
        <v>5</v>
      </c>
      <c r="D40" s="204">
        <v>6.5</v>
      </c>
    </row>
    <row r="41" spans="1:7" ht="13">
      <c r="A41" s="192" t="s">
        <v>391</v>
      </c>
      <c r="B41" s="204">
        <v>3</v>
      </c>
      <c r="C41" s="204">
        <v>3.8</v>
      </c>
      <c r="D41" s="204">
        <v>4.3</v>
      </c>
    </row>
    <row r="42" spans="1:7" ht="13">
      <c r="A42" s="192" t="s">
        <v>392</v>
      </c>
      <c r="B42" s="204">
        <v>3</v>
      </c>
      <c r="C42" s="204">
        <v>4</v>
      </c>
      <c r="D42" s="204">
        <v>6</v>
      </c>
    </row>
    <row r="43" spans="1:7" ht="13">
      <c r="A43" s="192" t="s">
        <v>393</v>
      </c>
      <c r="B43" s="204">
        <v>0.6</v>
      </c>
      <c r="C43" s="204">
        <v>0.6</v>
      </c>
      <c r="D43" s="204">
        <v>0.6</v>
      </c>
    </row>
    <row r="44" spans="1:7" ht="13">
      <c r="A44" s="192" t="s">
        <v>394</v>
      </c>
      <c r="B44" s="204">
        <v>1</v>
      </c>
      <c r="C44" s="204">
        <v>1.5</v>
      </c>
      <c r="D44" s="204">
        <v>2.5</v>
      </c>
    </row>
    <row r="45" spans="1:7" ht="13">
      <c r="A45" s="192" t="s">
        <v>395</v>
      </c>
      <c r="B45" s="204">
        <v>0</v>
      </c>
      <c r="C45" s="204">
        <v>0.5</v>
      </c>
      <c r="D45" s="204">
        <v>2</v>
      </c>
    </row>
    <row r="46" spans="1:7" ht="13">
      <c r="A46" s="192" t="s">
        <v>396</v>
      </c>
      <c r="B46" s="204">
        <v>0</v>
      </c>
      <c r="C46" s="204">
        <v>1</v>
      </c>
      <c r="D46" s="204">
        <v>2.5</v>
      </c>
    </row>
    <row r="47" spans="1:7" ht="13">
      <c r="A47" s="192" t="s">
        <v>397</v>
      </c>
      <c r="B47" s="204">
        <v>12</v>
      </c>
      <c r="C47" s="204">
        <v>15</v>
      </c>
      <c r="D47" s="204">
        <v>25</v>
      </c>
    </row>
    <row r="48" spans="1:7" ht="13">
      <c r="A48" s="192" t="s">
        <v>398</v>
      </c>
      <c r="B48" s="204">
        <v>23.6</v>
      </c>
      <c r="C48" s="204">
        <v>31.4</v>
      </c>
      <c r="D48" s="204">
        <v>49.4</v>
      </c>
    </row>
  </sheetData>
  <mergeCells count="29">
    <mergeCell ref="A26:E26"/>
    <mergeCell ref="D24:E24"/>
    <mergeCell ref="D25:E25"/>
    <mergeCell ref="D23:E23"/>
    <mergeCell ref="C14:C15"/>
    <mergeCell ref="C16:C17"/>
    <mergeCell ref="E12:E13"/>
    <mergeCell ref="C19:C20"/>
    <mergeCell ref="D12:D13"/>
    <mergeCell ref="D14:D15"/>
    <mergeCell ref="D16:D17"/>
    <mergeCell ref="D19:D20"/>
    <mergeCell ref="A12:A13"/>
    <mergeCell ref="A14:A15"/>
    <mergeCell ref="A16:A17"/>
    <mergeCell ref="A19:A20"/>
    <mergeCell ref="B14:B15"/>
    <mergeCell ref="B16:B17"/>
    <mergeCell ref="B19:B20"/>
    <mergeCell ref="A4:B4"/>
    <mergeCell ref="A7:B7"/>
    <mergeCell ref="A8:B8"/>
    <mergeCell ref="A9:B9"/>
    <mergeCell ref="A5:A6"/>
    <mergeCell ref="C4:D4"/>
    <mergeCell ref="C5:D6"/>
    <mergeCell ref="C7:D7"/>
    <mergeCell ref="C8:D8"/>
    <mergeCell ref="C9:D9"/>
  </mergeCells>
  <phoneticPr fontId="39" type="noConversion"/>
  <hyperlinks>
    <hyperlink ref="A1" location="目录!A1" display="返回目录" xr:uid="{00000000-0004-0000-0A00-000000000000}"/>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G9"/>
  <sheetViews>
    <sheetView showGridLines="0" zoomScale="145" zoomScaleNormal="145" workbookViewId="0">
      <selection activeCell="A14" sqref="A14"/>
    </sheetView>
  </sheetViews>
  <sheetFormatPr defaultColWidth="9" defaultRowHeight="12.5"/>
  <cols>
    <col min="1" max="1" width="25.08203125" style="1" customWidth="1"/>
    <col min="2" max="2" width="20.33203125" style="1" customWidth="1"/>
    <col min="3" max="3" width="48.4140625" style="1" customWidth="1"/>
    <col min="4" max="7" width="17.25" style="1" customWidth="1"/>
    <col min="8" max="8" width="26.33203125" style="1" customWidth="1"/>
    <col min="9" max="16384" width="9" style="1"/>
  </cols>
  <sheetData>
    <row r="1" spans="1:7" ht="13">
      <c r="A1" s="46" t="s">
        <v>101</v>
      </c>
      <c r="B1" s="190" t="s">
        <v>485</v>
      </c>
      <c r="C1" s="10"/>
    </row>
    <row r="2" spans="1:7">
      <c r="A2" s="47"/>
      <c r="B2" s="48"/>
      <c r="C2" s="49"/>
    </row>
    <row r="3" spans="1:7" s="40" customFormat="1" ht="13" customHeight="1">
      <c r="A3" s="211" t="s">
        <v>494</v>
      </c>
      <c r="B3" s="45"/>
      <c r="C3" s="45"/>
      <c r="D3" s="45"/>
      <c r="E3" s="45"/>
      <c r="F3" s="45"/>
      <c r="G3" s="45"/>
    </row>
    <row r="4" spans="1:7" ht="52.5" customHeight="1">
      <c r="A4" s="578" t="s">
        <v>489</v>
      </c>
      <c r="B4" s="578"/>
      <c r="C4" s="578"/>
    </row>
    <row r="5" spans="1:7" ht="11.5" customHeight="1">
      <c r="A5" s="125"/>
      <c r="B5" s="125"/>
      <c r="C5" s="125"/>
    </row>
    <row r="6" spans="1:7" ht="13">
      <c r="A6" s="206" t="s">
        <v>490</v>
      </c>
      <c r="B6" s="205" t="s">
        <v>399</v>
      </c>
      <c r="C6" s="205" t="s">
        <v>400</v>
      </c>
    </row>
    <row r="7" spans="1:7" ht="39">
      <c r="A7" s="196" t="s">
        <v>401</v>
      </c>
      <c r="B7" s="196" t="s">
        <v>402</v>
      </c>
      <c r="C7" s="196" t="s">
        <v>403</v>
      </c>
    </row>
    <row r="8" spans="1:7" ht="13">
      <c r="A8" s="196" t="s">
        <v>404</v>
      </c>
      <c r="B8" s="196" t="s">
        <v>405</v>
      </c>
      <c r="C8" s="196" t="s">
        <v>406</v>
      </c>
    </row>
    <row r="9" spans="1:7" ht="13">
      <c r="A9" s="196" t="s">
        <v>407</v>
      </c>
      <c r="B9" s="196" t="s">
        <v>408</v>
      </c>
      <c r="C9" s="196" t="s">
        <v>409</v>
      </c>
    </row>
  </sheetData>
  <mergeCells count="1">
    <mergeCell ref="A4:C4"/>
  </mergeCells>
  <phoneticPr fontId="39" type="noConversion"/>
  <hyperlinks>
    <hyperlink ref="A1" location="目录!A1" display="返回目录" xr:uid="{00000000-0004-0000-0B00-000000000000}"/>
  </hyperlink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dimension ref="A1:Q28"/>
  <sheetViews>
    <sheetView showGridLines="0" zoomScale="130" zoomScaleNormal="130" workbookViewId="0"/>
  </sheetViews>
  <sheetFormatPr defaultColWidth="8.6640625" defaultRowHeight="12.5"/>
  <cols>
    <col min="1" max="1" width="18" style="1" customWidth="1"/>
    <col min="2" max="2" width="17" style="1" customWidth="1"/>
    <col min="3" max="3" width="29.25" style="1" customWidth="1"/>
    <col min="4" max="16384" width="8.6640625" style="1"/>
  </cols>
  <sheetData>
    <row r="1" spans="1:17" ht="13">
      <c r="A1" s="9" t="s">
        <v>10</v>
      </c>
      <c r="B1" s="190" t="s">
        <v>485</v>
      </c>
      <c r="C1" s="10"/>
      <c r="D1" s="11"/>
      <c r="E1" s="11"/>
      <c r="F1" s="11"/>
      <c r="G1" s="11"/>
      <c r="H1" s="11"/>
      <c r="I1" s="11"/>
      <c r="J1" s="11"/>
      <c r="K1" s="11"/>
      <c r="L1" s="11"/>
      <c r="M1" s="11"/>
      <c r="N1" s="11"/>
      <c r="O1" s="11"/>
      <c r="P1" s="11"/>
    </row>
    <row r="2" spans="1:17" s="11" customFormat="1">
      <c r="A2" s="41"/>
      <c r="B2" s="42"/>
      <c r="C2" s="43"/>
    </row>
    <row r="3" spans="1:17" s="40" customFormat="1" ht="13" customHeight="1">
      <c r="A3" s="44" t="s">
        <v>410</v>
      </c>
      <c r="B3" s="45"/>
      <c r="C3" s="45"/>
      <c r="D3" s="45"/>
      <c r="E3" s="45"/>
      <c r="F3" s="45"/>
      <c r="G3" s="45"/>
    </row>
    <row r="4" spans="1:17" ht="46.5" customHeight="1">
      <c r="A4" s="537" t="s">
        <v>493</v>
      </c>
      <c r="B4" s="559"/>
      <c r="C4" s="559"/>
      <c r="D4" s="48"/>
      <c r="E4" s="48"/>
      <c r="F4" s="48"/>
      <c r="G4" s="48"/>
      <c r="H4" s="48"/>
      <c r="I4" s="48"/>
      <c r="J4" s="48"/>
      <c r="K4" s="48"/>
      <c r="L4" s="11"/>
      <c r="M4" s="11"/>
      <c r="N4" s="11"/>
      <c r="O4" s="11"/>
      <c r="P4" s="11"/>
      <c r="Q4" s="11"/>
    </row>
    <row r="5" spans="1:17" s="11" customFormat="1"/>
    <row r="6" spans="1:17" ht="13">
      <c r="A6" s="208" t="s">
        <v>491</v>
      </c>
      <c r="B6" s="207" t="s">
        <v>411</v>
      </c>
      <c r="C6" s="207" t="s">
        <v>412</v>
      </c>
      <c r="D6" s="11"/>
      <c r="E6" s="11"/>
      <c r="F6" s="11"/>
      <c r="G6" s="11"/>
      <c r="H6" s="11"/>
      <c r="I6" s="11"/>
      <c r="J6" s="11"/>
      <c r="K6" s="11"/>
      <c r="L6" s="11"/>
      <c r="M6" s="11"/>
      <c r="N6" s="11"/>
      <c r="O6" s="11"/>
      <c r="P6" s="11"/>
      <c r="Q6" s="11"/>
    </row>
    <row r="7" spans="1:17" s="11" customFormat="1" ht="39" customHeight="1">
      <c r="A7" s="209" t="s">
        <v>413</v>
      </c>
      <c r="B7" s="210" t="s">
        <v>414</v>
      </c>
      <c r="C7" s="210" t="s">
        <v>415</v>
      </c>
    </row>
    <row r="8" spans="1:17" s="11" customFormat="1" ht="33" customHeight="1">
      <c r="A8" s="209" t="s">
        <v>416</v>
      </c>
      <c r="B8" s="210" t="s">
        <v>417</v>
      </c>
      <c r="C8" s="209" t="s">
        <v>418</v>
      </c>
    </row>
    <row r="9" spans="1:17" s="11" customFormat="1" ht="26">
      <c r="A9" s="209" t="s">
        <v>419</v>
      </c>
      <c r="B9" s="210" t="s">
        <v>420</v>
      </c>
      <c r="C9" s="210"/>
    </row>
    <row r="10" spans="1:17" s="11" customFormat="1" ht="26">
      <c r="A10" s="209" t="s">
        <v>421</v>
      </c>
      <c r="B10" s="210" t="s">
        <v>422</v>
      </c>
      <c r="C10" s="209" t="s">
        <v>423</v>
      </c>
    </row>
    <row r="11" spans="1:17" s="11" customFormat="1" ht="55.5" customHeight="1">
      <c r="A11" s="559" t="s">
        <v>492</v>
      </c>
      <c r="B11" s="559"/>
      <c r="C11" s="559"/>
    </row>
    <row r="12" spans="1:17" s="11" customFormat="1"/>
    <row r="13" spans="1:17" s="11" customFormat="1"/>
    <row r="14" spans="1:17" s="11" customFormat="1"/>
    <row r="15" spans="1:17" s="11" customFormat="1"/>
    <row r="16" spans="1:17" s="11" customFormat="1"/>
    <row r="17" s="11" customFormat="1"/>
    <row r="18" s="11" customFormat="1"/>
    <row r="19" s="11" customFormat="1"/>
    <row r="20" s="11" customFormat="1"/>
    <row r="21" s="11" customFormat="1"/>
    <row r="22" s="11" customFormat="1"/>
    <row r="23" s="11" customFormat="1"/>
    <row r="24" s="11" customFormat="1"/>
    <row r="25" s="11" customFormat="1"/>
    <row r="26" s="11" customFormat="1"/>
    <row r="27" s="11" customFormat="1"/>
    <row r="28" s="11" customFormat="1"/>
  </sheetData>
  <mergeCells count="2">
    <mergeCell ref="A4:C4"/>
    <mergeCell ref="A11:C11"/>
  </mergeCells>
  <phoneticPr fontId="39" type="noConversion"/>
  <hyperlinks>
    <hyperlink ref="A1" location="目录!A1" display="返回目录" xr:uid="{00000000-0004-0000-0C00-000000000000}"/>
  </hyperlinks>
  <pageMargins left="0.75" right="0.75" top="1" bottom="1" header="0.5" footer="0.5"/>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P194"/>
  <sheetViews>
    <sheetView showGridLines="0" zoomScaleNormal="100" workbookViewId="0"/>
  </sheetViews>
  <sheetFormatPr defaultColWidth="8.6640625" defaultRowHeight="12.5"/>
  <cols>
    <col min="1" max="1" width="17.6640625" style="1" customWidth="1"/>
    <col min="2" max="2" width="12.25" style="1" customWidth="1"/>
    <col min="3" max="3" width="20.33203125" style="1" customWidth="1"/>
    <col min="4" max="5" width="12.4140625" style="1" customWidth="1"/>
    <col min="6" max="7" width="10.5" style="1" customWidth="1"/>
    <col min="8" max="9" width="10.5" style="8" customWidth="1"/>
    <col min="10" max="11" width="10.5" style="1" customWidth="1"/>
    <col min="12" max="16384" width="8.6640625" style="1"/>
  </cols>
  <sheetData>
    <row r="1" spans="1:16" ht="13">
      <c r="A1" s="9" t="s">
        <v>10</v>
      </c>
      <c r="B1" s="190" t="s">
        <v>485</v>
      </c>
      <c r="C1" s="10"/>
      <c r="D1" s="11"/>
      <c r="E1" s="11"/>
      <c r="F1" s="11"/>
      <c r="G1" s="11"/>
      <c r="H1" s="11"/>
      <c r="I1" s="11"/>
      <c r="J1" s="11"/>
      <c r="K1" s="11"/>
      <c r="L1" s="11"/>
      <c r="M1" s="11"/>
      <c r="N1" s="11"/>
      <c r="O1" s="11"/>
      <c r="P1" s="11"/>
    </row>
    <row r="2" spans="1:16" s="2" customFormat="1" ht="14" customHeight="1">
      <c r="A2" s="2" t="s">
        <v>424</v>
      </c>
      <c r="B2" s="2" t="s">
        <v>425</v>
      </c>
      <c r="C2" s="579" t="s">
        <v>426</v>
      </c>
      <c r="D2" s="579"/>
      <c r="E2" s="579"/>
      <c r="F2" s="579" t="s">
        <v>427</v>
      </c>
      <c r="G2" s="579"/>
      <c r="H2" s="580" t="s">
        <v>428</v>
      </c>
      <c r="I2" s="580"/>
      <c r="J2" s="579" t="s">
        <v>429</v>
      </c>
      <c r="K2" s="579"/>
    </row>
    <row r="3" spans="1:16" s="3" customFormat="1" ht="13.5">
      <c r="A3" s="12" t="s">
        <v>430</v>
      </c>
      <c r="C3" s="13">
        <v>43830</v>
      </c>
      <c r="D3" s="13">
        <v>44196</v>
      </c>
      <c r="E3" s="13">
        <v>44561</v>
      </c>
      <c r="F3" s="14" t="s">
        <v>431</v>
      </c>
      <c r="G3" s="14" t="s">
        <v>432</v>
      </c>
      <c r="H3" s="15" t="s">
        <v>433</v>
      </c>
      <c r="I3" s="15" t="s">
        <v>434</v>
      </c>
      <c r="J3" s="14" t="s">
        <v>433</v>
      </c>
      <c r="K3" s="14" t="s">
        <v>434</v>
      </c>
    </row>
    <row r="4" spans="1:16" s="4" customFormat="1" ht="13">
      <c r="A4" s="4" t="str">
        <f>[55]!to_windcode(B4)</f>
        <v>688005.SH</v>
      </c>
      <c r="B4" s="16" t="s">
        <v>435</v>
      </c>
      <c r="C4" s="17">
        <f>[55]!s_stm07_is(A4,"W79631377","2019/12/31",1,100000000)</f>
        <v>41.896690779699995</v>
      </c>
      <c r="D4" s="17">
        <f>[55]!s_stm07_is(A4,"W79631377","2020/12/31",1,100000000)</f>
        <v>37.945567213499999</v>
      </c>
      <c r="E4" s="17">
        <f>[55]!s_stm07_is(A4,"W79631377","2021/12/31",1,100000000)</f>
        <v>102.5900444519</v>
      </c>
      <c r="F4" s="18">
        <f t="shared" ref="F4:G7" si="0">D4/C4-1</f>
        <v>-9.4306340015627543E-2</v>
      </c>
      <c r="G4" s="18">
        <f t="shared" si="0"/>
        <v>1.7036107768446076</v>
      </c>
      <c r="H4" s="19">
        <f>E4-I4</f>
        <v>101.4460094519</v>
      </c>
      <c r="I4" s="19">
        <f>[55]!s_stmnote_seg_1501(A4,"2021/12/31",100000000)</f>
        <v>1.1440349999999999</v>
      </c>
      <c r="J4" s="36">
        <f>H4/E4</f>
        <v>0.98884847934210229</v>
      </c>
      <c r="K4" s="36">
        <f>I4/E4</f>
        <v>1.1151520657897639E-2</v>
      </c>
    </row>
    <row r="5" spans="1:16" s="4" customFormat="1" ht="13">
      <c r="A5" s="4" t="str">
        <f>[55]!to_windcode(B5)</f>
        <v>688707.SH</v>
      </c>
      <c r="B5" s="16" t="s">
        <v>436</v>
      </c>
      <c r="C5" s="17">
        <f>[55]!s_stm07_is(A5,"W79631377","2019/12/31",1,100000000)</f>
        <v>24.284633903299998</v>
      </c>
      <c r="D5" s="17">
        <f>[55]!s_stm07_is(A5,"W79631377","2020/12/31",1,100000000)</f>
        <v>10.365028711300001</v>
      </c>
      <c r="E5" s="17">
        <f>[55]!s_stm07_is(A5,"W79631377","2021/12/31",1,100000000)</f>
        <v>55.149004090799998</v>
      </c>
      <c r="F5" s="18">
        <f t="shared" si="0"/>
        <v>-0.57318571271969998</v>
      </c>
      <c r="G5" s="18">
        <f t="shared" si="0"/>
        <v>4.3206803017030051</v>
      </c>
      <c r="H5" s="19">
        <f>E5-I5</f>
        <v>55.146734090799995</v>
      </c>
      <c r="I5" s="19">
        <f>[55]!s_stmnote_seg_1501(A5,"2021/12/31",100000000)</f>
        <v>2.2699999999999999E-3</v>
      </c>
      <c r="J5" s="36">
        <f>H5/E5</f>
        <v>0.99995883878526137</v>
      </c>
      <c r="K5" s="36">
        <f>I5/E5</f>
        <v>4.1161214738575542E-5</v>
      </c>
    </row>
    <row r="6" spans="1:16" s="4" customFormat="1" ht="13">
      <c r="A6" s="4" t="str">
        <f>[55]!to_windcode(B6)</f>
        <v>300919.SZ</v>
      </c>
      <c r="B6" s="16" t="s">
        <v>437</v>
      </c>
      <c r="C6" s="17">
        <f>[55]!s_stm07_is(A6,"W79631377","2019/12/31",1,100000000)</f>
        <v>53.112128198999997</v>
      </c>
      <c r="D6" s="17">
        <f>[55]!s_stm07_is(A6,"W79631377","2020/12/31",1,100000000)</f>
        <v>74.396240724400002</v>
      </c>
      <c r="E6" s="17">
        <f>[55]!s_stm07_is(A6,"W79631377","2021/12/31",1,100000000)</f>
        <v>200.72491322919998</v>
      </c>
      <c r="F6" s="18">
        <f t="shared" si="0"/>
        <v>0.40073921432131088</v>
      </c>
      <c r="G6" s="18">
        <f t="shared" si="0"/>
        <v>1.6980518272795941</v>
      </c>
      <c r="H6" s="19">
        <f>E6-I6</f>
        <v>149.66552659949997</v>
      </c>
      <c r="I6" s="19">
        <f>[55]!s_stmnote_seg_1501(A6,"2021/12/31",100000000)</f>
        <v>51.059386629700001</v>
      </c>
      <c r="J6" s="36">
        <f>H6/E6</f>
        <v>0.74562506562701913</v>
      </c>
      <c r="K6" s="36">
        <f>I6/E6</f>
        <v>0.25437493437298075</v>
      </c>
    </row>
    <row r="7" spans="1:16" s="4" customFormat="1" ht="13">
      <c r="A7" s="4" t="str">
        <f>[55]!to_windcode(B7)</f>
        <v>002340.SZ</v>
      </c>
      <c r="B7" s="16" t="s">
        <v>438</v>
      </c>
      <c r="C7" s="17">
        <f>[55]!s_stm07_is(A7,"W79631377","2019/12/31",1,100000000)</f>
        <v>143.5401010679</v>
      </c>
      <c r="D7" s="17">
        <f>[55]!s_stm07_is(A7,"W79631377","2020/12/31",1,100000000)</f>
        <v>124.66276299399999</v>
      </c>
      <c r="E7" s="17">
        <f>[55]!s_stm07_is(A7,"W79631377","2021/12/31",1,100000000)</f>
        <v>193.01018279919998</v>
      </c>
      <c r="F7" s="18">
        <f t="shared" si="0"/>
        <v>-0.13151264304161459</v>
      </c>
      <c r="G7" s="18">
        <f t="shared" si="0"/>
        <v>0.5482585028898288</v>
      </c>
      <c r="H7" s="19">
        <f>E7-I7</f>
        <v>145.11108394889999</v>
      </c>
      <c r="I7" s="19">
        <f>[55]!s_stmnote_seg_1501(A7,"2021/12/31",100000000)</f>
        <v>47.8990988503</v>
      </c>
      <c r="J7" s="36">
        <f>H7/E7</f>
        <v>0.75183123420937703</v>
      </c>
      <c r="K7" s="36">
        <f>I7/E7</f>
        <v>0.24816876579062305</v>
      </c>
    </row>
    <row r="9" spans="1:16" s="3" customFormat="1" ht="13.5">
      <c r="A9" s="21" t="s">
        <v>440</v>
      </c>
      <c r="C9" s="22"/>
      <c r="D9" s="22"/>
      <c r="E9" s="22"/>
      <c r="F9" s="14"/>
      <c r="G9" s="14"/>
      <c r="H9" s="15"/>
      <c r="I9" s="15"/>
      <c r="J9" s="14"/>
      <c r="K9" s="14"/>
    </row>
    <row r="10" spans="1:16" s="4" customFormat="1" ht="13">
      <c r="A10" s="4" t="str">
        <f>[55]!to_windcode(B10)</f>
        <v>835185.BJ</v>
      </c>
      <c r="B10" s="20" t="s">
        <v>441</v>
      </c>
      <c r="C10" s="17">
        <f>[55]!s_stm07_is(A10,"W79631377","2019/12/31",1,100000000)</f>
        <v>43.900594302200005</v>
      </c>
      <c r="D10" s="17">
        <f>[55]!s_stm07_is(A10,"W79631377","2020/12/31",1,100000000)</f>
        <v>44.517528770600002</v>
      </c>
      <c r="E10" s="17">
        <f>[55]!s_stm07_is(A10,"W79631377","2021/12/31",1,100000000)</f>
        <v>104.9135009112</v>
      </c>
      <c r="F10" s="18">
        <f>D10/C10-1</f>
        <v>1.4052986712507431E-2</v>
      </c>
      <c r="G10" s="18">
        <f>E10/D10-1</f>
        <v>1.3566784547233528</v>
      </c>
      <c r="H10" s="19">
        <f>E10-I10</f>
        <v>78.2421923916</v>
      </c>
      <c r="I10" s="19">
        <f>[55]!s_stmnote_seg_1501(A10,"2021/12/31",100000000)</f>
        <v>26.6713085196</v>
      </c>
      <c r="J10" s="36">
        <f>H10/E10</f>
        <v>0.74577810970034342</v>
      </c>
      <c r="K10" s="36">
        <f>I10/E10</f>
        <v>0.25422189029965653</v>
      </c>
    </row>
    <row r="11" spans="1:16" s="4" customFormat="1" ht="13">
      <c r="A11" s="4" t="str">
        <f>[55]!to_windcode(B11)</f>
        <v>600884.SH</v>
      </c>
      <c r="B11" s="20" t="s">
        <v>442</v>
      </c>
      <c r="C11" s="17">
        <f>[55]!s_stm07_is(A11,"W79631377","2019/12/31",1,100000000)</f>
        <v>86.799109688299993</v>
      </c>
      <c r="D11" s="17">
        <f>[55]!s_stm07_is(A11,"W79631377","2020/12/31",1,100000000)</f>
        <v>82.158966914600001</v>
      </c>
      <c r="E11" s="17">
        <f>[55]!s_stm07_is(A11,"W79631377","2021/12/31",1,100000000)</f>
        <v>206.9938262428</v>
      </c>
      <c r="F11" s="18">
        <f t="shared" ref="F11:F27" si="1">D11/C11-1</f>
        <v>-5.3458414381932995E-2</v>
      </c>
      <c r="G11" s="18">
        <f t="shared" ref="G11:G27" si="2">E11/D11-1</f>
        <v>1.5194307330806556</v>
      </c>
      <c r="H11" s="19">
        <f t="shared" ref="H11:H27" si="3">E11-I11</f>
        <v>188.02417654370001</v>
      </c>
      <c r="I11" s="19">
        <f>[55]!s_stmnote_seg_1501(A11,"2021/12/31",100000000)</f>
        <v>18.9696496991</v>
      </c>
      <c r="J11" s="36">
        <f t="shared" ref="J11:J27" si="4">H11/E11</f>
        <v>0.90835644693649498</v>
      </c>
      <c r="K11" s="36">
        <f t="shared" ref="K11:K27" si="5">I11/E11</f>
        <v>9.164355306350512E-2</v>
      </c>
    </row>
    <row r="12" spans="1:16" s="4" customFormat="1" ht="13">
      <c r="A12" s="4" t="str">
        <f>[55]!to_windcode(B12)</f>
        <v>300035.SZ</v>
      </c>
      <c r="B12" s="20" t="s">
        <v>443</v>
      </c>
      <c r="C12" s="17">
        <f>[55]!s_stm07_is(A12,"W79631377","2019/12/31",1,100000000)</f>
        <v>9.2909042148999994</v>
      </c>
      <c r="D12" s="17">
        <f>[55]!s_stm07_is(A12,"W79631377","2020/12/31",1,100000000)</f>
        <v>9.7362679774000007</v>
      </c>
      <c r="E12" s="17">
        <f>[55]!s_stm07_is(A12,"W79631377","2021/12/31",1,100000000)</f>
        <v>21.938713831699999</v>
      </c>
      <c r="F12" s="18">
        <f t="shared" si="1"/>
        <v>4.7935459477212561E-2</v>
      </c>
      <c r="G12" s="18">
        <f t="shared" si="2"/>
        <v>1.253298068892982</v>
      </c>
      <c r="H12" s="19">
        <f t="shared" si="3"/>
        <v>21.451146837499998</v>
      </c>
      <c r="I12" s="19">
        <f>[55]!s_stmnote_seg_1501(A12,"2021/12/31",100000000)</f>
        <v>0.48756699419999999</v>
      </c>
      <c r="J12" s="36">
        <f t="shared" si="4"/>
        <v>0.977775953597813</v>
      </c>
      <c r="K12" s="36">
        <f t="shared" si="5"/>
        <v>2.2224046402186885E-2</v>
      </c>
    </row>
    <row r="13" spans="1:16" s="4" customFormat="1" ht="13">
      <c r="A13" s="4" t="str">
        <f>[55]!to_windcode(B13)</f>
        <v>600348.SH</v>
      </c>
      <c r="B13" s="34" t="s">
        <v>460</v>
      </c>
      <c r="C13" s="17">
        <f>[55]!s_stm07_is(A13,"W79631377","2019/12/31",1,100000000)</f>
        <v>326.57944785360002</v>
      </c>
      <c r="D13" s="17">
        <f>[55]!s_stm07_is(A13,"W79631377","2020/12/31",1,100000000)</f>
        <v>311.81474489980002</v>
      </c>
      <c r="E13" s="17">
        <f>[55]!s_stm07_is(A13,"W79631377","2021/12/31",1,100000000)</f>
        <v>380.06666063620003</v>
      </c>
      <c r="F13" s="18">
        <f>D13/C13-1</f>
        <v>-4.5210141210168087E-2</v>
      </c>
      <c r="G13" s="18">
        <f>E13/D13-1</f>
        <v>0.21888610738511538</v>
      </c>
      <c r="H13" s="19"/>
      <c r="I13" s="19"/>
      <c r="J13" s="36"/>
      <c r="K13" s="36"/>
    </row>
    <row r="14" spans="1:16" s="4" customFormat="1" ht="13">
      <c r="B14" s="34"/>
      <c r="C14" s="17"/>
      <c r="D14" s="17"/>
      <c r="E14" s="17"/>
      <c r="F14" s="18"/>
      <c r="G14" s="18"/>
      <c r="H14" s="19"/>
      <c r="I14" s="19"/>
      <c r="J14" s="36"/>
      <c r="K14" s="36"/>
    </row>
    <row r="15" spans="1:16" s="5" customFormat="1" ht="12" customHeight="1">
      <c r="A15" s="21" t="s">
        <v>444</v>
      </c>
      <c r="C15" s="23"/>
      <c r="D15" s="23"/>
      <c r="E15" s="23"/>
      <c r="F15" s="24"/>
      <c r="G15" s="24"/>
      <c r="H15" s="25"/>
      <c r="I15" s="25"/>
      <c r="J15" s="37"/>
      <c r="K15" s="37"/>
    </row>
    <row r="16" spans="1:16" s="4" customFormat="1" ht="13">
      <c r="A16" s="4" t="str">
        <f>[55]!to_windcode(B16)</f>
        <v>300057.SZ</v>
      </c>
      <c r="B16" s="26" t="s">
        <v>445</v>
      </c>
      <c r="C16" s="17">
        <f>[55]!s_stm07_is(A16,"W79631377","2019/12/31",1,100000000)</f>
        <v>44.5215564903</v>
      </c>
      <c r="D16" s="17">
        <f>[55]!s_stm07_is(A16,"W79631377","2020/12/31",1,100000000)</f>
        <v>50.6858485526</v>
      </c>
      <c r="E16" s="17">
        <f>[55]!s_stm07_is(A16,"W79631377","2021/12/31",1,100000000)</f>
        <v>54.374570331299999</v>
      </c>
      <c r="F16" s="18">
        <f t="shared" si="1"/>
        <v>0.1384563467281974</v>
      </c>
      <c r="G16" s="18">
        <f t="shared" si="2"/>
        <v>7.2776166998012704E-2</v>
      </c>
      <c r="H16" s="19">
        <f t="shared" si="3"/>
        <v>43.915703953799998</v>
      </c>
      <c r="I16" s="19">
        <f>[55]!s_stmnote_seg_1501(A16,"2021/12/31",100000000)</f>
        <v>10.4588663775</v>
      </c>
      <c r="J16" s="36">
        <f t="shared" si="4"/>
        <v>0.80765151220920095</v>
      </c>
      <c r="K16" s="36">
        <f t="shared" si="5"/>
        <v>0.19234848779079899</v>
      </c>
    </row>
    <row r="17" spans="1:11" s="4" customFormat="1" ht="13">
      <c r="A17" s="4" t="str">
        <f>[55]!to_windcode(B17)</f>
        <v>600219.SH</v>
      </c>
      <c r="B17" s="26" t="s">
        <v>446</v>
      </c>
      <c r="C17" s="17">
        <f>[55]!s_stm07_is(A17,"W79631377","2019/12/31",1,100000000)</f>
        <v>215.09009121490001</v>
      </c>
      <c r="D17" s="17">
        <f>[55]!s_stm07_is(A17,"W79631377","2020/12/31",1,100000000)</f>
        <v>222.98992578490001</v>
      </c>
      <c r="E17" s="17">
        <f>[55]!s_stm07_is(A17,"W79631377","2021/12/31",1,100000000)</f>
        <v>287.25022944470004</v>
      </c>
      <c r="F17" s="18">
        <f t="shared" si="1"/>
        <v>3.6728026499868616E-2</v>
      </c>
      <c r="G17" s="18">
        <f t="shared" si="2"/>
        <v>0.28817581526883251</v>
      </c>
      <c r="H17" s="19">
        <f t="shared" si="3"/>
        <v>162.77658868040004</v>
      </c>
      <c r="I17" s="19">
        <f>[55]!s_stmnote_seg_1501(A17,"2021/12/31",100000000)</f>
        <v>124.4736407643</v>
      </c>
      <c r="J17" s="36">
        <f t="shared" si="4"/>
        <v>0.56667174468432224</v>
      </c>
      <c r="K17" s="36">
        <f t="shared" si="5"/>
        <v>0.43332825531567776</v>
      </c>
    </row>
    <row r="18" spans="1:11" s="6" customFormat="1" ht="13.5">
      <c r="A18" s="4" t="str">
        <f>[55]!to_windcode(B18)</f>
        <v>002160.SZ</v>
      </c>
      <c r="B18" s="26" t="s">
        <v>447</v>
      </c>
      <c r="C18" s="17">
        <f>[55]!s_stm07_is(A18,"W79631377","2019/12/31",1,100000000)</f>
        <v>43.306497844700004</v>
      </c>
      <c r="D18" s="17">
        <f>[55]!s_stm07_is(A18,"W79631377","2020/12/31",1,100000000)</f>
        <v>43.768512451800007</v>
      </c>
      <c r="E18" s="17">
        <f>[55]!s_stm07_is(A18,"W79631377","2021/12/31",1,100000000)</f>
        <v>62.333531719399993</v>
      </c>
      <c r="F18" s="18">
        <f t="shared" si="1"/>
        <v>1.0668482331608109E-2</v>
      </c>
      <c r="G18" s="18">
        <f t="shared" si="2"/>
        <v>0.42416381612339871</v>
      </c>
      <c r="H18" s="19">
        <f t="shared" si="3"/>
        <v>49.551771114599994</v>
      </c>
      <c r="I18" s="19">
        <f>[55]!s_stmnote_seg_1501(A18,"2021/12/31",100000000)</f>
        <v>12.781760604800001</v>
      </c>
      <c r="J18" s="36">
        <f t="shared" si="4"/>
        <v>0.79494566965436442</v>
      </c>
      <c r="K18" s="36">
        <f t="shared" si="5"/>
        <v>0.20505433034563558</v>
      </c>
    </row>
    <row r="19" spans="1:11" s="4" customFormat="1" ht="13">
      <c r="A19" s="4" t="str">
        <f>[55]!to_windcode(B19)</f>
        <v>600673.SH</v>
      </c>
      <c r="B19" s="225" t="s">
        <v>504</v>
      </c>
      <c r="C19" s="17">
        <f>[55]!s_stm07_is(A19,"W79631377","2019/12/31",1,100000000)</f>
        <v>147.67210574930002</v>
      </c>
      <c r="D19" s="17">
        <f>[55]!s_stm07_is(A19,"W79631377","2020/12/31",1,100000000)</f>
        <v>103.7061753668</v>
      </c>
      <c r="E19" s="17">
        <f>[55]!s_stm07_is(A19,"W79631377","2021/12/31",1,100000000)</f>
        <v>127.9780620958</v>
      </c>
      <c r="F19" s="18">
        <f t="shared" si="1"/>
        <v>-0.29772671121206939</v>
      </c>
      <c r="G19" s="18">
        <f t="shared" si="2"/>
        <v>0.23404475811736747</v>
      </c>
      <c r="H19" s="19">
        <f t="shared" si="3"/>
        <v>107.3167678791</v>
      </c>
      <c r="I19" s="19">
        <f>[55]!s_stmnote_seg_1501(A19,"2021/12/31",100000000)</f>
        <v>20.6612942167</v>
      </c>
      <c r="J19" s="36">
        <f t="shared" si="4"/>
        <v>0.83855596905949659</v>
      </c>
      <c r="K19" s="36">
        <f t="shared" si="5"/>
        <v>0.16144403094050339</v>
      </c>
    </row>
    <row r="20" spans="1:11" s="4" customFormat="1" ht="13">
      <c r="A20" s="4" t="str">
        <f>[55]!to_windcode(B20)</f>
        <v>000807.SZ</v>
      </c>
      <c r="B20" s="26" t="s">
        <v>448</v>
      </c>
      <c r="C20" s="17">
        <f>[55]!s_stm07_is(A20,"W79631377","2019/12/31",1,100000000)</f>
        <v>242.83623386869999</v>
      </c>
      <c r="D20" s="17">
        <f>[55]!s_stm07_is(A20,"W79631377","2020/12/31",1,100000000)</f>
        <v>295.73100815610002</v>
      </c>
      <c r="E20" s="17">
        <f>[55]!s_stm07_is(A20,"W79631377","2021/12/31",1,100000000)</f>
        <v>416.68819175250002</v>
      </c>
      <c r="F20" s="18">
        <f t="shared" si="1"/>
        <v>0.21782076523225902</v>
      </c>
      <c r="G20" s="18">
        <f t="shared" si="2"/>
        <v>0.4090108249066442</v>
      </c>
      <c r="H20" s="19">
        <f t="shared" si="3"/>
        <v>411.83258257350002</v>
      </c>
      <c r="I20" s="19">
        <f>[55]!s_stmnote_seg_1501(A20,"2021/12/31",100000000)</f>
        <v>4.855609179</v>
      </c>
      <c r="J20" s="36">
        <f t="shared" si="4"/>
        <v>0.98834713995955015</v>
      </c>
      <c r="K20" s="36">
        <f t="shared" si="5"/>
        <v>1.165286004044982E-2</v>
      </c>
    </row>
    <row r="21" spans="1:11" s="4" customFormat="1" ht="13">
      <c r="A21" s="4" t="str">
        <f>[55]!to_windcode(B21)</f>
        <v>000933.SZ</v>
      </c>
      <c r="B21" s="26" t="s">
        <v>449</v>
      </c>
      <c r="C21" s="17">
        <f>[55]!s_stm07_is(A21,"W79631377","2019/12/31",1,100000000)</f>
        <v>176.1783673523</v>
      </c>
      <c r="D21" s="17">
        <f>[55]!s_stm07_is(A21,"W79631377","2020/12/31",1,100000000)</f>
        <v>188.09234330430002</v>
      </c>
      <c r="E21" s="17">
        <f>[55]!s_stm07_is(A21,"W79631377","2021/12/31",1,100000000)</f>
        <v>344.51566769760001</v>
      </c>
      <c r="F21" s="18">
        <f t="shared" si="1"/>
        <v>6.762451106256373E-2</v>
      </c>
      <c r="G21" s="18">
        <f t="shared" si="2"/>
        <v>0.83163047280576885</v>
      </c>
      <c r="H21" s="19"/>
      <c r="I21" s="19"/>
      <c r="J21" s="36"/>
      <c r="K21" s="36"/>
    </row>
    <row r="22" spans="1:11" s="4" customFormat="1" ht="13">
      <c r="A22" s="4" t="str">
        <f>[55]!to_windcode(B22)</f>
        <v>603876.SH</v>
      </c>
      <c r="B22" s="26" t="s">
        <v>450</v>
      </c>
      <c r="C22" s="17">
        <f>[55]!s_stm07_is(A22,"W79631377","2019/12/31",1,100000000)</f>
        <v>112.3634703117</v>
      </c>
      <c r="D22" s="17">
        <f>[55]!s_stm07_is(A22,"W79631377","2020/12/31",1,100000000)</f>
        <v>124.2655386608</v>
      </c>
      <c r="E22" s="17">
        <f>[55]!s_stm07_is(A22,"W79631377","2021/12/31",1,100000000)</f>
        <v>181.67906522599998</v>
      </c>
      <c r="F22" s="18">
        <f t="shared" si="1"/>
        <v>0.10592471304137607</v>
      </c>
      <c r="G22" s="18">
        <f t="shared" si="2"/>
        <v>0.46202291628025804</v>
      </c>
      <c r="H22" s="19">
        <f t="shared" si="3"/>
        <v>118.04889185079998</v>
      </c>
      <c r="I22" s="19">
        <f>[55]!s_stmnote_seg_1501(A22,"2021/12/31",100000000)</f>
        <v>63.630173375200002</v>
      </c>
      <c r="J22" s="36">
        <f t="shared" si="4"/>
        <v>0.64976606800542958</v>
      </c>
      <c r="K22" s="36">
        <f t="shared" si="5"/>
        <v>0.35023393199457042</v>
      </c>
    </row>
    <row r="23" spans="1:11" s="4" customFormat="1">
      <c r="B23" s="26"/>
      <c r="C23" s="17"/>
      <c r="D23" s="17"/>
      <c r="E23" s="17"/>
      <c r="F23" s="18"/>
      <c r="G23" s="18"/>
      <c r="H23" s="19"/>
      <c r="I23" s="19"/>
      <c r="J23" s="36"/>
      <c r="K23" s="36"/>
    </row>
    <row r="24" spans="1:11" s="5" customFormat="1" ht="13">
      <c r="A24" s="21" t="s">
        <v>451</v>
      </c>
      <c r="C24" s="23"/>
      <c r="D24" s="23"/>
      <c r="E24" s="23"/>
      <c r="F24" s="24"/>
      <c r="G24" s="24"/>
      <c r="H24" s="25"/>
      <c r="I24" s="25"/>
      <c r="J24" s="37"/>
      <c r="K24" s="37"/>
    </row>
    <row r="25" spans="1:11" s="4" customFormat="1" ht="13">
      <c r="A25" s="4" t="str">
        <f>[55]!to_windcode(B25)</f>
        <v>002407.SZ</v>
      </c>
      <c r="B25" s="27" t="s">
        <v>401</v>
      </c>
      <c r="C25" s="17">
        <f>[55]!s_stm07_is(A25,"W79631377","2019/12/31",1,100000000)</f>
        <v>38.507474824299997</v>
      </c>
      <c r="D25" s="17">
        <f>[55]!s_stm07_is(A25,"W79631377","2020/12/31",1,100000000)</f>
        <v>42.0877719673</v>
      </c>
      <c r="E25" s="17">
        <f>[55]!s_stm07_is(A25,"W79631377","2021/12/31",1,100000000)</f>
        <v>77.985411392100005</v>
      </c>
      <c r="F25" s="18">
        <f t="shared" si="1"/>
        <v>9.2976679445640142E-2</v>
      </c>
      <c r="G25" s="18">
        <f t="shared" si="2"/>
        <v>0.8529232541150098</v>
      </c>
      <c r="H25" s="19">
        <f t="shared" si="3"/>
        <v>70.345001220900002</v>
      </c>
      <c r="I25" s="19">
        <f>[55]!s_stmnote_seg_1501(A25,"2021/12/31",100000000)</f>
        <v>7.6404101712000001</v>
      </c>
      <c r="J25" s="36">
        <f t="shared" si="4"/>
        <v>0.90202769935026617</v>
      </c>
      <c r="K25" s="36">
        <f t="shared" si="5"/>
        <v>9.7972300649733834E-2</v>
      </c>
    </row>
    <row r="26" spans="1:11" s="6" customFormat="1" ht="13">
      <c r="A26" s="4" t="str">
        <f>[55]!to_windcode(B26)</f>
        <v>002709.SZ</v>
      </c>
      <c r="B26" s="27" t="s">
        <v>404</v>
      </c>
      <c r="C26" s="17">
        <f>[55]!s_stm07_is(A26,"W79631377","2019/12/31",1,100000000)</f>
        <v>27.545896246999998</v>
      </c>
      <c r="D26" s="17">
        <f>[55]!s_stm07_is(A26,"W79631377","2020/12/31",1,100000000)</f>
        <v>41.1904639555</v>
      </c>
      <c r="E26" s="17">
        <f>[55]!s_stm07_is(A26,"W79631377","2021/12/31",1,100000000)</f>
        <v>110.9080169282</v>
      </c>
      <c r="F26" s="18">
        <f t="shared" si="1"/>
        <v>0.49533939960243711</v>
      </c>
      <c r="G26" s="18">
        <f t="shared" si="2"/>
        <v>1.6925653726070955</v>
      </c>
      <c r="H26" s="19">
        <f t="shared" si="3"/>
        <v>105.86313199279999</v>
      </c>
      <c r="I26" s="19">
        <f>[55]!s_stmnote_seg_1501(A26,"2021/12/31",100000000)</f>
        <v>5.0448849353999998</v>
      </c>
      <c r="J26" s="36">
        <f t="shared" si="4"/>
        <v>0.95451289207825274</v>
      </c>
      <c r="K26" s="36">
        <f t="shared" si="5"/>
        <v>4.5487107921747212E-2</v>
      </c>
    </row>
    <row r="27" spans="1:11" s="4" customFormat="1" ht="13">
      <c r="A27" s="4" t="str">
        <f>[55]!to_windcode(B27)</f>
        <v>002759.SZ</v>
      </c>
      <c r="B27" s="27" t="s">
        <v>407</v>
      </c>
      <c r="C27" s="17">
        <f>[55]!s_stm07_is(A27,"W79631377","2019/12/31",1,100000000)</f>
        <v>7.7432022783000001</v>
      </c>
      <c r="D27" s="17">
        <f>[55]!s_stm07_is(A27,"W79631377","2020/12/31",1,100000000)</f>
        <v>7.4282981072999998</v>
      </c>
      <c r="E27" s="17">
        <f>[55]!s_stm07_is(A27,"W79631377","2021/12/31",1,100000000)</f>
        <v>22.525649706300001</v>
      </c>
      <c r="F27" s="18">
        <f t="shared" si="1"/>
        <v>-4.0668467603191205E-2</v>
      </c>
      <c r="G27" s="18">
        <f t="shared" si="2"/>
        <v>2.0324105711594158</v>
      </c>
      <c r="H27" s="19">
        <f t="shared" si="3"/>
        <v>22.4338222923</v>
      </c>
      <c r="I27" s="19">
        <f>[55]!s_stmnote_seg_1501(A27,"2021/12/31",100000000)</f>
        <v>9.182741400000001E-2</v>
      </c>
      <c r="J27" s="36">
        <f t="shared" si="4"/>
        <v>0.99592342883791185</v>
      </c>
      <c r="K27" s="36">
        <f t="shared" si="5"/>
        <v>4.0765711620880619E-3</v>
      </c>
    </row>
    <row r="28" spans="1:11" s="4" customFormat="1">
      <c r="B28" s="27"/>
      <c r="C28" s="17"/>
      <c r="D28" s="17"/>
      <c r="E28" s="17"/>
      <c r="F28" s="18"/>
      <c r="G28" s="18"/>
      <c r="H28" s="19"/>
      <c r="I28" s="19"/>
      <c r="J28" s="36"/>
      <c r="K28" s="36"/>
    </row>
    <row r="29" spans="1:11" s="5" customFormat="1" ht="13">
      <c r="A29" s="21" t="s">
        <v>452</v>
      </c>
      <c r="B29" s="28"/>
      <c r="C29" s="23"/>
      <c r="D29" s="23"/>
      <c r="E29" s="23"/>
      <c r="F29" s="24"/>
      <c r="G29" s="24"/>
      <c r="H29" s="25"/>
      <c r="I29" s="25"/>
      <c r="J29" s="37"/>
      <c r="K29" s="37"/>
    </row>
    <row r="30" spans="1:11" s="4" customFormat="1" ht="13">
      <c r="A30" s="4" t="str">
        <f>[55]!to_windcode(B30)</f>
        <v>688116.SH</v>
      </c>
      <c r="B30" s="29" t="s">
        <v>453</v>
      </c>
      <c r="C30" s="17">
        <f>[55]!s_stm07_is(A30,"W79631377","2019/12/31",1,100000000)</f>
        <v>3.8642998287000001</v>
      </c>
      <c r="D30" s="17">
        <f>[55]!s_stm07_is(A30,"W79631377","2020/12/31",1,100000000)</f>
        <v>4.7194641944999995</v>
      </c>
      <c r="E30" s="17">
        <f>[55]!s_stm07_is(A30,"W79631377","2021/12/31",1,100000000)</f>
        <v>13.199565312699999</v>
      </c>
      <c r="F30" s="18">
        <f t="shared" ref="F30:G33" si="6">D30/C30-1</f>
        <v>0.22129865789624503</v>
      </c>
      <c r="G30" s="18">
        <f t="shared" si="6"/>
        <v>1.79683556622436</v>
      </c>
      <c r="H30" s="19">
        <f>E30-I30</f>
        <v>13.161862723799999</v>
      </c>
      <c r="I30" s="19">
        <f>[55]!s_stmnote_seg_1501(A30,"2021/12/31",100000000)</f>
        <v>3.77025889E-2</v>
      </c>
      <c r="J30" s="36">
        <f>H30/E30</f>
        <v>0.99714364920307452</v>
      </c>
      <c r="K30" s="36">
        <f>I30/E30</f>
        <v>2.8563507969254372E-3</v>
      </c>
    </row>
    <row r="31" spans="1:11" s="4" customFormat="1" ht="13">
      <c r="A31" s="4" t="str">
        <f>[55]!to_windcode(B31)</f>
        <v>300409.SZ</v>
      </c>
      <c r="B31" s="29" t="s">
        <v>454</v>
      </c>
      <c r="C31" s="17">
        <f>[55]!s_stm07_is(A31,"W79631377","2019/12/31",1,100000000)</f>
        <v>29.8641600602</v>
      </c>
      <c r="D31" s="17">
        <f>[55]!s_stm07_is(A31,"W79631377","2020/12/31",1,100000000)</f>
        <v>33.147243658699999</v>
      </c>
      <c r="E31" s="17">
        <f>[55]!s_stm07_is(A31,"W79631377","2021/12/31",1,100000000)</f>
        <v>65.691921832100007</v>
      </c>
      <c r="F31" s="18">
        <f t="shared" si="6"/>
        <v>0.10993390043054885</v>
      </c>
      <c r="G31" s="18">
        <f t="shared" si="6"/>
        <v>0.98182155079003564</v>
      </c>
      <c r="H31" s="19">
        <f>E31-I31</f>
        <v>55.097694517600004</v>
      </c>
      <c r="I31" s="19">
        <f>[55]!s_stmnote_seg_1501(A31,"2021/12/31",100000000)</f>
        <v>10.594227314500001</v>
      </c>
      <c r="J31" s="36">
        <f>H31/E31</f>
        <v>0.83872861351845562</v>
      </c>
      <c r="K31" s="36">
        <f>I31/E31</f>
        <v>0.16127138648154435</v>
      </c>
    </row>
    <row r="32" spans="1:11" s="4" customFormat="1" ht="13">
      <c r="A32" s="4" t="str">
        <f>[55]!to_windcode(B32)</f>
        <v>CBT.N</v>
      </c>
      <c r="B32" s="29" t="s">
        <v>455</v>
      </c>
      <c r="C32" s="17">
        <f>[55]!s_stm07_is(A32,"W79631377","2019/12/31",1,100000000)</f>
        <v>33.369999999999997</v>
      </c>
      <c r="D32" s="17">
        <f>[55]!s_stm07_is(A32,"W79631377","2020/12/31",1,100000000)</f>
        <v>26.14</v>
      </c>
      <c r="E32" s="17">
        <f>[55]!s_stm07_is(A32,"W79631377","2021/12/31",1,100000000)</f>
        <v>34.090000000000003</v>
      </c>
      <c r="F32" s="18">
        <f t="shared" si="6"/>
        <v>-0.21666167216062326</v>
      </c>
      <c r="G32" s="18">
        <f t="shared" si="6"/>
        <v>0.30413159908186693</v>
      </c>
      <c r="H32" s="19"/>
      <c r="I32" s="19"/>
      <c r="J32" s="36"/>
      <c r="K32" s="36"/>
    </row>
    <row r="33" spans="1:11" s="4" customFormat="1" ht="13">
      <c r="A33" s="4" t="str">
        <f>[55]!to_windcode(B33)</f>
        <v>300769.SZ</v>
      </c>
      <c r="B33" s="29" t="s">
        <v>456</v>
      </c>
      <c r="C33" s="17">
        <f>[55]!s_stm07_is(A33,"W79631377","2019/12/31",1,100000000)</f>
        <v>10.5408772312</v>
      </c>
      <c r="D33" s="17">
        <f>[55]!s_stm07_is(A33,"W79631377","2020/12/31",1,100000000)</f>
        <v>9.4212830607000004</v>
      </c>
      <c r="E33" s="17">
        <f>[55]!s_stm07_is(A33,"W79631377","2021/12/31",1,100000000)</f>
        <v>48.418782735299999</v>
      </c>
      <c r="F33" s="18">
        <f t="shared" si="6"/>
        <v>-0.10621451573177476</v>
      </c>
      <c r="G33" s="18">
        <f t="shared" si="6"/>
        <v>4.1392981638853854</v>
      </c>
      <c r="H33" s="19"/>
      <c r="I33" s="19"/>
      <c r="J33" s="36"/>
      <c r="K33" s="36"/>
    </row>
    <row r="34" spans="1:11" s="4" customFormat="1">
      <c r="B34" s="29"/>
      <c r="C34" s="17"/>
      <c r="D34" s="17"/>
      <c r="E34" s="17"/>
      <c r="F34" s="18"/>
      <c r="G34" s="18"/>
      <c r="H34" s="19"/>
      <c r="I34" s="19"/>
      <c r="J34" s="36"/>
      <c r="K34" s="36"/>
    </row>
    <row r="35" spans="1:11" s="7" customFormat="1" ht="13">
      <c r="A35" s="30" t="s">
        <v>457</v>
      </c>
      <c r="C35" s="31"/>
      <c r="D35" s="31"/>
      <c r="E35" s="31"/>
      <c r="F35" s="32"/>
      <c r="G35" s="32"/>
      <c r="H35" s="33"/>
      <c r="I35" s="33"/>
      <c r="J35" s="38"/>
      <c r="K35" s="38"/>
    </row>
    <row r="36" spans="1:11" s="4" customFormat="1" ht="13">
      <c r="A36" s="4" t="str">
        <f>[55]!to_windcode(B36)</f>
        <v>300750.SZ</v>
      </c>
      <c r="B36" s="34" t="s">
        <v>458</v>
      </c>
      <c r="C36" s="17">
        <f>[55]!s_stm07_is(A36,"W79631377","2019/12/31",1,100000000)</f>
        <v>457.88020642410004</v>
      </c>
      <c r="D36" s="17">
        <f>[55]!s_stm07_is(A36,"W79631377","2020/12/31",1,100000000)</f>
        <v>503.19487697199997</v>
      </c>
      <c r="E36" s="17">
        <f>[55]!s_stm07_is(A36,"W79631377","2021/12/31",1,100000000)</f>
        <v>1303.5579640000001</v>
      </c>
      <c r="F36" s="18">
        <f t="shared" ref="F36:F37" si="7">D36/C36-1</f>
        <v>9.8966214114807993E-2</v>
      </c>
      <c r="G36" s="18">
        <f t="shared" ref="G36:G38" si="8">E36/D36-1</f>
        <v>1.5905628686925919</v>
      </c>
      <c r="H36" s="19">
        <f t="shared" ref="H36:H38" si="9">E36-I36</f>
        <v>1031.133055</v>
      </c>
      <c r="I36" s="19">
        <f>[55]!s_stmnote_seg_1501(A36,"2021/12/31",100000000)</f>
        <v>272.42490900000001</v>
      </c>
      <c r="J36" s="36">
        <f t="shared" ref="J36:J38" si="10">H36/E36</f>
        <v>0.79101434955446293</v>
      </c>
      <c r="K36" s="36">
        <f t="shared" ref="K36:K38" si="11">I36/E36</f>
        <v>0.20898565044553707</v>
      </c>
    </row>
    <row r="37" spans="1:11" s="4" customFormat="1" ht="13">
      <c r="A37" s="4" t="str">
        <f>[55]!to_windcode(B37)</f>
        <v>300438.SZ</v>
      </c>
      <c r="B37" s="34" t="s">
        <v>459</v>
      </c>
      <c r="C37" s="17">
        <f>[55]!s_stm07_is(A37,"W79631377","2019/12/31",1,100000000)</f>
        <v>33.084480463799999</v>
      </c>
      <c r="D37" s="17">
        <f>[55]!s_stm07_is(A37,"W79631377","2020/12/31",1,100000000)</f>
        <v>36.422259790200002</v>
      </c>
      <c r="E37" s="17">
        <f>[55]!s_stm07_is(A37,"W79631377","2021/12/31",1,100000000)</f>
        <v>56.928935841300003</v>
      </c>
      <c r="F37" s="18">
        <f t="shared" si="7"/>
        <v>0.10088655706871674</v>
      </c>
      <c r="G37" s="18">
        <f t="shared" si="8"/>
        <v>0.56302591242890565</v>
      </c>
      <c r="H37" s="19">
        <f t="shared" si="9"/>
        <v>47.834615503800002</v>
      </c>
      <c r="I37" s="19">
        <f>[55]!s_stmnote_seg_1501(A37,"2021/12/31",100000000)</f>
        <v>9.0943203374999992</v>
      </c>
      <c r="J37" s="36">
        <f t="shared" si="10"/>
        <v>0.8402513554293003</v>
      </c>
      <c r="K37" s="36">
        <f t="shared" si="11"/>
        <v>0.15974864457069968</v>
      </c>
    </row>
    <row r="38" spans="1:11" s="4" customFormat="1" ht="13">
      <c r="A38" s="4" t="str">
        <f>[55]!to_windcode(B38)</f>
        <v>002866.SZ</v>
      </c>
      <c r="B38" s="34" t="s">
        <v>461</v>
      </c>
      <c r="C38" s="17"/>
      <c r="D38" s="17">
        <f>[55]!s_stm07_is(A38,"W79631377","2020/12/31",1,100000000)</f>
        <v>17.6984475446</v>
      </c>
      <c r="E38" s="17">
        <f>[55]!s_stm07_is(A38,"W79631377","2021/12/31",1,100000000)</f>
        <v>19.2046219448</v>
      </c>
      <c r="F38" s="18"/>
      <c r="G38" s="18">
        <f t="shared" si="8"/>
        <v>8.5102063127539651E-2</v>
      </c>
      <c r="H38" s="19">
        <f t="shared" si="9"/>
        <v>4.470873942699999</v>
      </c>
      <c r="I38" s="19">
        <f>[55]!s_stmnote_seg_1501(A38,"2021/12/31",100000000)</f>
        <v>14.7337480021</v>
      </c>
      <c r="J38" s="36">
        <f t="shared" si="10"/>
        <v>0.23280197629251273</v>
      </c>
      <c r="K38" s="36">
        <f t="shared" si="11"/>
        <v>0.76719802370748724</v>
      </c>
    </row>
    <row r="39" spans="1:11" s="4" customFormat="1" ht="13">
      <c r="A39" s="4" t="str">
        <f>[55]!to_windcode(B39)</f>
        <v>600152.SH</v>
      </c>
      <c r="B39" s="34" t="s">
        <v>501</v>
      </c>
      <c r="C39" s="17">
        <f>[55]!s_stm07_is(A39,"W79631377","2019/12/31",1,100000000)</f>
        <v>16.450011211900001</v>
      </c>
      <c r="D39" s="17">
        <f>[55]!s_stm07_is(A39,"W79631377","2020/12/31",1,100000000)</f>
        <v>17.449795180100001</v>
      </c>
      <c r="E39" s="17">
        <f>[55]!s_stm07_is(A39,"W79631377","2021/12/31",1,100000000)</f>
        <v>20.754382082900001</v>
      </c>
      <c r="F39" s="18">
        <f t="shared" ref="F39:F40" si="12">D39/C39-1</f>
        <v>6.077709949989285E-2</v>
      </c>
      <c r="G39" s="18">
        <f t="shared" ref="G39:G40" si="13">E39/D39-1</f>
        <v>0.18937683042655995</v>
      </c>
      <c r="H39" s="19">
        <f t="shared" ref="H39:H40" si="14">E39-I39</f>
        <v>16.680060743400002</v>
      </c>
      <c r="I39" s="19">
        <f>[55]!s_stmnote_seg_1501(A39,"2021/12/31",100000000)</f>
        <v>4.0743213395</v>
      </c>
      <c r="J39" s="36">
        <f t="shared" ref="J39:J40" si="15">H39/E39</f>
        <v>0.80368862232439464</v>
      </c>
      <c r="K39" s="36">
        <f t="shared" ref="K39:K40" si="16">I39/E39</f>
        <v>0.19631137767560539</v>
      </c>
    </row>
    <row r="40" spans="1:11" s="4" customFormat="1" ht="13">
      <c r="A40" s="4" t="str">
        <f>[55]!to_windcode(B40)</f>
        <v>300207.SZ</v>
      </c>
      <c r="B40" s="34" t="s">
        <v>502</v>
      </c>
      <c r="C40" s="17">
        <f>[55]!s_stm07_is(A40,"W79631377","2019/12/31",1,100000000)</f>
        <v>252.40657906819999</v>
      </c>
      <c r="D40" s="17">
        <f>[55]!s_stm07_is(A40,"W79631377","2020/12/31",1,100000000)</f>
        <v>296.92307885290001</v>
      </c>
      <c r="E40" s="17">
        <f>[55]!s_stm07_is(A40,"W79631377","2021/12/31",1,100000000)</f>
        <v>373.58723512069997</v>
      </c>
      <c r="F40" s="18">
        <f t="shared" si="12"/>
        <v>0.17636822284522036</v>
      </c>
      <c r="G40" s="18">
        <f t="shared" si="13"/>
        <v>0.25819534326525195</v>
      </c>
      <c r="H40" s="19">
        <f t="shared" si="14"/>
        <v>197.67238867209997</v>
      </c>
      <c r="I40" s="19">
        <f>[55]!s_stmnote_seg_1501(A40,"2021/12/31",100000000)</f>
        <v>175.9148464486</v>
      </c>
      <c r="J40" s="36">
        <f t="shared" si="15"/>
        <v>0.52911976130082505</v>
      </c>
      <c r="K40" s="36">
        <f t="shared" si="16"/>
        <v>0.47088023869917495</v>
      </c>
    </row>
    <row r="41" spans="1:11" s="4" customFormat="1" ht="13">
      <c r="A41" s="4" t="str">
        <f>[55]!to_windcode(B41)</f>
        <v>002580.SZ</v>
      </c>
      <c r="B41" s="20" t="s">
        <v>439</v>
      </c>
      <c r="C41" s="17">
        <f>[55]!s_stm07_is(A41,"W79631377","2019/12/31",1,100000000)</f>
        <v>18.565453888299999</v>
      </c>
      <c r="D41" s="17">
        <f>[55]!s_stm07_is(A41,"W79631377","2020/12/31",1,100000000)</f>
        <v>17.612887686600001</v>
      </c>
      <c r="E41" s="17">
        <f>[55]!s_stm07_is(A41,"W79631377","2021/12/31",1,100000000)</f>
        <v>20.905247187099999</v>
      </c>
      <c r="F41" s="18">
        <f>D41/C41-1</f>
        <v>-5.1308532903701742E-2</v>
      </c>
      <c r="G41" s="18">
        <f>E41/D41-1</f>
        <v>0.18692900102944776</v>
      </c>
      <c r="H41" s="19">
        <f>E41-I41</f>
        <v>14.964543459199998</v>
      </c>
      <c r="I41" s="19">
        <f>[55]!s_stmnote_seg_1501(A41,"2021/12/31",100000000)</f>
        <v>5.9407037278999999</v>
      </c>
      <c r="J41" s="36">
        <f>H41/E41</f>
        <v>0.71582714737925557</v>
      </c>
      <c r="K41" s="36">
        <f>I41/E41</f>
        <v>0.28417285262074443</v>
      </c>
    </row>
    <row r="42" spans="1:11" s="4" customFormat="1">
      <c r="C42" s="35"/>
      <c r="D42" s="35"/>
      <c r="E42" s="35"/>
      <c r="F42" s="18"/>
      <c r="G42" s="18"/>
      <c r="H42" s="19"/>
      <c r="I42" s="19"/>
      <c r="J42" s="36"/>
      <c r="K42" s="39"/>
    </row>
    <row r="43" spans="1:11" s="4" customFormat="1">
      <c r="C43" s="35"/>
      <c r="D43" s="35"/>
      <c r="E43" s="35"/>
      <c r="F43" s="18"/>
      <c r="G43" s="18"/>
      <c r="H43" s="19"/>
      <c r="I43" s="19"/>
      <c r="J43" s="36"/>
      <c r="K43" s="39"/>
    </row>
    <row r="44" spans="1:11" s="4" customFormat="1">
      <c r="C44" s="35"/>
      <c r="D44" s="35"/>
      <c r="E44" s="35"/>
      <c r="F44" s="18"/>
      <c r="G44" s="18"/>
      <c r="H44" s="19"/>
      <c r="I44" s="19"/>
      <c r="J44" s="36"/>
      <c r="K44" s="39"/>
    </row>
    <row r="45" spans="1:11" s="4" customFormat="1">
      <c r="C45" s="35"/>
      <c r="D45" s="35"/>
      <c r="E45" s="35"/>
      <c r="F45" s="18"/>
      <c r="G45" s="18"/>
      <c r="H45" s="19"/>
      <c r="I45" s="19"/>
      <c r="J45" s="36"/>
      <c r="K45" s="39"/>
    </row>
    <row r="46" spans="1:11" s="4" customFormat="1">
      <c r="C46" s="35"/>
      <c r="D46" s="35"/>
      <c r="E46" s="35"/>
      <c r="F46" s="18"/>
      <c r="G46" s="18"/>
      <c r="H46" s="19"/>
      <c r="I46" s="19"/>
      <c r="J46" s="36"/>
      <c r="K46" s="39"/>
    </row>
    <row r="47" spans="1:11" s="4" customFormat="1">
      <c r="C47" s="35"/>
      <c r="D47" s="35"/>
      <c r="E47" s="35"/>
      <c r="F47" s="18"/>
      <c r="G47" s="18"/>
      <c r="H47" s="19"/>
      <c r="I47" s="19"/>
      <c r="J47" s="36"/>
      <c r="K47" s="39"/>
    </row>
    <row r="48" spans="1:11" s="4" customFormat="1">
      <c r="C48" s="35"/>
      <c r="D48" s="35"/>
      <c r="E48" s="35"/>
      <c r="F48" s="18"/>
      <c r="G48" s="18"/>
      <c r="H48" s="19"/>
      <c r="I48" s="19"/>
      <c r="J48" s="36"/>
      <c r="K48" s="39"/>
    </row>
    <row r="49" spans="3:11" s="4" customFormat="1">
      <c r="C49" s="35"/>
      <c r="D49" s="35"/>
      <c r="E49" s="35"/>
      <c r="F49" s="18"/>
      <c r="G49" s="18"/>
      <c r="H49" s="19"/>
      <c r="I49" s="19"/>
      <c r="J49" s="36"/>
      <c r="K49" s="39"/>
    </row>
    <row r="50" spans="3:11" s="4" customFormat="1">
      <c r="C50" s="35"/>
      <c r="D50" s="35"/>
      <c r="E50" s="35"/>
      <c r="F50" s="18"/>
      <c r="G50" s="18"/>
      <c r="H50" s="19"/>
      <c r="I50" s="19"/>
      <c r="J50" s="36"/>
      <c r="K50" s="39"/>
    </row>
    <row r="51" spans="3:11" s="4" customFormat="1">
      <c r="C51" s="35"/>
      <c r="D51" s="35"/>
      <c r="E51" s="35"/>
      <c r="F51" s="18"/>
      <c r="G51" s="18"/>
      <c r="H51" s="19"/>
      <c r="I51" s="19"/>
      <c r="J51" s="36"/>
      <c r="K51" s="39"/>
    </row>
    <row r="52" spans="3:11" s="4" customFormat="1">
      <c r="C52" s="35"/>
      <c r="D52" s="35"/>
      <c r="E52" s="35"/>
      <c r="F52" s="18"/>
      <c r="G52" s="18"/>
      <c r="H52" s="19"/>
      <c r="I52" s="19"/>
      <c r="J52" s="36"/>
      <c r="K52" s="39"/>
    </row>
    <row r="53" spans="3:11" s="4" customFormat="1">
      <c r="C53" s="35"/>
      <c r="D53" s="35"/>
      <c r="E53" s="35"/>
      <c r="F53" s="18"/>
      <c r="G53" s="18"/>
      <c r="H53" s="19"/>
      <c r="I53" s="19"/>
      <c r="J53" s="36"/>
      <c r="K53" s="39"/>
    </row>
    <row r="54" spans="3:11" s="4" customFormat="1">
      <c r="C54" s="35"/>
      <c r="D54" s="35"/>
      <c r="E54" s="35"/>
      <c r="F54" s="18"/>
      <c r="G54" s="18"/>
      <c r="H54" s="19"/>
      <c r="I54" s="19"/>
      <c r="J54" s="36"/>
      <c r="K54" s="39"/>
    </row>
    <row r="55" spans="3:11" s="4" customFormat="1">
      <c r="C55" s="35"/>
      <c r="D55" s="35"/>
      <c r="E55" s="35"/>
      <c r="F55" s="18"/>
      <c r="G55" s="18"/>
      <c r="H55" s="19"/>
      <c r="I55" s="19"/>
      <c r="J55" s="36"/>
      <c r="K55" s="39"/>
    </row>
    <row r="56" spans="3:11" s="4" customFormat="1">
      <c r="C56" s="35"/>
      <c r="D56" s="35"/>
      <c r="E56" s="35"/>
      <c r="F56" s="18"/>
      <c r="G56" s="18"/>
      <c r="H56" s="19"/>
      <c r="I56" s="19"/>
      <c r="J56" s="36"/>
      <c r="K56" s="39"/>
    </row>
    <row r="57" spans="3:11" s="4" customFormat="1">
      <c r="C57" s="35"/>
      <c r="D57" s="35"/>
      <c r="E57" s="35"/>
      <c r="F57" s="18"/>
      <c r="G57" s="18"/>
      <c r="H57" s="19"/>
      <c r="I57" s="19"/>
      <c r="J57" s="36"/>
      <c r="K57" s="39"/>
    </row>
    <row r="58" spans="3:11" s="4" customFormat="1">
      <c r="C58" s="35"/>
      <c r="D58" s="35"/>
      <c r="E58" s="35"/>
      <c r="F58" s="18"/>
      <c r="G58" s="18"/>
      <c r="H58" s="19"/>
      <c r="I58" s="19"/>
      <c r="J58" s="36"/>
      <c r="K58" s="39"/>
    </row>
    <row r="59" spans="3:11" s="4" customFormat="1">
      <c r="C59" s="35"/>
      <c r="D59" s="35"/>
      <c r="E59" s="35"/>
      <c r="F59" s="18"/>
      <c r="G59" s="18"/>
      <c r="H59" s="19"/>
      <c r="I59" s="19"/>
      <c r="J59" s="36"/>
      <c r="K59" s="39"/>
    </row>
    <row r="60" spans="3:11" s="4" customFormat="1">
      <c r="C60" s="35"/>
      <c r="D60" s="35"/>
      <c r="E60" s="35"/>
      <c r="F60" s="18"/>
      <c r="G60" s="18"/>
      <c r="H60" s="19"/>
      <c r="I60" s="19"/>
      <c r="J60" s="36"/>
      <c r="K60" s="39"/>
    </row>
    <row r="61" spans="3:11" s="4" customFormat="1">
      <c r="C61" s="35"/>
      <c r="D61" s="35"/>
      <c r="E61" s="35"/>
      <c r="F61" s="18"/>
      <c r="G61" s="18"/>
      <c r="H61" s="19"/>
      <c r="I61" s="19"/>
      <c r="J61" s="36"/>
      <c r="K61" s="39"/>
    </row>
    <row r="62" spans="3:11" s="4" customFormat="1">
      <c r="C62" s="35"/>
      <c r="D62" s="35"/>
      <c r="E62" s="35"/>
      <c r="F62" s="18"/>
      <c r="G62" s="18"/>
      <c r="H62" s="19"/>
      <c r="I62" s="19"/>
      <c r="J62" s="36"/>
      <c r="K62" s="39"/>
    </row>
    <row r="63" spans="3:11" s="4" customFormat="1">
      <c r="C63" s="35"/>
      <c r="D63" s="35"/>
      <c r="E63" s="35"/>
      <c r="F63" s="18"/>
      <c r="G63" s="18"/>
      <c r="H63" s="19"/>
      <c r="I63" s="19"/>
      <c r="J63" s="36"/>
      <c r="K63" s="39"/>
    </row>
    <row r="64" spans="3:11" s="4" customFormat="1">
      <c r="C64" s="35"/>
      <c r="D64" s="35"/>
      <c r="E64" s="35"/>
      <c r="F64" s="18"/>
      <c r="G64" s="18"/>
      <c r="H64" s="19"/>
      <c r="I64" s="19"/>
      <c r="J64" s="36"/>
      <c r="K64" s="39"/>
    </row>
    <row r="65" spans="3:11" s="4" customFormat="1">
      <c r="C65" s="35"/>
      <c r="D65" s="35"/>
      <c r="E65" s="35"/>
      <c r="F65" s="18"/>
      <c r="G65" s="18"/>
      <c r="H65" s="19"/>
      <c r="I65" s="19"/>
      <c r="J65" s="36"/>
      <c r="K65" s="39"/>
    </row>
    <row r="66" spans="3:11" s="4" customFormat="1">
      <c r="C66" s="35"/>
      <c r="D66" s="35"/>
      <c r="E66" s="35"/>
      <c r="F66" s="18"/>
      <c r="G66" s="18"/>
      <c r="H66" s="19"/>
      <c r="I66" s="19"/>
      <c r="J66" s="36"/>
      <c r="K66" s="39"/>
    </row>
    <row r="67" spans="3:11" s="4" customFormat="1">
      <c r="C67" s="35"/>
      <c r="D67" s="35"/>
      <c r="E67" s="35"/>
      <c r="F67" s="18"/>
      <c r="G67" s="18"/>
      <c r="H67" s="19"/>
      <c r="I67" s="19"/>
      <c r="J67" s="36"/>
      <c r="K67" s="39"/>
    </row>
    <row r="68" spans="3:11" s="4" customFormat="1">
      <c r="C68" s="35"/>
      <c r="D68" s="35"/>
      <c r="E68" s="35"/>
      <c r="F68" s="18"/>
      <c r="G68" s="18"/>
      <c r="H68" s="19"/>
      <c r="I68" s="19"/>
      <c r="J68" s="36"/>
      <c r="K68" s="39"/>
    </row>
    <row r="69" spans="3:11" s="4" customFormat="1">
      <c r="C69" s="35"/>
      <c r="D69" s="35"/>
      <c r="E69" s="35"/>
      <c r="F69" s="18"/>
      <c r="G69" s="18"/>
      <c r="H69" s="19"/>
      <c r="I69" s="19"/>
      <c r="J69" s="36"/>
      <c r="K69" s="39"/>
    </row>
    <row r="70" spans="3:11" s="4" customFormat="1">
      <c r="C70" s="35"/>
      <c r="D70" s="35"/>
      <c r="E70" s="35"/>
      <c r="F70" s="18"/>
      <c r="G70" s="18"/>
      <c r="H70" s="19"/>
      <c r="I70" s="19"/>
      <c r="J70" s="36"/>
      <c r="K70" s="39"/>
    </row>
    <row r="71" spans="3:11" s="4" customFormat="1">
      <c r="C71" s="35"/>
      <c r="D71" s="35"/>
      <c r="E71" s="35"/>
      <c r="F71" s="18"/>
      <c r="G71" s="18"/>
      <c r="H71" s="19"/>
      <c r="I71" s="19"/>
      <c r="J71" s="36"/>
      <c r="K71" s="39"/>
    </row>
    <row r="72" spans="3:11" s="4" customFormat="1">
      <c r="C72" s="35"/>
      <c r="D72" s="35"/>
      <c r="E72" s="35"/>
      <c r="F72" s="18"/>
      <c r="G72" s="18"/>
      <c r="H72" s="19"/>
      <c r="I72" s="19"/>
      <c r="J72" s="36"/>
      <c r="K72" s="39"/>
    </row>
    <row r="73" spans="3:11" s="4" customFormat="1">
      <c r="C73" s="35"/>
      <c r="D73" s="35"/>
      <c r="E73" s="35"/>
      <c r="F73" s="18"/>
      <c r="G73" s="18"/>
      <c r="H73" s="19"/>
      <c r="I73" s="19"/>
      <c r="J73" s="36"/>
      <c r="K73" s="39"/>
    </row>
    <row r="74" spans="3:11" s="4" customFormat="1">
      <c r="C74" s="35"/>
      <c r="D74" s="35"/>
      <c r="E74" s="35"/>
      <c r="F74" s="18"/>
      <c r="G74" s="18"/>
      <c r="H74" s="19"/>
      <c r="I74" s="19"/>
      <c r="J74" s="36"/>
      <c r="K74" s="39"/>
    </row>
    <row r="75" spans="3:11" s="4" customFormat="1">
      <c r="C75" s="35"/>
      <c r="D75" s="35"/>
      <c r="E75" s="35"/>
      <c r="F75" s="18"/>
      <c r="G75" s="18"/>
      <c r="H75" s="19"/>
      <c r="I75" s="19"/>
      <c r="J75" s="36"/>
      <c r="K75" s="39"/>
    </row>
    <row r="76" spans="3:11" s="4" customFormat="1">
      <c r="C76" s="35"/>
      <c r="D76" s="35"/>
      <c r="E76" s="35"/>
      <c r="F76" s="18"/>
      <c r="G76" s="18"/>
      <c r="H76" s="19"/>
      <c r="I76" s="19"/>
      <c r="J76" s="36"/>
      <c r="K76" s="39"/>
    </row>
    <row r="77" spans="3:11" s="4" customFormat="1">
      <c r="C77" s="35"/>
      <c r="D77" s="35"/>
      <c r="E77" s="35"/>
      <c r="F77" s="18"/>
      <c r="G77" s="18"/>
      <c r="H77" s="19"/>
      <c r="I77" s="19"/>
      <c r="J77" s="36"/>
      <c r="K77" s="39"/>
    </row>
    <row r="78" spans="3:11" s="4" customFormat="1">
      <c r="C78" s="35"/>
      <c r="D78" s="35"/>
      <c r="E78" s="35"/>
      <c r="F78" s="18"/>
      <c r="G78" s="18"/>
      <c r="H78" s="19"/>
      <c r="I78" s="19"/>
      <c r="J78" s="36"/>
      <c r="K78" s="39"/>
    </row>
    <row r="79" spans="3:11" s="4" customFormat="1">
      <c r="C79" s="35"/>
      <c r="D79" s="35"/>
      <c r="E79" s="35"/>
      <c r="F79" s="18"/>
      <c r="G79" s="18"/>
      <c r="H79" s="19"/>
      <c r="I79" s="19"/>
      <c r="J79" s="36"/>
      <c r="K79" s="39"/>
    </row>
    <row r="80" spans="3:11" s="4" customFormat="1">
      <c r="C80" s="35"/>
      <c r="D80" s="35"/>
      <c r="E80" s="35"/>
      <c r="F80" s="18"/>
      <c r="G80" s="18"/>
      <c r="H80" s="19"/>
      <c r="I80" s="19"/>
      <c r="J80" s="36"/>
      <c r="K80" s="39"/>
    </row>
    <row r="81" spans="3:11" s="4" customFormat="1">
      <c r="C81" s="35"/>
      <c r="D81" s="35"/>
      <c r="E81" s="35"/>
      <c r="F81" s="18"/>
      <c r="G81" s="18"/>
      <c r="H81" s="19"/>
      <c r="I81" s="19"/>
      <c r="J81" s="36"/>
      <c r="K81" s="39"/>
    </row>
    <row r="82" spans="3:11" s="4" customFormat="1">
      <c r="C82" s="35"/>
      <c r="D82" s="35"/>
      <c r="E82" s="35"/>
      <c r="F82" s="18"/>
      <c r="G82" s="18"/>
      <c r="H82" s="19"/>
      <c r="I82" s="19"/>
      <c r="J82" s="36"/>
      <c r="K82" s="39"/>
    </row>
    <row r="83" spans="3:11" s="4" customFormat="1">
      <c r="C83" s="35"/>
      <c r="D83" s="35"/>
      <c r="E83" s="35"/>
      <c r="F83" s="18"/>
      <c r="G83" s="18"/>
      <c r="H83" s="19"/>
      <c r="I83" s="19"/>
      <c r="J83" s="36"/>
      <c r="K83" s="39"/>
    </row>
    <row r="84" spans="3:11" s="4" customFormat="1">
      <c r="C84" s="35"/>
      <c r="D84" s="35"/>
      <c r="E84" s="35"/>
      <c r="F84" s="18"/>
      <c r="G84" s="18"/>
      <c r="H84" s="19"/>
      <c r="I84" s="19"/>
      <c r="J84" s="36"/>
      <c r="K84" s="39"/>
    </row>
    <row r="85" spans="3:11" s="4" customFormat="1">
      <c r="C85" s="35"/>
      <c r="D85" s="35"/>
      <c r="E85" s="35"/>
      <c r="F85" s="18"/>
      <c r="G85" s="18"/>
      <c r="H85" s="19"/>
      <c r="I85" s="19"/>
      <c r="J85" s="36"/>
      <c r="K85" s="39"/>
    </row>
    <row r="86" spans="3:11" s="4" customFormat="1">
      <c r="C86" s="35"/>
      <c r="D86" s="35"/>
      <c r="E86" s="35"/>
      <c r="F86" s="18"/>
      <c r="G86" s="18"/>
      <c r="H86" s="19"/>
      <c r="I86" s="19"/>
      <c r="J86" s="36"/>
      <c r="K86" s="39"/>
    </row>
    <row r="87" spans="3:11" s="4" customFormat="1">
      <c r="C87" s="35"/>
      <c r="D87" s="35"/>
      <c r="E87" s="35"/>
      <c r="F87" s="18"/>
      <c r="G87" s="18"/>
      <c r="H87" s="19"/>
      <c r="I87" s="19"/>
      <c r="J87" s="36"/>
      <c r="K87" s="39"/>
    </row>
    <row r="88" spans="3:11" s="4" customFormat="1">
      <c r="C88" s="35"/>
      <c r="D88" s="35"/>
      <c r="E88" s="35"/>
      <c r="F88" s="18"/>
      <c r="G88" s="18"/>
      <c r="H88" s="19"/>
      <c r="I88" s="19"/>
      <c r="J88" s="36"/>
      <c r="K88" s="39"/>
    </row>
    <row r="89" spans="3:11" s="4" customFormat="1">
      <c r="C89" s="35"/>
      <c r="D89" s="35"/>
      <c r="E89" s="35"/>
      <c r="F89" s="18"/>
      <c r="G89" s="18"/>
      <c r="H89" s="19"/>
      <c r="I89" s="19"/>
      <c r="J89" s="36"/>
      <c r="K89" s="39"/>
    </row>
    <row r="90" spans="3:11" s="4" customFormat="1">
      <c r="C90" s="35"/>
      <c r="D90" s="35"/>
      <c r="E90" s="35"/>
      <c r="F90" s="18"/>
      <c r="G90" s="18"/>
      <c r="H90" s="19"/>
      <c r="I90" s="19"/>
      <c r="J90" s="36"/>
      <c r="K90" s="39"/>
    </row>
    <row r="91" spans="3:11" s="4" customFormat="1">
      <c r="C91" s="35"/>
      <c r="D91" s="35"/>
      <c r="E91" s="35"/>
      <c r="F91" s="18"/>
      <c r="G91" s="18"/>
      <c r="H91" s="19"/>
      <c r="I91" s="19"/>
      <c r="J91" s="36"/>
      <c r="K91" s="39"/>
    </row>
    <row r="92" spans="3:11" s="4" customFormat="1">
      <c r="C92" s="35"/>
      <c r="D92" s="35"/>
      <c r="E92" s="35"/>
      <c r="F92" s="18"/>
      <c r="G92" s="18"/>
      <c r="H92" s="19"/>
      <c r="I92" s="19"/>
      <c r="J92" s="36"/>
      <c r="K92" s="39"/>
    </row>
    <row r="93" spans="3:11" s="4" customFormat="1">
      <c r="C93" s="35"/>
      <c r="D93" s="35"/>
      <c r="E93" s="35"/>
      <c r="F93" s="18"/>
      <c r="G93" s="18"/>
      <c r="H93" s="19"/>
      <c r="I93" s="19"/>
      <c r="J93" s="36"/>
      <c r="K93" s="39"/>
    </row>
    <row r="94" spans="3:11" s="4" customFormat="1">
      <c r="C94" s="35"/>
      <c r="D94" s="35"/>
      <c r="E94" s="35"/>
      <c r="F94" s="18"/>
      <c r="G94" s="18"/>
      <c r="H94" s="19"/>
      <c r="I94" s="19"/>
      <c r="J94" s="36"/>
      <c r="K94" s="39"/>
    </row>
    <row r="95" spans="3:11" s="4" customFormat="1">
      <c r="C95" s="35"/>
      <c r="D95" s="35"/>
      <c r="E95" s="35"/>
      <c r="F95" s="18"/>
      <c r="G95" s="18"/>
      <c r="H95" s="19"/>
      <c r="I95" s="19"/>
      <c r="J95" s="36"/>
      <c r="K95" s="39"/>
    </row>
    <row r="96" spans="3:11" s="4" customFormat="1">
      <c r="C96" s="35"/>
      <c r="D96" s="35"/>
      <c r="E96" s="35"/>
      <c r="F96" s="18"/>
      <c r="G96" s="18"/>
      <c r="H96" s="19"/>
      <c r="I96" s="19"/>
      <c r="J96" s="36"/>
      <c r="K96" s="39"/>
    </row>
    <row r="97" spans="3:11" s="4" customFormat="1">
      <c r="C97" s="35"/>
      <c r="D97" s="35"/>
      <c r="E97" s="35"/>
      <c r="F97" s="18"/>
      <c r="G97" s="18"/>
      <c r="H97" s="19"/>
      <c r="I97" s="19"/>
      <c r="J97" s="36"/>
      <c r="K97" s="39"/>
    </row>
    <row r="98" spans="3:11" s="4" customFormat="1">
      <c r="C98" s="35"/>
      <c r="D98" s="35"/>
      <c r="E98" s="35"/>
      <c r="F98" s="18"/>
      <c r="G98" s="18"/>
      <c r="H98" s="19"/>
      <c r="I98" s="19"/>
      <c r="J98" s="36"/>
      <c r="K98" s="39"/>
    </row>
    <row r="99" spans="3:11" s="4" customFormat="1">
      <c r="C99" s="35"/>
      <c r="D99" s="35"/>
      <c r="E99" s="35"/>
      <c r="F99" s="18"/>
      <c r="G99" s="18"/>
      <c r="H99" s="19"/>
      <c r="I99" s="19"/>
      <c r="J99" s="36"/>
      <c r="K99" s="39"/>
    </row>
    <row r="100" spans="3:11" s="4" customFormat="1">
      <c r="C100" s="35"/>
      <c r="D100" s="35"/>
      <c r="E100" s="35"/>
      <c r="F100" s="18"/>
      <c r="G100" s="18"/>
      <c r="H100" s="19"/>
      <c r="I100" s="19"/>
      <c r="J100" s="36"/>
      <c r="K100" s="39"/>
    </row>
    <row r="101" spans="3:11" s="4" customFormat="1">
      <c r="C101" s="35"/>
      <c r="D101" s="35"/>
      <c r="E101" s="35"/>
      <c r="F101" s="18"/>
      <c r="G101" s="18"/>
      <c r="H101" s="19"/>
      <c r="I101" s="19"/>
      <c r="J101" s="36"/>
      <c r="K101" s="39"/>
    </row>
    <row r="102" spans="3:11" s="4" customFormat="1">
      <c r="C102" s="35"/>
      <c r="D102" s="35"/>
      <c r="E102" s="35"/>
      <c r="F102" s="18"/>
      <c r="G102" s="18"/>
      <c r="H102" s="19"/>
      <c r="I102" s="19"/>
      <c r="J102" s="36"/>
      <c r="K102" s="39"/>
    </row>
    <row r="103" spans="3:11" s="4" customFormat="1">
      <c r="C103" s="35"/>
      <c r="D103" s="35"/>
      <c r="E103" s="35"/>
      <c r="F103" s="18"/>
      <c r="G103" s="18"/>
      <c r="H103" s="19"/>
      <c r="I103" s="19"/>
      <c r="J103" s="36"/>
      <c r="K103" s="39"/>
    </row>
    <row r="104" spans="3:11" s="4" customFormat="1">
      <c r="C104" s="35"/>
      <c r="D104" s="35"/>
      <c r="E104" s="35"/>
      <c r="F104" s="18"/>
      <c r="G104" s="18"/>
      <c r="H104" s="19"/>
      <c r="I104" s="19"/>
      <c r="J104" s="36"/>
      <c r="K104" s="39"/>
    </row>
    <row r="105" spans="3:11" s="4" customFormat="1">
      <c r="C105" s="35"/>
      <c r="D105" s="35"/>
      <c r="E105" s="35"/>
      <c r="F105" s="18"/>
      <c r="G105" s="18"/>
      <c r="H105" s="19"/>
      <c r="I105" s="19"/>
      <c r="J105" s="36"/>
      <c r="K105" s="39"/>
    </row>
    <row r="106" spans="3:11" s="4" customFormat="1">
      <c r="C106" s="35"/>
      <c r="D106" s="35"/>
      <c r="E106" s="35"/>
      <c r="F106" s="18"/>
      <c r="G106" s="18"/>
      <c r="H106" s="19"/>
      <c r="I106" s="19"/>
      <c r="J106" s="36"/>
      <c r="K106" s="39"/>
    </row>
    <row r="107" spans="3:11" s="4" customFormat="1">
      <c r="C107" s="35"/>
      <c r="D107" s="35"/>
      <c r="E107" s="35"/>
      <c r="F107" s="18"/>
      <c r="G107" s="18"/>
      <c r="H107" s="19"/>
      <c r="I107" s="19"/>
      <c r="J107" s="36"/>
      <c r="K107" s="39"/>
    </row>
    <row r="108" spans="3:11" s="4" customFormat="1">
      <c r="C108" s="35"/>
      <c r="D108" s="35"/>
      <c r="E108" s="35"/>
      <c r="F108" s="18"/>
      <c r="G108" s="18"/>
      <c r="H108" s="19"/>
      <c r="I108" s="19"/>
      <c r="J108" s="36"/>
      <c r="K108" s="39"/>
    </row>
    <row r="109" spans="3:11" s="4" customFormat="1">
      <c r="C109" s="35"/>
      <c r="D109" s="35"/>
      <c r="E109" s="35"/>
      <c r="F109" s="18"/>
      <c r="G109" s="18"/>
      <c r="H109" s="19"/>
      <c r="I109" s="19"/>
      <c r="J109" s="36"/>
      <c r="K109" s="39"/>
    </row>
    <row r="110" spans="3:11" s="4" customFormat="1">
      <c r="C110" s="35"/>
      <c r="D110" s="35"/>
      <c r="E110" s="35"/>
      <c r="F110" s="18"/>
      <c r="G110" s="18"/>
      <c r="H110" s="19"/>
      <c r="I110" s="19"/>
      <c r="J110" s="36"/>
      <c r="K110" s="39"/>
    </row>
    <row r="111" spans="3:11" s="4" customFormat="1">
      <c r="C111" s="35"/>
      <c r="D111" s="35"/>
      <c r="E111" s="35"/>
      <c r="F111" s="18"/>
      <c r="G111" s="18"/>
      <c r="H111" s="19"/>
      <c r="I111" s="19"/>
      <c r="J111" s="36"/>
      <c r="K111" s="39"/>
    </row>
    <row r="112" spans="3:11" s="4" customFormat="1">
      <c r="C112" s="35"/>
      <c r="D112" s="35"/>
      <c r="E112" s="35"/>
      <c r="F112" s="18"/>
      <c r="G112" s="18"/>
      <c r="H112" s="19"/>
      <c r="I112" s="19"/>
      <c r="J112" s="36"/>
      <c r="K112" s="39"/>
    </row>
    <row r="113" spans="3:11" s="4" customFormat="1">
      <c r="C113" s="35"/>
      <c r="D113" s="35"/>
      <c r="E113" s="35"/>
      <c r="F113" s="18"/>
      <c r="G113" s="18"/>
      <c r="H113" s="19"/>
      <c r="I113" s="19"/>
      <c r="J113" s="36"/>
      <c r="K113" s="39"/>
    </row>
    <row r="114" spans="3:11" s="4" customFormat="1">
      <c r="C114" s="35"/>
      <c r="D114" s="35"/>
      <c r="E114" s="35"/>
      <c r="F114" s="18"/>
      <c r="G114" s="18"/>
      <c r="H114" s="19"/>
      <c r="I114" s="19"/>
      <c r="J114" s="36"/>
      <c r="K114" s="39"/>
    </row>
    <row r="115" spans="3:11" s="4" customFormat="1">
      <c r="C115" s="35"/>
      <c r="D115" s="35"/>
      <c r="E115" s="35"/>
      <c r="F115" s="18"/>
      <c r="G115" s="18"/>
      <c r="H115" s="19"/>
      <c r="I115" s="19"/>
      <c r="J115" s="36"/>
      <c r="K115" s="39"/>
    </row>
    <row r="116" spans="3:11" s="4" customFormat="1">
      <c r="C116" s="35"/>
      <c r="D116" s="35"/>
      <c r="E116" s="35"/>
      <c r="F116" s="18"/>
      <c r="G116" s="18"/>
      <c r="H116" s="19"/>
      <c r="I116" s="19"/>
      <c r="J116" s="36"/>
      <c r="K116" s="39"/>
    </row>
    <row r="117" spans="3:11" s="4" customFormat="1">
      <c r="C117" s="35"/>
      <c r="D117" s="35"/>
      <c r="E117" s="35"/>
      <c r="F117" s="18"/>
      <c r="G117" s="18"/>
      <c r="H117" s="19"/>
      <c r="I117" s="19"/>
      <c r="J117" s="36"/>
      <c r="K117" s="39"/>
    </row>
    <row r="118" spans="3:11" s="4" customFormat="1">
      <c r="C118" s="35"/>
      <c r="D118" s="35"/>
      <c r="E118" s="35"/>
      <c r="F118" s="18"/>
      <c r="G118" s="18"/>
      <c r="H118" s="19"/>
      <c r="I118" s="19"/>
      <c r="J118" s="36"/>
      <c r="K118" s="39"/>
    </row>
    <row r="119" spans="3:11" s="4" customFormat="1">
      <c r="C119" s="35"/>
      <c r="D119" s="35"/>
      <c r="E119" s="35"/>
      <c r="F119" s="18"/>
      <c r="G119" s="18"/>
      <c r="H119" s="19"/>
      <c r="I119" s="19"/>
      <c r="J119" s="36"/>
      <c r="K119" s="39"/>
    </row>
    <row r="120" spans="3:11" s="4" customFormat="1">
      <c r="C120" s="35"/>
      <c r="D120" s="35"/>
      <c r="E120" s="35"/>
      <c r="F120" s="18"/>
      <c r="G120" s="18"/>
      <c r="H120" s="19"/>
      <c r="I120" s="19"/>
      <c r="J120" s="36"/>
      <c r="K120" s="39"/>
    </row>
    <row r="121" spans="3:11" s="4" customFormat="1">
      <c r="C121" s="35"/>
      <c r="D121" s="35"/>
      <c r="E121" s="35"/>
      <c r="F121" s="18"/>
      <c r="G121" s="18"/>
      <c r="H121" s="19"/>
      <c r="I121" s="19"/>
      <c r="J121" s="36"/>
      <c r="K121" s="39"/>
    </row>
    <row r="122" spans="3:11" s="4" customFormat="1">
      <c r="C122" s="35"/>
      <c r="D122" s="35"/>
      <c r="E122" s="35"/>
      <c r="F122" s="18"/>
      <c r="G122" s="18"/>
      <c r="H122" s="19"/>
      <c r="I122" s="19"/>
      <c r="J122" s="36"/>
      <c r="K122" s="39"/>
    </row>
    <row r="123" spans="3:11" s="4" customFormat="1">
      <c r="C123" s="35"/>
      <c r="D123" s="35"/>
      <c r="E123" s="35"/>
      <c r="F123" s="18"/>
      <c r="G123" s="18"/>
      <c r="H123" s="19"/>
      <c r="I123" s="19"/>
      <c r="J123" s="36"/>
      <c r="K123" s="39"/>
    </row>
    <row r="124" spans="3:11" s="4" customFormat="1">
      <c r="C124" s="35"/>
      <c r="D124" s="35"/>
      <c r="E124" s="35"/>
      <c r="F124" s="18"/>
      <c r="G124" s="18"/>
      <c r="H124" s="19"/>
      <c r="I124" s="19"/>
      <c r="J124" s="36"/>
      <c r="K124" s="39"/>
    </row>
    <row r="125" spans="3:11" s="4" customFormat="1">
      <c r="C125" s="35"/>
      <c r="D125" s="35"/>
      <c r="E125" s="35"/>
      <c r="F125" s="18"/>
      <c r="G125" s="18"/>
      <c r="H125" s="19"/>
      <c r="I125" s="19"/>
      <c r="J125" s="36"/>
      <c r="K125" s="39"/>
    </row>
    <row r="126" spans="3:11" s="4" customFormat="1">
      <c r="C126" s="35"/>
      <c r="D126" s="35"/>
      <c r="E126" s="35"/>
      <c r="F126" s="18"/>
      <c r="G126" s="18"/>
      <c r="H126" s="19"/>
      <c r="I126" s="19"/>
      <c r="J126" s="36"/>
      <c r="K126" s="39"/>
    </row>
    <row r="127" spans="3:11" s="4" customFormat="1">
      <c r="C127" s="35"/>
      <c r="D127" s="35"/>
      <c r="E127" s="35"/>
      <c r="F127" s="18"/>
      <c r="G127" s="18"/>
      <c r="H127" s="19"/>
      <c r="I127" s="19"/>
      <c r="J127" s="36"/>
      <c r="K127" s="39"/>
    </row>
    <row r="128" spans="3:11" s="4" customFormat="1">
      <c r="C128" s="35"/>
      <c r="D128" s="35"/>
      <c r="E128" s="35"/>
      <c r="F128" s="18"/>
      <c r="G128" s="18"/>
      <c r="H128" s="19"/>
      <c r="I128" s="19"/>
      <c r="J128" s="36"/>
      <c r="K128" s="39"/>
    </row>
    <row r="129" spans="3:11" s="4" customFormat="1">
      <c r="C129" s="35"/>
      <c r="D129" s="35"/>
      <c r="E129" s="35"/>
      <c r="F129" s="18"/>
      <c r="G129" s="18"/>
      <c r="H129" s="19"/>
      <c r="I129" s="19"/>
      <c r="J129" s="36"/>
      <c r="K129" s="39"/>
    </row>
    <row r="130" spans="3:11" s="4" customFormat="1">
      <c r="C130" s="35"/>
      <c r="D130" s="35"/>
      <c r="E130" s="35"/>
      <c r="F130" s="18"/>
      <c r="G130" s="18"/>
      <c r="H130" s="19"/>
      <c r="I130" s="19"/>
      <c r="J130" s="36"/>
      <c r="K130" s="39"/>
    </row>
    <row r="131" spans="3:11" s="4" customFormat="1">
      <c r="C131" s="35"/>
      <c r="D131" s="35"/>
      <c r="E131" s="35"/>
      <c r="F131" s="18"/>
      <c r="G131" s="18"/>
      <c r="H131" s="19"/>
      <c r="I131" s="19"/>
      <c r="J131" s="36"/>
      <c r="K131" s="39"/>
    </row>
    <row r="132" spans="3:11" s="4" customFormat="1">
      <c r="C132" s="35"/>
      <c r="D132" s="35"/>
      <c r="E132" s="35"/>
      <c r="F132" s="18"/>
      <c r="G132" s="18"/>
      <c r="H132" s="19"/>
      <c r="I132" s="19"/>
      <c r="J132" s="36"/>
      <c r="K132" s="39"/>
    </row>
    <row r="133" spans="3:11" s="4" customFormat="1">
      <c r="C133" s="35"/>
      <c r="D133" s="35"/>
      <c r="E133" s="35"/>
      <c r="F133" s="18"/>
      <c r="G133" s="18"/>
      <c r="H133" s="19"/>
      <c r="I133" s="19"/>
      <c r="J133" s="36"/>
      <c r="K133" s="39"/>
    </row>
    <row r="134" spans="3:11" s="4" customFormat="1">
      <c r="C134" s="35"/>
      <c r="D134" s="35"/>
      <c r="E134" s="35"/>
      <c r="F134" s="18"/>
      <c r="G134" s="18"/>
      <c r="H134" s="19"/>
      <c r="I134" s="19"/>
      <c r="J134" s="36"/>
      <c r="K134" s="39"/>
    </row>
    <row r="135" spans="3:11" s="4" customFormat="1">
      <c r="C135" s="35"/>
      <c r="D135" s="35"/>
      <c r="E135" s="35"/>
      <c r="F135" s="18"/>
      <c r="G135" s="18"/>
      <c r="H135" s="19"/>
      <c r="I135" s="19"/>
      <c r="J135" s="36"/>
      <c r="K135" s="39"/>
    </row>
    <row r="136" spans="3:11" s="4" customFormat="1">
      <c r="C136" s="35"/>
      <c r="D136" s="35"/>
      <c r="E136" s="35"/>
      <c r="F136" s="18"/>
      <c r="G136" s="18"/>
      <c r="H136" s="19"/>
      <c r="I136" s="19"/>
      <c r="J136" s="36"/>
      <c r="K136" s="39"/>
    </row>
    <row r="137" spans="3:11" s="4" customFormat="1">
      <c r="C137" s="35"/>
      <c r="D137" s="35"/>
      <c r="E137" s="35"/>
      <c r="F137" s="18"/>
      <c r="G137" s="18"/>
      <c r="H137" s="19"/>
      <c r="I137" s="19"/>
      <c r="J137" s="36"/>
      <c r="K137" s="39"/>
    </row>
    <row r="138" spans="3:11" s="4" customFormat="1">
      <c r="C138" s="35"/>
      <c r="D138" s="35"/>
      <c r="E138" s="35"/>
      <c r="F138" s="18"/>
      <c r="G138" s="18"/>
      <c r="H138" s="19"/>
      <c r="I138" s="19"/>
      <c r="J138" s="36"/>
      <c r="K138" s="39"/>
    </row>
    <row r="139" spans="3:11" s="4" customFormat="1">
      <c r="C139" s="35"/>
      <c r="D139" s="35"/>
      <c r="E139" s="35"/>
      <c r="F139" s="18"/>
      <c r="G139" s="18"/>
      <c r="H139" s="19"/>
      <c r="I139" s="19"/>
      <c r="J139" s="36"/>
      <c r="K139" s="39"/>
    </row>
    <row r="140" spans="3:11" s="4" customFormat="1">
      <c r="C140" s="35"/>
      <c r="D140" s="35"/>
      <c r="E140" s="35"/>
      <c r="F140" s="18"/>
      <c r="G140" s="18"/>
      <c r="H140" s="19"/>
      <c r="I140" s="19"/>
      <c r="J140" s="36"/>
      <c r="K140" s="39"/>
    </row>
    <row r="141" spans="3:11" s="4" customFormat="1">
      <c r="C141" s="35"/>
      <c r="D141" s="35"/>
      <c r="E141" s="35"/>
      <c r="F141" s="18"/>
      <c r="G141" s="18"/>
      <c r="H141" s="19"/>
      <c r="I141" s="19"/>
      <c r="J141" s="36"/>
      <c r="K141" s="39"/>
    </row>
    <row r="142" spans="3:11" s="4" customFormat="1">
      <c r="C142" s="35"/>
      <c r="D142" s="35"/>
      <c r="E142" s="35"/>
      <c r="F142" s="18"/>
      <c r="G142" s="18"/>
      <c r="H142" s="19"/>
      <c r="I142" s="19"/>
      <c r="J142" s="36"/>
      <c r="K142" s="39"/>
    </row>
    <row r="143" spans="3:11" s="4" customFormat="1">
      <c r="C143" s="35"/>
      <c r="D143" s="35"/>
      <c r="E143" s="35"/>
      <c r="F143" s="18"/>
      <c r="G143" s="18"/>
      <c r="H143" s="19"/>
      <c r="I143" s="19"/>
      <c r="J143" s="36"/>
      <c r="K143" s="39"/>
    </row>
    <row r="144" spans="3:11" s="4" customFormat="1">
      <c r="C144" s="35"/>
      <c r="D144" s="35"/>
      <c r="E144" s="35"/>
      <c r="F144" s="18"/>
      <c r="G144" s="18"/>
      <c r="H144" s="19"/>
      <c r="I144" s="19"/>
      <c r="J144" s="36"/>
      <c r="K144" s="39"/>
    </row>
    <row r="145" spans="3:11" s="4" customFormat="1">
      <c r="C145" s="35"/>
      <c r="D145" s="35"/>
      <c r="E145" s="35"/>
      <c r="F145" s="18"/>
      <c r="G145" s="18"/>
      <c r="H145" s="19"/>
      <c r="I145" s="19"/>
      <c r="J145" s="36"/>
      <c r="K145" s="39"/>
    </row>
    <row r="146" spans="3:11" s="4" customFormat="1">
      <c r="C146" s="35"/>
      <c r="D146" s="35"/>
      <c r="E146" s="35"/>
      <c r="F146" s="18"/>
      <c r="G146" s="18"/>
      <c r="H146" s="19"/>
      <c r="I146" s="19"/>
      <c r="J146" s="36"/>
      <c r="K146" s="39"/>
    </row>
    <row r="147" spans="3:11" s="4" customFormat="1">
      <c r="C147" s="35"/>
      <c r="D147" s="35"/>
      <c r="E147" s="35"/>
      <c r="F147" s="18"/>
      <c r="G147" s="18"/>
      <c r="H147" s="19"/>
      <c r="I147" s="19"/>
      <c r="J147" s="36"/>
      <c r="K147" s="39"/>
    </row>
    <row r="148" spans="3:11" s="4" customFormat="1">
      <c r="C148" s="35"/>
      <c r="D148" s="35"/>
      <c r="E148" s="35"/>
      <c r="F148" s="18"/>
      <c r="G148" s="18"/>
      <c r="H148" s="19"/>
      <c r="I148" s="19"/>
      <c r="J148" s="36"/>
      <c r="K148" s="39"/>
    </row>
    <row r="149" spans="3:11" s="4" customFormat="1">
      <c r="C149" s="35"/>
      <c r="D149" s="35"/>
      <c r="E149" s="35"/>
      <c r="F149" s="18"/>
      <c r="G149" s="18"/>
      <c r="H149" s="19"/>
      <c r="I149" s="19"/>
      <c r="J149" s="36"/>
      <c r="K149" s="39"/>
    </row>
    <row r="150" spans="3:11" s="4" customFormat="1">
      <c r="C150" s="35"/>
      <c r="D150" s="35"/>
      <c r="E150" s="35"/>
      <c r="F150" s="18"/>
      <c r="G150" s="18"/>
      <c r="H150" s="19"/>
      <c r="I150" s="19"/>
      <c r="J150" s="36"/>
      <c r="K150" s="39"/>
    </row>
    <row r="151" spans="3:11" s="4" customFormat="1">
      <c r="C151" s="35"/>
      <c r="D151" s="35"/>
      <c r="E151" s="35"/>
      <c r="F151" s="18"/>
      <c r="G151" s="18"/>
      <c r="H151" s="19"/>
      <c r="I151" s="19"/>
      <c r="J151" s="36"/>
      <c r="K151" s="39"/>
    </row>
    <row r="152" spans="3:11" s="4" customFormat="1">
      <c r="C152" s="35"/>
      <c r="D152" s="35"/>
      <c r="E152" s="35"/>
      <c r="F152" s="18"/>
      <c r="G152" s="18"/>
      <c r="H152" s="19"/>
      <c r="I152" s="19"/>
      <c r="J152" s="36"/>
      <c r="K152" s="39"/>
    </row>
    <row r="153" spans="3:11" s="4" customFormat="1">
      <c r="C153" s="35"/>
      <c r="D153" s="35"/>
      <c r="E153" s="35"/>
      <c r="F153" s="18"/>
      <c r="G153" s="18"/>
      <c r="H153" s="19"/>
      <c r="I153" s="19"/>
      <c r="J153" s="36"/>
      <c r="K153" s="39"/>
    </row>
    <row r="154" spans="3:11" s="4" customFormat="1">
      <c r="C154" s="35"/>
      <c r="D154" s="35"/>
      <c r="E154" s="35"/>
      <c r="F154" s="18"/>
      <c r="G154" s="18"/>
      <c r="H154" s="19"/>
      <c r="I154" s="19"/>
      <c r="J154" s="36"/>
      <c r="K154" s="39"/>
    </row>
    <row r="155" spans="3:11" s="4" customFormat="1">
      <c r="C155" s="35"/>
      <c r="D155" s="35"/>
      <c r="E155" s="35"/>
      <c r="F155" s="18"/>
      <c r="G155" s="18"/>
      <c r="H155" s="19"/>
      <c r="I155" s="19"/>
      <c r="J155" s="36"/>
      <c r="K155" s="39"/>
    </row>
    <row r="156" spans="3:11" s="4" customFormat="1">
      <c r="C156" s="35"/>
      <c r="D156" s="35"/>
      <c r="E156" s="35"/>
      <c r="F156" s="18"/>
      <c r="G156" s="18"/>
      <c r="H156" s="19"/>
      <c r="I156" s="19"/>
      <c r="J156" s="36"/>
      <c r="K156" s="39"/>
    </row>
    <row r="157" spans="3:11" s="4" customFormat="1">
      <c r="C157" s="35"/>
      <c r="D157" s="35"/>
      <c r="E157" s="35"/>
      <c r="F157" s="18"/>
      <c r="G157" s="18"/>
      <c r="H157" s="19"/>
      <c r="I157" s="19"/>
      <c r="J157" s="36"/>
      <c r="K157" s="39"/>
    </row>
    <row r="158" spans="3:11" s="4" customFormat="1">
      <c r="C158" s="35"/>
      <c r="D158" s="35"/>
      <c r="E158" s="35"/>
      <c r="F158" s="18"/>
      <c r="G158" s="18"/>
      <c r="H158" s="19"/>
      <c r="I158" s="19"/>
      <c r="J158" s="36"/>
      <c r="K158" s="39"/>
    </row>
    <row r="159" spans="3:11" s="4" customFormat="1">
      <c r="C159" s="35"/>
      <c r="D159" s="35"/>
      <c r="E159" s="35"/>
      <c r="F159" s="18"/>
      <c r="G159" s="18"/>
      <c r="H159" s="19"/>
      <c r="I159" s="19"/>
      <c r="J159" s="36"/>
      <c r="K159" s="39"/>
    </row>
    <row r="160" spans="3:11" s="4" customFormat="1">
      <c r="C160" s="35"/>
      <c r="D160" s="35"/>
      <c r="E160" s="35"/>
      <c r="F160" s="18"/>
      <c r="G160" s="18"/>
      <c r="H160" s="19"/>
      <c r="I160" s="19"/>
      <c r="J160" s="36"/>
      <c r="K160" s="39"/>
    </row>
    <row r="161" spans="3:11" s="4" customFormat="1">
      <c r="C161" s="35"/>
      <c r="D161" s="35"/>
      <c r="E161" s="35"/>
      <c r="F161" s="18"/>
      <c r="G161" s="18"/>
      <c r="H161" s="19"/>
      <c r="I161" s="19"/>
      <c r="J161" s="36"/>
      <c r="K161" s="39"/>
    </row>
    <row r="162" spans="3:11" s="4" customFormat="1">
      <c r="C162" s="35"/>
      <c r="D162" s="35"/>
      <c r="E162" s="35"/>
      <c r="F162" s="18"/>
      <c r="G162" s="18"/>
      <c r="H162" s="19"/>
      <c r="I162" s="19"/>
      <c r="J162" s="36"/>
      <c r="K162" s="39"/>
    </row>
    <row r="163" spans="3:11" s="4" customFormat="1">
      <c r="C163" s="35"/>
      <c r="D163" s="35"/>
      <c r="E163" s="35"/>
      <c r="F163" s="18"/>
      <c r="G163" s="18"/>
      <c r="H163" s="19"/>
      <c r="I163" s="19"/>
      <c r="J163" s="36"/>
      <c r="K163" s="39"/>
    </row>
    <row r="164" spans="3:11" s="4" customFormat="1">
      <c r="C164" s="35"/>
      <c r="D164" s="35"/>
      <c r="E164" s="35"/>
      <c r="F164" s="18"/>
      <c r="G164" s="18"/>
      <c r="H164" s="19"/>
      <c r="I164" s="19"/>
      <c r="J164" s="36"/>
      <c r="K164" s="39"/>
    </row>
    <row r="165" spans="3:11" s="4" customFormat="1">
      <c r="C165" s="35"/>
      <c r="D165" s="35"/>
      <c r="E165" s="35"/>
      <c r="F165" s="18"/>
      <c r="G165" s="18"/>
      <c r="H165" s="19"/>
      <c r="I165" s="19"/>
      <c r="J165" s="36"/>
      <c r="K165" s="39"/>
    </row>
    <row r="166" spans="3:11" s="4" customFormat="1">
      <c r="C166" s="35"/>
      <c r="D166" s="35"/>
      <c r="E166" s="35"/>
      <c r="F166" s="18"/>
      <c r="G166" s="18"/>
      <c r="H166" s="19"/>
      <c r="I166" s="19"/>
      <c r="J166" s="36"/>
      <c r="K166" s="39"/>
    </row>
    <row r="167" spans="3:11" s="4" customFormat="1">
      <c r="C167" s="35"/>
      <c r="D167" s="35"/>
      <c r="E167" s="35"/>
      <c r="F167" s="18"/>
      <c r="G167" s="18"/>
      <c r="H167" s="19"/>
      <c r="I167" s="19"/>
      <c r="J167" s="36"/>
      <c r="K167" s="39"/>
    </row>
    <row r="168" spans="3:11" s="4" customFormat="1">
      <c r="C168" s="35"/>
      <c r="D168" s="35"/>
      <c r="E168" s="35"/>
      <c r="F168" s="18"/>
      <c r="G168" s="18"/>
      <c r="H168" s="19"/>
      <c r="I168" s="19"/>
      <c r="J168" s="36"/>
      <c r="K168" s="39"/>
    </row>
    <row r="169" spans="3:11" s="4" customFormat="1">
      <c r="C169" s="35"/>
      <c r="D169" s="35"/>
      <c r="E169" s="35"/>
      <c r="F169" s="18"/>
      <c r="G169" s="18"/>
      <c r="H169" s="19"/>
      <c r="I169" s="19"/>
      <c r="J169" s="36"/>
      <c r="K169" s="39"/>
    </row>
    <row r="170" spans="3:11" s="4" customFormat="1">
      <c r="C170" s="35"/>
      <c r="D170" s="35"/>
      <c r="E170" s="35"/>
      <c r="F170" s="18"/>
      <c r="G170" s="18"/>
      <c r="H170" s="19"/>
      <c r="I170" s="19"/>
      <c r="J170" s="36"/>
      <c r="K170" s="39"/>
    </row>
    <row r="171" spans="3:11" s="4" customFormat="1">
      <c r="C171" s="35"/>
      <c r="D171" s="35"/>
      <c r="E171" s="35"/>
      <c r="F171" s="18"/>
      <c r="G171" s="18"/>
      <c r="H171" s="19"/>
      <c r="I171" s="19"/>
      <c r="J171" s="36"/>
      <c r="K171" s="39"/>
    </row>
    <row r="172" spans="3:11" s="4" customFormat="1">
      <c r="C172" s="35"/>
      <c r="D172" s="35"/>
      <c r="E172" s="35"/>
      <c r="F172" s="18"/>
      <c r="G172" s="18"/>
      <c r="H172" s="19"/>
      <c r="I172" s="19"/>
      <c r="J172" s="36"/>
      <c r="K172" s="39"/>
    </row>
    <row r="173" spans="3:11" s="4" customFormat="1">
      <c r="C173" s="35"/>
      <c r="D173" s="35"/>
      <c r="E173" s="35"/>
      <c r="F173" s="18"/>
      <c r="G173" s="18"/>
      <c r="H173" s="19"/>
      <c r="I173" s="19"/>
      <c r="J173" s="36"/>
      <c r="K173" s="39"/>
    </row>
    <row r="174" spans="3:11" s="4" customFormat="1">
      <c r="C174" s="35"/>
      <c r="D174" s="35"/>
      <c r="E174" s="35"/>
      <c r="F174" s="18"/>
      <c r="G174" s="18"/>
      <c r="H174" s="19"/>
      <c r="I174" s="19"/>
      <c r="J174" s="36"/>
      <c r="K174" s="39"/>
    </row>
    <row r="175" spans="3:11" s="4" customFormat="1">
      <c r="C175" s="35"/>
      <c r="D175" s="35"/>
      <c r="E175" s="35"/>
      <c r="F175" s="18"/>
      <c r="G175" s="18"/>
      <c r="H175" s="19"/>
      <c r="I175" s="19"/>
      <c r="J175" s="36"/>
      <c r="K175" s="39"/>
    </row>
    <row r="176" spans="3:11" s="4" customFormat="1">
      <c r="C176" s="35"/>
      <c r="D176" s="35"/>
      <c r="E176" s="35"/>
      <c r="F176" s="18"/>
      <c r="G176" s="18"/>
      <c r="H176" s="19"/>
      <c r="I176" s="19"/>
      <c r="J176" s="36"/>
      <c r="K176" s="39"/>
    </row>
    <row r="177" spans="3:11" s="4" customFormat="1">
      <c r="C177" s="35"/>
      <c r="D177" s="35"/>
      <c r="E177" s="35"/>
      <c r="F177" s="18"/>
      <c r="G177" s="18"/>
      <c r="H177" s="19"/>
      <c r="I177" s="19"/>
      <c r="J177" s="36"/>
      <c r="K177" s="39"/>
    </row>
    <row r="178" spans="3:11" s="4" customFormat="1">
      <c r="C178" s="35"/>
      <c r="D178" s="35"/>
      <c r="E178" s="35"/>
      <c r="F178" s="18"/>
      <c r="G178" s="18"/>
      <c r="H178" s="19"/>
      <c r="I178" s="19"/>
      <c r="J178" s="36"/>
      <c r="K178" s="39"/>
    </row>
    <row r="179" spans="3:11" s="4" customFormat="1">
      <c r="C179" s="35"/>
      <c r="D179" s="35"/>
      <c r="E179" s="35"/>
      <c r="F179" s="18"/>
      <c r="G179" s="18"/>
      <c r="H179" s="19"/>
      <c r="I179" s="19"/>
      <c r="J179" s="36"/>
      <c r="K179" s="39"/>
    </row>
    <row r="180" spans="3:11" s="4" customFormat="1">
      <c r="C180" s="35"/>
      <c r="D180" s="35"/>
      <c r="E180" s="35"/>
      <c r="F180" s="18"/>
      <c r="G180" s="18"/>
      <c r="H180" s="19"/>
      <c r="I180" s="19"/>
      <c r="J180" s="36"/>
      <c r="K180" s="39"/>
    </row>
    <row r="181" spans="3:11" s="4" customFormat="1">
      <c r="C181" s="35"/>
      <c r="D181" s="35"/>
      <c r="E181" s="35"/>
      <c r="F181" s="18"/>
      <c r="G181" s="18"/>
      <c r="H181" s="19"/>
      <c r="I181" s="19"/>
      <c r="J181" s="36"/>
      <c r="K181" s="39"/>
    </row>
    <row r="182" spans="3:11" s="4" customFormat="1">
      <c r="C182" s="35"/>
      <c r="D182" s="35"/>
      <c r="E182" s="35"/>
      <c r="F182" s="18"/>
      <c r="G182" s="18"/>
      <c r="H182" s="19"/>
      <c r="I182" s="19"/>
      <c r="J182" s="36"/>
      <c r="K182" s="39"/>
    </row>
    <row r="183" spans="3:11" s="4" customFormat="1">
      <c r="C183" s="35"/>
      <c r="D183" s="35"/>
      <c r="E183" s="35"/>
      <c r="F183" s="18"/>
      <c r="G183" s="18"/>
      <c r="H183" s="19"/>
      <c r="I183" s="19"/>
      <c r="J183" s="36"/>
      <c r="K183" s="39"/>
    </row>
    <row r="184" spans="3:11" s="4" customFormat="1">
      <c r="C184" s="35"/>
      <c r="D184" s="35"/>
      <c r="E184" s="35"/>
      <c r="F184" s="18"/>
      <c r="G184" s="18"/>
      <c r="H184" s="19"/>
      <c r="I184" s="19"/>
      <c r="J184" s="36"/>
      <c r="K184" s="39"/>
    </row>
    <row r="185" spans="3:11" s="4" customFormat="1">
      <c r="C185" s="35"/>
      <c r="D185" s="35"/>
      <c r="E185" s="35"/>
      <c r="F185" s="18"/>
      <c r="G185" s="18"/>
      <c r="H185" s="19"/>
      <c r="I185" s="19"/>
      <c r="J185" s="36"/>
      <c r="K185" s="39"/>
    </row>
    <row r="186" spans="3:11" s="4" customFormat="1">
      <c r="C186" s="35"/>
      <c r="D186" s="35"/>
      <c r="E186" s="35"/>
      <c r="F186" s="18"/>
      <c r="G186" s="18"/>
      <c r="H186" s="19"/>
      <c r="I186" s="19"/>
      <c r="J186" s="36"/>
      <c r="K186" s="39"/>
    </row>
    <row r="187" spans="3:11" s="4" customFormat="1">
      <c r="C187" s="35"/>
      <c r="D187" s="35"/>
      <c r="E187" s="35"/>
      <c r="F187" s="18"/>
      <c r="G187" s="18"/>
      <c r="H187" s="19"/>
      <c r="I187" s="19"/>
      <c r="J187" s="36"/>
      <c r="K187" s="39"/>
    </row>
    <row r="188" spans="3:11" s="4" customFormat="1">
      <c r="C188" s="35"/>
      <c r="D188" s="35"/>
      <c r="E188" s="35"/>
      <c r="F188" s="18"/>
      <c r="G188" s="18"/>
      <c r="H188" s="19"/>
      <c r="I188" s="19"/>
      <c r="J188" s="36"/>
      <c r="K188" s="39"/>
    </row>
    <row r="189" spans="3:11" s="4" customFormat="1">
      <c r="C189" s="35"/>
      <c r="D189" s="35"/>
      <c r="E189" s="35"/>
      <c r="F189" s="18"/>
      <c r="G189" s="18"/>
      <c r="H189" s="19"/>
      <c r="I189" s="19"/>
      <c r="J189" s="36"/>
      <c r="K189" s="39"/>
    </row>
    <row r="190" spans="3:11" s="4" customFormat="1">
      <c r="C190" s="35"/>
      <c r="D190" s="35"/>
      <c r="E190" s="35"/>
      <c r="F190" s="18"/>
      <c r="G190" s="18"/>
      <c r="H190" s="19"/>
      <c r="I190" s="19"/>
      <c r="J190" s="36"/>
      <c r="K190" s="39"/>
    </row>
    <row r="191" spans="3:11" s="4" customFormat="1">
      <c r="C191" s="35"/>
      <c r="D191" s="35"/>
      <c r="E191" s="35"/>
      <c r="F191" s="18"/>
      <c r="G191" s="18"/>
      <c r="H191" s="19"/>
      <c r="I191" s="19"/>
      <c r="J191" s="36"/>
      <c r="K191" s="39"/>
    </row>
    <row r="192" spans="3:11" s="4" customFormat="1">
      <c r="C192" s="35"/>
      <c r="D192" s="35"/>
      <c r="E192" s="35"/>
      <c r="F192" s="18"/>
      <c r="G192" s="18"/>
      <c r="H192" s="19"/>
      <c r="I192" s="19"/>
      <c r="J192" s="36"/>
      <c r="K192" s="39"/>
    </row>
    <row r="193" spans="3:11" s="4" customFormat="1">
      <c r="C193" s="35"/>
      <c r="D193" s="35"/>
      <c r="E193" s="35"/>
      <c r="F193" s="18"/>
      <c r="G193" s="18"/>
      <c r="H193" s="19"/>
      <c r="I193" s="19"/>
      <c r="J193" s="36"/>
      <c r="K193" s="39"/>
    </row>
    <row r="194" spans="3:11" s="4" customFormat="1">
      <c r="C194" s="35"/>
      <c r="D194" s="35"/>
      <c r="E194" s="35"/>
      <c r="F194" s="18"/>
      <c r="G194" s="18"/>
      <c r="H194" s="19"/>
      <c r="I194" s="19"/>
      <c r="J194" s="36"/>
      <c r="K194" s="39"/>
    </row>
  </sheetData>
  <mergeCells count="4">
    <mergeCell ref="C2:E2"/>
    <mergeCell ref="F2:G2"/>
    <mergeCell ref="H2:I2"/>
    <mergeCell ref="J2:K2"/>
  </mergeCells>
  <phoneticPr fontId="39" type="noConversion"/>
  <conditionalFormatting sqref="F3:G3">
    <cfRule type="dataBar" priority="46">
      <dataBar>
        <cfvo type="min"/>
        <cfvo type="max"/>
        <color rgb="FF638EC6"/>
      </dataBar>
      <extLst>
        <ext xmlns:x14="http://schemas.microsoft.com/office/spreadsheetml/2009/9/main" uri="{B025F937-C7B1-47D3-B67F-A62EFF666E3E}">
          <x14:id>{E264211D-B83C-4A9F-921A-17C8448E6261}</x14:id>
        </ext>
      </extLst>
    </cfRule>
  </conditionalFormatting>
  <conditionalFormatting sqref="H3:K3">
    <cfRule type="dataBar" priority="45">
      <dataBar>
        <cfvo type="min"/>
        <cfvo type="max"/>
        <color rgb="FF638EC6"/>
      </dataBar>
      <extLst>
        <ext xmlns:x14="http://schemas.microsoft.com/office/spreadsheetml/2009/9/main" uri="{B025F937-C7B1-47D3-B67F-A62EFF666E3E}">
          <x14:id>{5510DF8C-5D07-4070-B34B-0301D6D7D737}</x14:id>
        </ext>
      </extLst>
    </cfRule>
  </conditionalFormatting>
  <conditionalFormatting sqref="F9:G9">
    <cfRule type="dataBar" priority="43">
      <dataBar>
        <cfvo type="min"/>
        <cfvo type="max"/>
        <color rgb="FF638EC6"/>
      </dataBar>
      <extLst>
        <ext xmlns:x14="http://schemas.microsoft.com/office/spreadsheetml/2009/9/main" uri="{B025F937-C7B1-47D3-B67F-A62EFF666E3E}">
          <x14:id>{C697D108-EC1A-4C53-A908-0B25D5FD5CC3}</x14:id>
        </ext>
      </extLst>
    </cfRule>
  </conditionalFormatting>
  <conditionalFormatting sqref="H9:K9">
    <cfRule type="dataBar" priority="42">
      <dataBar>
        <cfvo type="min"/>
        <cfvo type="max"/>
        <color rgb="FF638EC6"/>
      </dataBar>
      <extLst>
        <ext xmlns:x14="http://schemas.microsoft.com/office/spreadsheetml/2009/9/main" uri="{B025F937-C7B1-47D3-B67F-A62EFF666E3E}">
          <x14:id>{95C09A78-0441-408B-AB00-751FCDF34F62}</x14:id>
        </ext>
      </extLst>
    </cfRule>
  </conditionalFormatting>
  <conditionalFormatting sqref="J2:J7 J9:J1048576">
    <cfRule type="dataBar" priority="48">
      <dataBar>
        <cfvo type="min"/>
        <cfvo type="max"/>
        <color rgb="FF638EC6"/>
      </dataBar>
      <extLst>
        <ext xmlns:x14="http://schemas.microsoft.com/office/spreadsheetml/2009/9/main" uri="{B025F937-C7B1-47D3-B67F-A62EFF666E3E}">
          <x14:id>{0CB8D0F0-F5E1-4640-9517-EEADB00A426E}</x14:id>
        </ext>
      </extLst>
    </cfRule>
  </conditionalFormatting>
  <conditionalFormatting sqref="K2:K7 K9:K1048576">
    <cfRule type="dataBar" priority="47">
      <dataBar>
        <cfvo type="min"/>
        <cfvo type="max"/>
        <color theme="5"/>
      </dataBar>
      <extLst>
        <ext xmlns:x14="http://schemas.microsoft.com/office/spreadsheetml/2009/9/main" uri="{B025F937-C7B1-47D3-B67F-A62EFF666E3E}">
          <x14:id>{29FB1561-3FE2-408B-B879-3BE82D106983}</x14:id>
        </ext>
      </extLst>
    </cfRule>
  </conditionalFormatting>
  <conditionalFormatting sqref="F42:G194">
    <cfRule type="dataBar" priority="44">
      <dataBar>
        <cfvo type="min"/>
        <cfvo type="max"/>
        <color rgb="FF638EC6"/>
      </dataBar>
      <extLst>
        <ext xmlns:x14="http://schemas.microsoft.com/office/spreadsheetml/2009/9/main" uri="{B025F937-C7B1-47D3-B67F-A62EFF666E3E}">
          <x14:id>{3BDF8864-761C-4663-BF89-6A329F9FA182}</x14:id>
        </ext>
      </extLst>
    </cfRule>
  </conditionalFormatting>
  <conditionalFormatting sqref="J4:J7 J2 J10:J1048576">
    <cfRule type="dataBar" priority="73">
      <dataBar>
        <cfvo type="min"/>
        <cfvo type="max"/>
        <color rgb="FF008AEF"/>
      </dataBar>
      <extLst>
        <ext xmlns:x14="http://schemas.microsoft.com/office/spreadsheetml/2009/9/main" uri="{B025F937-C7B1-47D3-B67F-A62EFF666E3E}">
          <x14:id>{C9BAE7C0-35B5-4262-9980-04AEA223C96D}</x14:id>
        </ext>
      </extLst>
    </cfRule>
  </conditionalFormatting>
  <conditionalFormatting sqref="K4:K7 K2 K10:K1048576">
    <cfRule type="dataBar" priority="77">
      <dataBar>
        <cfvo type="min"/>
        <cfvo type="max"/>
        <color rgb="FFFFB628"/>
      </dataBar>
      <extLst>
        <ext xmlns:x14="http://schemas.microsoft.com/office/spreadsheetml/2009/9/main" uri="{B025F937-C7B1-47D3-B67F-A62EFF666E3E}">
          <x14:id>{EB5364A4-87D5-4EB2-A156-94F9D6DD4486}</x14:id>
        </ext>
      </extLst>
    </cfRule>
  </conditionalFormatting>
  <conditionalFormatting sqref="F4:G7 F10:G41">
    <cfRule type="dataBar" priority="101">
      <dataBar>
        <cfvo type="min"/>
        <cfvo type="max"/>
        <color rgb="FF638EC6"/>
      </dataBar>
      <extLst>
        <ext xmlns:x14="http://schemas.microsoft.com/office/spreadsheetml/2009/9/main" uri="{B025F937-C7B1-47D3-B67F-A62EFF666E3E}">
          <x14:id>{ECDE152A-1780-4420-8A45-D23DBB2B5724}</x14:id>
        </ext>
      </extLst>
    </cfRule>
  </conditionalFormatting>
  <hyperlinks>
    <hyperlink ref="A1" location="目录!A1" display="返回目录" xr:uid="{00000000-0004-0000-0E00-000000000000}"/>
  </hyperlinks>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264211D-B83C-4A9F-921A-17C8448E6261}">
            <x14:dataBar minLength="0" maxLength="100">
              <x14:cfvo type="autoMin"/>
              <x14:cfvo type="autoMax"/>
              <x14:negativeFillColor rgb="FFFF0000"/>
              <x14:axisColor rgb="FF000000"/>
            </x14:dataBar>
          </x14:cfRule>
          <xm:sqref>F3:G3</xm:sqref>
        </x14:conditionalFormatting>
        <x14:conditionalFormatting xmlns:xm="http://schemas.microsoft.com/office/excel/2006/main">
          <x14:cfRule type="dataBar" id="{5510DF8C-5D07-4070-B34B-0301D6D7D737}">
            <x14:dataBar minLength="0" maxLength="100">
              <x14:cfvo type="autoMin"/>
              <x14:cfvo type="autoMax"/>
              <x14:negativeFillColor rgb="FFFF0000"/>
              <x14:axisColor rgb="FF000000"/>
            </x14:dataBar>
          </x14:cfRule>
          <xm:sqref>H3:K3</xm:sqref>
        </x14:conditionalFormatting>
        <x14:conditionalFormatting xmlns:xm="http://schemas.microsoft.com/office/excel/2006/main">
          <x14:cfRule type="dataBar" id="{C697D108-EC1A-4C53-A908-0B25D5FD5CC3}">
            <x14:dataBar minLength="0" maxLength="100">
              <x14:cfvo type="autoMin"/>
              <x14:cfvo type="autoMax"/>
              <x14:negativeFillColor rgb="FFFF0000"/>
              <x14:axisColor rgb="FF000000"/>
            </x14:dataBar>
          </x14:cfRule>
          <xm:sqref>F9:G9</xm:sqref>
        </x14:conditionalFormatting>
        <x14:conditionalFormatting xmlns:xm="http://schemas.microsoft.com/office/excel/2006/main">
          <x14:cfRule type="dataBar" id="{95C09A78-0441-408B-AB00-751FCDF34F62}">
            <x14:dataBar minLength="0" maxLength="100">
              <x14:cfvo type="autoMin"/>
              <x14:cfvo type="autoMax"/>
              <x14:negativeFillColor rgb="FFFF0000"/>
              <x14:axisColor rgb="FF000000"/>
            </x14:dataBar>
          </x14:cfRule>
          <xm:sqref>H9:K9</xm:sqref>
        </x14:conditionalFormatting>
        <x14:conditionalFormatting xmlns:xm="http://schemas.microsoft.com/office/excel/2006/main">
          <x14:cfRule type="dataBar" id="{0CB8D0F0-F5E1-4640-9517-EEADB00A426E}">
            <x14:dataBar minLength="0" maxLength="100">
              <x14:cfvo type="autoMin"/>
              <x14:cfvo type="autoMax"/>
              <x14:negativeFillColor rgb="FFFF0000"/>
              <x14:axisColor rgb="FF000000"/>
            </x14:dataBar>
          </x14:cfRule>
          <xm:sqref>J2:J7 J9:J1048576</xm:sqref>
        </x14:conditionalFormatting>
        <x14:conditionalFormatting xmlns:xm="http://schemas.microsoft.com/office/excel/2006/main">
          <x14:cfRule type="dataBar" id="{29FB1561-3FE2-408B-B879-3BE82D106983}">
            <x14:dataBar minLength="0" maxLength="100">
              <x14:cfvo type="autoMin"/>
              <x14:cfvo type="autoMax"/>
              <x14:negativeFillColor rgb="FFFF0000"/>
              <x14:axisColor rgb="FF000000"/>
            </x14:dataBar>
          </x14:cfRule>
          <xm:sqref>K2:K7 K9:K1048576</xm:sqref>
        </x14:conditionalFormatting>
        <x14:conditionalFormatting xmlns:xm="http://schemas.microsoft.com/office/excel/2006/main">
          <x14:cfRule type="dataBar" id="{3BDF8864-761C-4663-BF89-6A329F9FA182}">
            <x14:dataBar minLength="0" maxLength="100">
              <x14:cfvo type="autoMin"/>
              <x14:cfvo type="autoMax"/>
              <x14:negativeFillColor rgb="FFFF0000"/>
              <x14:axisColor rgb="FF000000"/>
            </x14:dataBar>
          </x14:cfRule>
          <xm:sqref>F42:G194</xm:sqref>
        </x14:conditionalFormatting>
        <x14:conditionalFormatting xmlns:xm="http://schemas.microsoft.com/office/excel/2006/main">
          <x14:cfRule type="dataBar" id="{C9BAE7C0-35B5-4262-9980-04AEA223C96D}">
            <x14:dataBar minLength="0" maxLength="100" border="1" negativeBarBorderColorSameAsPositive="0">
              <x14:cfvo type="autoMin"/>
              <x14:cfvo type="autoMax"/>
              <x14:borderColor rgb="FF008AEF"/>
              <x14:negativeFillColor rgb="FFFF0000"/>
              <x14:negativeBorderColor rgb="FFFF0000"/>
              <x14:axisColor rgb="FF000000"/>
            </x14:dataBar>
          </x14:cfRule>
          <xm:sqref>J4:J7 J2 J10:J1048576</xm:sqref>
        </x14:conditionalFormatting>
        <x14:conditionalFormatting xmlns:xm="http://schemas.microsoft.com/office/excel/2006/main">
          <x14:cfRule type="dataBar" id="{EB5364A4-87D5-4EB2-A156-94F9D6DD4486}">
            <x14:dataBar minLength="0" maxLength="100" border="1" negativeBarBorderColorSameAsPositive="0">
              <x14:cfvo type="autoMin"/>
              <x14:cfvo type="autoMax"/>
              <x14:borderColor rgb="FFFFB628"/>
              <x14:negativeFillColor rgb="FFFF0000"/>
              <x14:negativeBorderColor rgb="FFFF0000"/>
              <x14:axisColor rgb="FF000000"/>
            </x14:dataBar>
          </x14:cfRule>
          <xm:sqref>K4:K7 K2 K10:K1048576</xm:sqref>
        </x14:conditionalFormatting>
        <x14:conditionalFormatting xmlns:xm="http://schemas.microsoft.com/office/excel/2006/main">
          <x14:cfRule type="dataBar" id="{ECDE152A-1780-4420-8A45-D23DBB2B5724}">
            <x14:dataBar minLength="0" maxLength="100">
              <x14:cfvo type="autoMin"/>
              <x14:cfvo type="autoMax"/>
              <x14:negativeFillColor rgb="FFFF0000"/>
              <x14:axisColor rgb="FF000000"/>
            </x14:dataBar>
          </x14:cfRule>
          <xm:sqref>F4:G7 F10:G41</xm:sqref>
        </x14:conditionalFormatting>
      </x14:conditionalFormatting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842D-7491-4A2C-8AFA-63C5081EC549}">
  <dimension ref="A1:S139"/>
  <sheetViews>
    <sheetView topLeftCell="A121" workbookViewId="0">
      <selection activeCell="J134" sqref="J134"/>
    </sheetView>
  </sheetViews>
  <sheetFormatPr defaultRowHeight="14"/>
  <cols>
    <col min="1" max="1" width="18" bestFit="1" customWidth="1"/>
  </cols>
  <sheetData>
    <row r="1" spans="1:19">
      <c r="A1" s="9" t="s">
        <v>10</v>
      </c>
      <c r="B1" s="190" t="s">
        <v>485</v>
      </c>
      <c r="C1" s="10"/>
      <c r="D1" s="119"/>
      <c r="E1" s="119"/>
      <c r="F1" s="119"/>
      <c r="G1" s="119"/>
      <c r="H1" s="119"/>
      <c r="I1" s="119"/>
      <c r="J1" s="119"/>
      <c r="K1" s="119"/>
      <c r="L1" s="119"/>
      <c r="M1" s="119"/>
      <c r="N1" s="119"/>
      <c r="O1" s="119"/>
      <c r="P1" s="119"/>
      <c r="Q1" s="119"/>
      <c r="R1" s="119"/>
      <c r="S1" s="119"/>
    </row>
    <row r="2" spans="1:19">
      <c r="A2" s="119"/>
      <c r="B2" s="119"/>
      <c r="C2" s="119"/>
      <c r="D2" s="119"/>
      <c r="E2" s="119"/>
      <c r="F2" s="119"/>
      <c r="G2" s="119"/>
      <c r="H2" s="119"/>
      <c r="I2" s="119"/>
      <c r="J2" s="119"/>
      <c r="K2" s="119"/>
      <c r="L2" s="119"/>
      <c r="M2" s="119"/>
      <c r="N2" s="119"/>
      <c r="O2" s="119"/>
      <c r="P2" s="119"/>
      <c r="Q2" s="119"/>
      <c r="R2" s="119"/>
      <c r="S2" s="119"/>
    </row>
    <row r="3" spans="1:19">
      <c r="A3" s="119"/>
      <c r="B3" s="119"/>
      <c r="C3" s="119"/>
      <c r="D3" s="119"/>
      <c r="E3" s="119"/>
      <c r="F3" s="119"/>
      <c r="G3" s="119"/>
      <c r="H3" s="119"/>
      <c r="I3" s="119"/>
      <c r="J3" s="119"/>
      <c r="K3" s="119"/>
      <c r="L3" s="119"/>
      <c r="M3" s="119"/>
      <c r="N3" s="119"/>
      <c r="O3" s="119"/>
      <c r="P3" s="119"/>
      <c r="Q3" s="119"/>
      <c r="R3" s="119"/>
      <c r="S3" s="119"/>
    </row>
    <row r="4" spans="1:19">
      <c r="A4" s="119"/>
      <c r="B4" s="119"/>
      <c r="C4" s="119"/>
      <c r="D4" s="119"/>
      <c r="E4" s="119"/>
      <c r="F4" s="119"/>
      <c r="G4" s="119"/>
      <c r="H4" s="119"/>
      <c r="I4" s="119"/>
      <c r="J4" s="119"/>
      <c r="K4" s="119"/>
      <c r="L4" s="119"/>
      <c r="M4" s="119"/>
      <c r="N4" s="119"/>
      <c r="O4" s="119"/>
      <c r="P4" s="119"/>
      <c r="Q4" s="119"/>
      <c r="R4" s="119"/>
      <c r="S4" s="119"/>
    </row>
    <row r="5" spans="1:19">
      <c r="A5" s="119"/>
      <c r="B5" s="119"/>
      <c r="C5" s="119"/>
      <c r="D5" s="119"/>
      <c r="E5" s="119"/>
      <c r="F5" s="119"/>
      <c r="G5" s="119"/>
      <c r="H5" s="119"/>
      <c r="I5" s="119"/>
      <c r="J5" s="119"/>
      <c r="K5" s="119"/>
      <c r="L5" s="119"/>
      <c r="M5" s="119"/>
      <c r="N5" s="119"/>
      <c r="O5" s="119"/>
      <c r="P5" s="119"/>
      <c r="Q5" s="119"/>
      <c r="R5" s="119"/>
      <c r="S5" s="119"/>
    </row>
    <row r="6" spans="1:19">
      <c r="A6" s="119"/>
      <c r="B6" s="119"/>
      <c r="C6" s="119"/>
      <c r="D6" s="119"/>
      <c r="E6" s="119"/>
      <c r="F6" s="119"/>
      <c r="G6" s="119"/>
      <c r="H6" s="119"/>
      <c r="I6" s="119"/>
      <c r="J6" s="119"/>
      <c r="K6" s="119"/>
      <c r="L6" s="119"/>
      <c r="M6" s="119"/>
      <c r="N6" s="119"/>
      <c r="O6" s="119"/>
      <c r="P6" s="119"/>
      <c r="Q6" s="119"/>
      <c r="R6" s="119"/>
      <c r="S6" s="119"/>
    </row>
    <row r="7" spans="1:19">
      <c r="A7" s="119"/>
      <c r="B7" s="119"/>
      <c r="C7" s="119"/>
      <c r="D7" s="119"/>
      <c r="E7" s="119"/>
      <c r="F7" s="119"/>
      <c r="G7" s="119"/>
      <c r="H7" s="119"/>
      <c r="I7" s="119"/>
      <c r="J7" s="119"/>
      <c r="K7" s="119"/>
      <c r="L7" s="119"/>
      <c r="M7" s="119"/>
      <c r="N7" s="119"/>
      <c r="O7" s="119"/>
      <c r="P7" s="119"/>
      <c r="Q7" s="119"/>
      <c r="R7" s="119"/>
      <c r="S7" s="119"/>
    </row>
    <row r="8" spans="1:19">
      <c r="A8" s="119"/>
      <c r="B8" s="119"/>
      <c r="C8" s="119"/>
      <c r="D8" s="119"/>
      <c r="E8" s="119"/>
      <c r="F8" s="119"/>
      <c r="G8" s="119"/>
      <c r="H8" s="119"/>
      <c r="I8" s="119"/>
      <c r="J8" s="119"/>
      <c r="K8" s="119"/>
      <c r="L8" s="119"/>
      <c r="M8" s="119"/>
      <c r="N8" s="119"/>
      <c r="O8" s="119"/>
      <c r="P8" s="119"/>
      <c r="Q8" s="119"/>
      <c r="R8" s="119"/>
      <c r="S8" s="119"/>
    </row>
    <row r="9" spans="1:19">
      <c r="A9" s="119"/>
      <c r="B9" s="119"/>
      <c r="C9" s="119"/>
      <c r="D9" s="119"/>
      <c r="E9" s="119"/>
      <c r="F9" s="119"/>
      <c r="G9" s="119"/>
      <c r="H9" s="119"/>
      <c r="I9" s="119"/>
      <c r="J9" s="119"/>
      <c r="K9" s="119"/>
      <c r="L9" s="119"/>
      <c r="M9" s="119"/>
      <c r="N9" s="119"/>
      <c r="O9" s="119"/>
      <c r="P9" s="119"/>
      <c r="Q9" s="119"/>
      <c r="R9" s="119"/>
      <c r="S9" s="119"/>
    </row>
    <row r="10" spans="1:19">
      <c r="A10" s="119"/>
      <c r="B10" s="119"/>
      <c r="C10" s="119"/>
      <c r="D10" s="119"/>
      <c r="E10" s="119"/>
      <c r="F10" s="119"/>
      <c r="G10" s="119"/>
      <c r="H10" s="119"/>
      <c r="I10" s="119"/>
      <c r="J10" s="119"/>
      <c r="K10" s="119"/>
      <c r="L10" s="119"/>
      <c r="M10" s="119"/>
      <c r="N10" s="119"/>
      <c r="O10" s="119"/>
      <c r="P10" s="119"/>
      <c r="Q10" s="119"/>
      <c r="R10" s="119"/>
      <c r="S10" s="119"/>
    </row>
    <row r="11" spans="1:19" s="119" customFormat="1"/>
    <row r="12" spans="1:19" s="119" customFormat="1"/>
    <row r="13" spans="1:19" s="119" customFormat="1">
      <c r="B13" s="583" t="s">
        <v>513</v>
      </c>
      <c r="C13" s="584"/>
      <c r="D13" s="232" t="s">
        <v>514</v>
      </c>
      <c r="E13" s="232" t="s">
        <v>511</v>
      </c>
      <c r="F13" s="228" t="s">
        <v>512</v>
      </c>
    </row>
    <row r="14" spans="1:19" s="119" customFormat="1">
      <c r="B14" s="585" t="s">
        <v>609</v>
      </c>
      <c r="C14" s="586"/>
      <c r="D14" s="235">
        <v>0</v>
      </c>
      <c r="E14" s="235">
        <v>1</v>
      </c>
      <c r="F14" s="236">
        <v>3</v>
      </c>
    </row>
    <row r="15" spans="1:19" s="119" customFormat="1">
      <c r="B15" s="585" t="s">
        <v>515</v>
      </c>
      <c r="C15" s="586"/>
      <c r="D15" s="235">
        <v>3.5</v>
      </c>
      <c r="E15" s="235">
        <v>3.5</v>
      </c>
      <c r="F15" s="236">
        <v>3.5</v>
      </c>
      <c r="H15" s="119" t="s">
        <v>516</v>
      </c>
    </row>
    <row r="16" spans="1:19" s="119" customFormat="1">
      <c r="B16" s="587" t="s">
        <v>517</v>
      </c>
      <c r="C16" s="588"/>
      <c r="D16" s="230">
        <f>D15*D14</f>
        <v>0</v>
      </c>
      <c r="E16" s="230">
        <f>E15*E14*10000</f>
        <v>35000</v>
      </c>
      <c r="F16" s="231">
        <f>F15*F14*10000</f>
        <v>105000</v>
      </c>
    </row>
    <row r="17" spans="2:8" s="119" customFormat="1"/>
    <row r="18" spans="2:8" s="119" customFormat="1"/>
    <row r="19" spans="2:8" s="119" customFormat="1"/>
    <row r="20" spans="2:8" s="119" customFormat="1"/>
    <row r="21" spans="2:8" s="119" customFormat="1"/>
    <row r="22" spans="2:8" s="119" customFormat="1"/>
    <row r="23" spans="2:8" s="119" customFormat="1">
      <c r="B23" s="589" t="s">
        <v>518</v>
      </c>
      <c r="C23" s="589"/>
      <c r="E23" s="234"/>
      <c r="F23" s="234" t="s">
        <v>519</v>
      </c>
    </row>
    <row r="24" spans="2:8" s="119" customFormat="1">
      <c r="B24" s="227"/>
      <c r="C24" s="237">
        <v>2019</v>
      </c>
      <c r="D24" s="232">
        <v>2020</v>
      </c>
      <c r="E24" s="232">
        <v>2021</v>
      </c>
    </row>
    <row r="25" spans="2:8" s="119" customFormat="1">
      <c r="B25" s="233" t="s">
        <v>520</v>
      </c>
      <c r="C25" s="238">
        <v>0.21099999999999999</v>
      </c>
      <c r="D25" s="238">
        <v>0.1018</v>
      </c>
      <c r="E25" s="239">
        <v>0.28889999999999999</v>
      </c>
      <c r="F25" s="234" t="s">
        <v>521</v>
      </c>
    </row>
    <row r="26" spans="2:8" s="119" customFormat="1">
      <c r="B26" s="233" t="s">
        <v>522</v>
      </c>
      <c r="C26" s="238" t="s">
        <v>523</v>
      </c>
      <c r="D26" s="238" t="s">
        <v>523</v>
      </c>
      <c r="E26" s="239">
        <v>0.24349999999999999</v>
      </c>
      <c r="F26" s="238" t="s">
        <v>521</v>
      </c>
      <c r="H26" s="119" t="s">
        <v>524</v>
      </c>
    </row>
    <row r="27" spans="2:8" s="119" customFormat="1">
      <c r="B27" s="233" t="s">
        <v>525</v>
      </c>
      <c r="C27" s="238">
        <v>0.1552</v>
      </c>
      <c r="D27" s="238">
        <v>0.1225</v>
      </c>
      <c r="E27" s="239">
        <v>0.15509999999999999</v>
      </c>
      <c r="F27" s="234" t="s">
        <v>526</v>
      </c>
    </row>
    <row r="28" spans="2:8" s="119" customFormat="1">
      <c r="B28" s="229" t="s">
        <v>527</v>
      </c>
      <c r="C28" s="240" t="s">
        <v>523</v>
      </c>
      <c r="D28" s="240" t="s">
        <v>523</v>
      </c>
      <c r="E28" s="241">
        <v>0.14560000000000001</v>
      </c>
      <c r="F28" s="234" t="s">
        <v>526</v>
      </c>
    </row>
    <row r="29" spans="2:8" s="119" customFormat="1"/>
    <row r="30" spans="2:8" s="119" customFormat="1"/>
    <row r="31" spans="2:8" s="119" customFormat="1"/>
    <row r="32" spans="2:8" s="119" customFormat="1">
      <c r="B32" s="590" t="s">
        <v>528</v>
      </c>
      <c r="C32" s="591"/>
      <c r="D32" s="242" t="s">
        <v>144</v>
      </c>
      <c r="E32" s="242" t="s">
        <v>145</v>
      </c>
      <c r="F32" s="243" t="s">
        <v>146</v>
      </c>
    </row>
    <row r="33" spans="1:19" s="119" customFormat="1">
      <c r="B33" s="581" t="s">
        <v>529</v>
      </c>
      <c r="C33" s="582"/>
      <c r="D33" s="244">
        <f>D39*D44</f>
        <v>0</v>
      </c>
      <c r="E33" s="478">
        <f>E39*E44</f>
        <v>1.2</v>
      </c>
      <c r="F33" s="478">
        <f>F39*F44</f>
        <v>14</v>
      </c>
    </row>
    <row r="34" spans="1:19" s="119" customFormat="1">
      <c r="B34" s="581" t="s">
        <v>530</v>
      </c>
      <c r="C34" s="582"/>
      <c r="D34" s="244">
        <v>0</v>
      </c>
      <c r="E34" s="478">
        <f>E33*(1-E35)</f>
        <v>0.89999999999999991</v>
      </c>
      <c r="F34" s="478">
        <f>F33*(1-F35)</f>
        <v>10.219999999999999</v>
      </c>
    </row>
    <row r="35" spans="1:19" s="119" customFormat="1">
      <c r="B35" s="581" t="s">
        <v>531</v>
      </c>
      <c r="C35" s="582"/>
      <c r="D35" s="244">
        <v>0</v>
      </c>
      <c r="E35" s="245">
        <v>0.25</v>
      </c>
      <c r="F35" s="245">
        <v>0.27</v>
      </c>
    </row>
    <row r="36" spans="1:19" s="119" customFormat="1">
      <c r="B36" s="247"/>
      <c r="C36" s="247"/>
      <c r="D36" s="247"/>
      <c r="E36" s="247"/>
      <c r="F36" s="247"/>
    </row>
    <row r="37" spans="1:19" s="119" customFormat="1">
      <c r="B37" s="590" t="s">
        <v>532</v>
      </c>
      <c r="C37" s="591"/>
      <c r="D37" s="242" t="s">
        <v>144</v>
      </c>
      <c r="E37" s="242" t="s">
        <v>145</v>
      </c>
      <c r="F37" s="243" t="s">
        <v>146</v>
      </c>
    </row>
    <row r="38" spans="1:19" s="119" customFormat="1">
      <c r="B38" s="581" t="s">
        <v>533</v>
      </c>
      <c r="C38" s="582"/>
      <c r="D38" s="244">
        <v>0</v>
      </c>
      <c r="E38" s="244">
        <v>1</v>
      </c>
      <c r="F38" s="244">
        <v>1.5</v>
      </c>
    </row>
    <row r="39" spans="1:19" s="119" customFormat="1">
      <c r="B39" s="581" t="s">
        <v>534</v>
      </c>
      <c r="C39" s="582"/>
      <c r="D39" s="244">
        <v>0</v>
      </c>
      <c r="E39" s="244">
        <v>8</v>
      </c>
      <c r="F39" s="246">
        <v>7</v>
      </c>
    </row>
    <row r="40" spans="1:19" s="119" customFormat="1">
      <c r="B40" s="581" t="s">
        <v>535</v>
      </c>
      <c r="C40" s="582"/>
      <c r="D40" s="244">
        <v>0</v>
      </c>
      <c r="E40" s="244">
        <f>E39-E38</f>
        <v>7</v>
      </c>
      <c r="F40" s="244">
        <f>F39-F38</f>
        <v>5.5</v>
      </c>
    </row>
    <row r="41" spans="1:19" s="119" customFormat="1">
      <c r="B41" s="247"/>
      <c r="C41" s="247"/>
      <c r="D41" s="247"/>
      <c r="E41" s="247"/>
      <c r="F41" s="247"/>
    </row>
    <row r="42" spans="1:19" s="119" customFormat="1">
      <c r="B42" s="590"/>
      <c r="C42" s="591"/>
      <c r="D42" s="242" t="s">
        <v>144</v>
      </c>
      <c r="E42" s="242" t="s">
        <v>145</v>
      </c>
      <c r="F42" s="243" t="s">
        <v>146</v>
      </c>
      <c r="G42" s="593" t="s">
        <v>655</v>
      </c>
    </row>
    <row r="43" spans="1:19" s="119" customFormat="1">
      <c r="B43" s="581" t="s">
        <v>609</v>
      </c>
      <c r="C43" s="582"/>
      <c r="D43" s="244">
        <v>0</v>
      </c>
      <c r="E43" s="244">
        <f>1/4</f>
        <v>0.25</v>
      </c>
      <c r="F43" s="244">
        <v>2</v>
      </c>
      <c r="G43" s="246">
        <v>9</v>
      </c>
    </row>
    <row r="44" spans="1:19" s="119" customFormat="1">
      <c r="B44" s="581" t="s">
        <v>536</v>
      </c>
      <c r="C44" s="582"/>
      <c r="D44" s="244">
        <v>0</v>
      </c>
      <c r="E44" s="244">
        <v>0.15</v>
      </c>
      <c r="F44" s="244">
        <v>2</v>
      </c>
      <c r="G44" s="246">
        <v>9</v>
      </c>
    </row>
    <row r="45" spans="1:19" s="119" customFormat="1"/>
    <row r="46" spans="1:19">
      <c r="A46" s="119"/>
      <c r="B46" s="119"/>
      <c r="C46" s="119"/>
      <c r="D46" s="119"/>
      <c r="E46" s="119"/>
      <c r="F46" s="119"/>
      <c r="G46" s="119"/>
      <c r="H46" s="119"/>
      <c r="I46" s="119"/>
      <c r="J46" s="119"/>
      <c r="K46" s="119"/>
      <c r="L46" s="119"/>
      <c r="M46" s="119"/>
      <c r="N46" s="119"/>
      <c r="O46" s="119"/>
      <c r="P46" s="119"/>
      <c r="Q46" s="119"/>
      <c r="R46" s="119"/>
      <c r="S46" s="119"/>
    </row>
    <row r="47" spans="1:19">
      <c r="A47" s="251" t="s">
        <v>528</v>
      </c>
      <c r="B47" s="252" t="s">
        <v>543</v>
      </c>
      <c r="C47" s="252" t="s">
        <v>544</v>
      </c>
      <c r="D47" s="252" t="s">
        <v>545</v>
      </c>
      <c r="E47" s="252" t="s">
        <v>546</v>
      </c>
      <c r="F47" s="252" t="s">
        <v>547</v>
      </c>
      <c r="G47" s="252" t="s">
        <v>144</v>
      </c>
      <c r="H47" s="252" t="s">
        <v>145</v>
      </c>
      <c r="I47" s="253" t="s">
        <v>146</v>
      </c>
      <c r="J47" s="119"/>
      <c r="K47" s="119"/>
      <c r="L47" s="119"/>
      <c r="M47" s="119"/>
      <c r="N47" s="119"/>
      <c r="O47" s="119"/>
      <c r="P47" s="119"/>
      <c r="Q47" s="119"/>
      <c r="R47" s="119"/>
      <c r="S47" s="119"/>
    </row>
    <row r="48" spans="1:19">
      <c r="A48" s="254" t="s">
        <v>548</v>
      </c>
      <c r="B48" s="255"/>
      <c r="C48" s="256"/>
      <c r="D48" s="256"/>
      <c r="E48" s="256"/>
      <c r="F48" s="256"/>
      <c r="G48" s="256"/>
      <c r="H48" s="256"/>
      <c r="I48" s="257"/>
      <c r="J48" s="119"/>
      <c r="K48" s="119"/>
      <c r="L48" s="119"/>
      <c r="M48" s="119"/>
      <c r="N48" s="119"/>
      <c r="O48" s="119"/>
      <c r="P48" s="119"/>
      <c r="Q48" s="119"/>
      <c r="R48" s="119"/>
      <c r="S48" s="119"/>
    </row>
    <row r="49" spans="1:19">
      <c r="A49" s="258" t="s">
        <v>549</v>
      </c>
      <c r="B49" s="256"/>
      <c r="C49" s="256"/>
      <c r="D49" s="256">
        <v>6.08</v>
      </c>
      <c r="E49" s="256">
        <v>7.39</v>
      </c>
      <c r="F49" s="256">
        <v>11.06</v>
      </c>
      <c r="G49" s="259">
        <v>20.424929878899999</v>
      </c>
      <c r="H49" s="259">
        <v>20.964929878899998</v>
      </c>
      <c r="I49" s="260">
        <v>21.504929878900001</v>
      </c>
      <c r="J49" s="119"/>
      <c r="K49" s="119"/>
      <c r="L49" s="119"/>
      <c r="M49" s="119"/>
      <c r="N49" s="119"/>
      <c r="O49" s="119"/>
      <c r="P49" s="119"/>
      <c r="Q49" s="119"/>
      <c r="R49" s="119"/>
      <c r="S49" s="119"/>
    </row>
    <row r="50" spans="1:19">
      <c r="A50" s="258" t="s">
        <v>538</v>
      </c>
      <c r="B50" s="256"/>
      <c r="C50" s="256"/>
      <c r="D50" s="256"/>
      <c r="E50" s="261">
        <v>0.21590000000000001</v>
      </c>
      <c r="F50" s="261">
        <v>0.49661705006765922</v>
      </c>
      <c r="G50" s="261">
        <v>0.84673868706148259</v>
      </c>
      <c r="H50" s="261">
        <v>2.6438279259790587E-2</v>
      </c>
      <c r="I50" s="262">
        <v>2.575730055474601E-2</v>
      </c>
      <c r="J50" s="119"/>
      <c r="K50" s="119"/>
      <c r="L50" s="119"/>
      <c r="M50" s="119"/>
      <c r="N50" s="119"/>
      <c r="O50" s="119"/>
      <c r="P50" s="119"/>
      <c r="Q50" s="119"/>
      <c r="R50" s="119"/>
      <c r="S50" s="119"/>
    </row>
    <row r="51" spans="1:19">
      <c r="A51" s="258" t="s">
        <v>550</v>
      </c>
      <c r="B51" s="256"/>
      <c r="C51" s="256"/>
      <c r="D51" s="256">
        <v>4.8099999999999996</v>
      </c>
      <c r="E51" s="256">
        <v>7.09</v>
      </c>
      <c r="F51" s="256">
        <v>8.75</v>
      </c>
      <c r="G51" s="263">
        <v>11.233711433394998</v>
      </c>
      <c r="H51" s="263">
        <v>10.901763537028</v>
      </c>
      <c r="I51" s="264">
        <v>11.182563537028001</v>
      </c>
      <c r="J51" s="119"/>
      <c r="K51" s="119"/>
      <c r="L51" s="119"/>
      <c r="M51" s="119"/>
      <c r="N51" s="119"/>
      <c r="O51" s="119"/>
      <c r="P51" s="119"/>
      <c r="Q51" s="119"/>
      <c r="R51" s="119"/>
      <c r="S51" s="119"/>
    </row>
    <row r="52" spans="1:19">
      <c r="A52" s="258" t="s">
        <v>551</v>
      </c>
      <c r="B52" s="256"/>
      <c r="C52" s="256"/>
      <c r="D52" s="256">
        <v>1.26</v>
      </c>
      <c r="E52" s="263">
        <v>0.3</v>
      </c>
      <c r="F52" s="256">
        <v>2.31</v>
      </c>
      <c r="G52" s="259">
        <v>9.191218445505001</v>
      </c>
      <c r="H52" s="259">
        <v>10.063166341871998</v>
      </c>
      <c r="I52" s="260">
        <v>10.322366341872</v>
      </c>
      <c r="J52" s="119"/>
      <c r="K52" s="119"/>
      <c r="L52" s="119"/>
      <c r="M52" s="119"/>
      <c r="N52" s="119"/>
      <c r="O52" s="119"/>
      <c r="P52" s="119"/>
      <c r="Q52" s="119"/>
      <c r="R52" s="119"/>
      <c r="S52" s="119"/>
    </row>
    <row r="53" spans="1:19">
      <c r="A53" s="258" t="s">
        <v>552</v>
      </c>
      <c r="B53" s="256"/>
      <c r="C53" s="256"/>
      <c r="D53" s="265">
        <v>0.20809999999999998</v>
      </c>
      <c r="E53" s="265">
        <v>4.1100000000000005E-2</v>
      </c>
      <c r="F53" s="265">
        <v>0.20879999999999999</v>
      </c>
      <c r="G53" s="265">
        <v>0.45000000000000007</v>
      </c>
      <c r="H53" s="265">
        <v>0.42</v>
      </c>
      <c r="I53" s="266">
        <v>0.48</v>
      </c>
      <c r="J53" s="119"/>
      <c r="K53" s="119"/>
      <c r="L53" s="119"/>
      <c r="M53" s="119"/>
      <c r="N53" s="119"/>
      <c r="O53" s="119"/>
      <c r="P53" s="119"/>
      <c r="Q53" s="119"/>
      <c r="R53" s="119"/>
      <c r="S53" s="119"/>
    </row>
    <row r="54" spans="1:19">
      <c r="A54" s="258"/>
      <c r="B54" s="256"/>
      <c r="C54" s="256"/>
      <c r="D54" s="256"/>
      <c r="E54" s="256"/>
      <c r="F54" s="256"/>
      <c r="G54" s="256"/>
      <c r="H54" s="256"/>
      <c r="I54" s="257"/>
    </row>
    <row r="55" spans="1:19">
      <c r="A55" s="254" t="s">
        <v>553</v>
      </c>
      <c r="B55" s="255"/>
      <c r="C55" s="256"/>
      <c r="D55" s="256"/>
      <c r="E55" s="256"/>
      <c r="F55" s="256"/>
      <c r="G55" s="256"/>
      <c r="H55" s="256"/>
      <c r="I55" s="257"/>
    </row>
    <row r="56" spans="1:19">
      <c r="A56" s="258" t="s">
        <v>549</v>
      </c>
      <c r="B56" s="256">
        <v>4.6399999999999997</v>
      </c>
      <c r="C56" s="256">
        <v>5.84</v>
      </c>
      <c r="D56" s="256">
        <v>6.5</v>
      </c>
      <c r="E56" s="256">
        <v>7.16</v>
      </c>
      <c r="F56" s="256">
        <v>7.54</v>
      </c>
      <c r="G56" s="259">
        <v>7.9603549999999998</v>
      </c>
      <c r="H56" s="259">
        <v>8.486136447749999</v>
      </c>
      <c r="I56" s="260">
        <v>8.8281277465943226</v>
      </c>
    </row>
    <row r="57" spans="1:19">
      <c r="A57" s="258" t="s">
        <v>538</v>
      </c>
      <c r="B57" s="256"/>
      <c r="C57" s="261">
        <v>0.2576</v>
      </c>
      <c r="D57" s="261">
        <v>0.11409999999999999</v>
      </c>
      <c r="E57" s="261">
        <v>0.10050000000000001</v>
      </c>
      <c r="F57" s="261">
        <v>5.307262569832405E-2</v>
      </c>
      <c r="G57" s="261">
        <v>5.5749999999999966E-2</v>
      </c>
      <c r="H57" s="261">
        <v>6.6049999999999942E-2</v>
      </c>
      <c r="I57" s="262">
        <v>4.029999999999978E-2</v>
      </c>
    </row>
    <row r="58" spans="1:19">
      <c r="A58" s="258" t="s">
        <v>550</v>
      </c>
      <c r="B58" s="256">
        <v>3.62</v>
      </c>
      <c r="C58" s="256">
        <v>4.62</v>
      </c>
      <c r="D58" s="256">
        <v>5.12</v>
      </c>
      <c r="E58" s="263">
        <v>5.7</v>
      </c>
      <c r="F58" s="256">
        <v>6.53</v>
      </c>
      <c r="G58" s="263">
        <v>7.062195</v>
      </c>
      <c r="H58" s="263">
        <v>7.4195420669999992</v>
      </c>
      <c r="I58" s="264">
        <v>7.7185496123000998</v>
      </c>
    </row>
    <row r="59" spans="1:19">
      <c r="A59" s="258" t="s">
        <v>551</v>
      </c>
      <c r="B59" s="256">
        <v>1.02</v>
      </c>
      <c r="C59" s="256">
        <v>1.22</v>
      </c>
      <c r="D59" s="256">
        <v>1.38</v>
      </c>
      <c r="E59" s="256">
        <v>1.46</v>
      </c>
      <c r="F59" s="256">
        <v>1.01</v>
      </c>
      <c r="G59" s="259">
        <v>0.89815999999999985</v>
      </c>
      <c r="H59" s="259">
        <v>1.0665943807499998</v>
      </c>
      <c r="I59" s="260">
        <v>1.1095781342942228</v>
      </c>
    </row>
    <row r="60" spans="1:19">
      <c r="A60" s="258" t="s">
        <v>552</v>
      </c>
      <c r="B60" s="265">
        <v>0.22</v>
      </c>
      <c r="C60" s="265">
        <v>0.2084</v>
      </c>
      <c r="D60" s="265">
        <v>0.21260000000000001</v>
      </c>
      <c r="E60" s="265">
        <v>0.2036</v>
      </c>
      <c r="F60" s="265">
        <v>0.13369999999999999</v>
      </c>
      <c r="G60" s="265">
        <v>0.11282913890146858</v>
      </c>
      <c r="H60" s="265">
        <v>0.1256866876130415</v>
      </c>
      <c r="I60" s="266">
        <v>0.1256866876130413</v>
      </c>
    </row>
    <row r="61" spans="1:19">
      <c r="A61" s="258"/>
      <c r="B61" s="256"/>
      <c r="C61" s="256"/>
      <c r="D61" s="256"/>
      <c r="E61" s="256"/>
      <c r="F61" s="256"/>
      <c r="G61" s="256"/>
      <c r="H61" s="256"/>
      <c r="I61" s="257"/>
    </row>
    <row r="62" spans="1:19">
      <c r="A62" s="254" t="s">
        <v>554</v>
      </c>
      <c r="B62" s="255"/>
      <c r="C62" s="256"/>
      <c r="D62" s="256"/>
      <c r="E62" s="256"/>
      <c r="F62" s="256"/>
      <c r="G62" s="256"/>
      <c r="H62" s="256"/>
      <c r="I62" s="257"/>
    </row>
    <row r="63" spans="1:19">
      <c r="A63" s="258" t="s">
        <v>549</v>
      </c>
      <c r="B63" s="256"/>
      <c r="C63" s="256"/>
      <c r="D63" s="256"/>
      <c r="E63" s="256">
        <v>0.62</v>
      </c>
      <c r="F63" s="263">
        <v>0.21110000000000001</v>
      </c>
      <c r="G63" s="263">
        <v>0.21110000000000001</v>
      </c>
      <c r="H63" s="263">
        <v>0.21110000000000001</v>
      </c>
      <c r="I63" s="264">
        <v>0.21110000000000001</v>
      </c>
    </row>
    <row r="64" spans="1:19">
      <c r="A64" s="258" t="s">
        <v>538</v>
      </c>
      <c r="B64" s="256"/>
      <c r="C64" s="256"/>
      <c r="D64" s="256"/>
      <c r="E64" s="256"/>
      <c r="F64" s="261">
        <v>-0.66129032258064524</v>
      </c>
      <c r="G64" s="261">
        <v>0</v>
      </c>
      <c r="H64" s="267">
        <v>0</v>
      </c>
      <c r="I64" s="268">
        <v>0</v>
      </c>
    </row>
    <row r="65" spans="1:9">
      <c r="A65" s="258" t="s">
        <v>550</v>
      </c>
      <c r="B65" s="256"/>
      <c r="C65" s="256"/>
      <c r="D65" s="256"/>
      <c r="E65" s="263">
        <v>0.16</v>
      </c>
      <c r="F65" s="256">
        <v>0.24</v>
      </c>
      <c r="G65" s="263">
        <v>0.21110000000000001</v>
      </c>
      <c r="H65" s="263">
        <v>0.21110000000000001</v>
      </c>
      <c r="I65" s="264">
        <v>0.21110000000000001</v>
      </c>
    </row>
    <row r="66" spans="1:9">
      <c r="A66" s="258" t="s">
        <v>551</v>
      </c>
      <c r="B66" s="256"/>
      <c r="C66" s="256"/>
      <c r="D66" s="256"/>
      <c r="E66" s="256">
        <v>0.45</v>
      </c>
      <c r="F66" s="256">
        <v>-0.03</v>
      </c>
      <c r="G66" s="263">
        <v>0</v>
      </c>
      <c r="H66" s="263">
        <v>0</v>
      </c>
      <c r="I66" s="264">
        <v>0</v>
      </c>
    </row>
    <row r="67" spans="1:9">
      <c r="A67" s="258" t="s">
        <v>552</v>
      </c>
      <c r="B67" s="256"/>
      <c r="C67" s="256"/>
      <c r="D67" s="256"/>
      <c r="E67" s="261">
        <v>0.73740000000000006</v>
      </c>
      <c r="F67" s="261">
        <v>-0.13400000000000001</v>
      </c>
      <c r="G67" s="269">
        <v>0</v>
      </c>
      <c r="H67" s="269">
        <v>0</v>
      </c>
      <c r="I67" s="270">
        <v>0</v>
      </c>
    </row>
    <row r="68" spans="1:9">
      <c r="A68" s="258"/>
      <c r="B68" s="256"/>
      <c r="C68" s="256"/>
      <c r="D68" s="256"/>
      <c r="E68" s="256"/>
      <c r="F68" s="256"/>
      <c r="G68" s="256"/>
      <c r="H68" s="256"/>
      <c r="I68" s="257"/>
    </row>
    <row r="69" spans="1:9">
      <c r="A69" s="254" t="s">
        <v>30</v>
      </c>
      <c r="B69" s="255"/>
      <c r="C69" s="256"/>
      <c r="D69" s="256"/>
      <c r="E69" s="256"/>
      <c r="F69" s="256"/>
      <c r="G69" s="256"/>
      <c r="H69" s="256"/>
      <c r="I69" s="257"/>
    </row>
    <row r="70" spans="1:9">
      <c r="A70" s="258" t="s">
        <v>549</v>
      </c>
      <c r="B70" s="256"/>
      <c r="C70" s="256"/>
      <c r="D70" s="256"/>
      <c r="E70" s="256"/>
      <c r="F70" s="256"/>
      <c r="G70" s="263">
        <v>0.90265486725663724</v>
      </c>
      <c r="H70" s="263">
        <v>5.9469026548672579</v>
      </c>
      <c r="I70" s="264">
        <v>14.867256637168143</v>
      </c>
    </row>
    <row r="71" spans="1:9">
      <c r="A71" s="258" t="s">
        <v>538</v>
      </c>
      <c r="B71" s="256"/>
      <c r="C71" s="256"/>
      <c r="D71" s="256"/>
      <c r="E71" s="256"/>
      <c r="F71" s="256"/>
      <c r="G71" s="261"/>
      <c r="H71" s="261">
        <v>5.5882352941176476</v>
      </c>
      <c r="I71" s="262">
        <v>1.4999999999999996</v>
      </c>
    </row>
    <row r="72" spans="1:9">
      <c r="A72" s="258" t="s">
        <v>550</v>
      </c>
      <c r="B72" s="256"/>
      <c r="C72" s="256"/>
      <c r="D72" s="256"/>
      <c r="E72" s="256"/>
      <c r="F72" s="256"/>
      <c r="G72" s="263">
        <v>0.57398230088495583</v>
      </c>
      <c r="H72" s="263">
        <v>2.9989380530973455</v>
      </c>
      <c r="I72" s="264">
        <v>7.497345132743364</v>
      </c>
    </row>
    <row r="73" spans="1:9">
      <c r="A73" s="258" t="s">
        <v>551</v>
      </c>
      <c r="B73" s="256"/>
      <c r="C73" s="256"/>
      <c r="D73" s="256"/>
      <c r="E73" s="256"/>
      <c r="F73" s="256"/>
      <c r="G73" s="259">
        <v>0.32867256637168141</v>
      </c>
      <c r="H73" s="259">
        <v>2.9479646017699124</v>
      </c>
      <c r="I73" s="260">
        <v>7.3699115044247794</v>
      </c>
    </row>
    <row r="74" spans="1:9">
      <c r="A74" s="258" t="s">
        <v>552</v>
      </c>
      <c r="B74" s="256"/>
      <c r="C74" s="256"/>
      <c r="D74" s="256"/>
      <c r="E74" s="256"/>
      <c r="F74" s="256"/>
      <c r="G74" s="265">
        <v>0.36411764705882349</v>
      </c>
      <c r="H74" s="265">
        <v>0.49571428571428577</v>
      </c>
      <c r="I74" s="266">
        <v>0.49571428571428572</v>
      </c>
    </row>
    <row r="75" spans="1:9">
      <c r="A75" s="258"/>
      <c r="B75" s="256"/>
      <c r="C75" s="256"/>
      <c r="D75" s="256"/>
      <c r="E75" s="256"/>
      <c r="F75" s="256"/>
      <c r="G75" s="265"/>
      <c r="H75" s="265"/>
      <c r="I75" s="266"/>
    </row>
    <row r="76" spans="1:9">
      <c r="A76" s="254" t="s">
        <v>555</v>
      </c>
      <c r="B76" s="256"/>
      <c r="C76" s="256"/>
      <c r="D76" s="256"/>
      <c r="E76" s="256"/>
      <c r="F76" s="256"/>
      <c r="G76" s="265"/>
      <c r="H76" s="265"/>
      <c r="I76" s="266"/>
    </row>
    <row r="77" spans="1:9">
      <c r="A77" s="258" t="s">
        <v>549</v>
      </c>
      <c r="B77" s="256"/>
      <c r="C77" s="256"/>
      <c r="D77" s="256"/>
      <c r="E77" s="256"/>
      <c r="F77" s="256"/>
      <c r="G77" s="263">
        <v>0</v>
      </c>
      <c r="H77" s="259">
        <v>1.2</v>
      </c>
      <c r="I77" s="264">
        <v>14</v>
      </c>
    </row>
    <row r="78" spans="1:9">
      <c r="A78" s="258" t="s">
        <v>538</v>
      </c>
      <c r="B78" s="256"/>
      <c r="C78" s="256"/>
      <c r="D78" s="256"/>
      <c r="E78" s="256"/>
      <c r="F78" s="256"/>
      <c r="G78" s="265"/>
      <c r="H78" s="265"/>
      <c r="I78" s="266">
        <v>10.666666666666668</v>
      </c>
    </row>
    <row r="79" spans="1:9">
      <c r="A79" s="258" t="s">
        <v>550</v>
      </c>
      <c r="B79" s="256"/>
      <c r="C79" s="256"/>
      <c r="D79" s="256"/>
      <c r="E79" s="256"/>
      <c r="F79" s="256"/>
      <c r="G79" s="263">
        <v>0</v>
      </c>
      <c r="H79" s="263">
        <v>0.89999999999999991</v>
      </c>
      <c r="I79" s="257">
        <v>10.219999999999999</v>
      </c>
    </row>
    <row r="80" spans="1:9">
      <c r="A80" s="258" t="s">
        <v>551</v>
      </c>
      <c r="B80" s="256"/>
      <c r="C80" s="256"/>
      <c r="D80" s="256"/>
      <c r="E80" s="256"/>
      <c r="F80" s="256"/>
      <c r="G80" s="263">
        <v>0</v>
      </c>
      <c r="H80" s="263">
        <v>0.30000000000000004</v>
      </c>
      <c r="I80" s="257">
        <v>3.7800000000000011</v>
      </c>
    </row>
    <row r="81" spans="1:9">
      <c r="A81" s="258" t="s">
        <v>552</v>
      </c>
      <c r="B81" s="256"/>
      <c r="C81" s="256"/>
      <c r="D81" s="256"/>
      <c r="E81" s="256"/>
      <c r="F81" s="256"/>
      <c r="G81" s="265">
        <v>0</v>
      </c>
      <c r="H81" s="265">
        <v>0.25000000000000006</v>
      </c>
      <c r="I81" s="266">
        <v>0.27000000000000007</v>
      </c>
    </row>
    <row r="82" spans="1:9">
      <c r="A82" s="258"/>
      <c r="B82" s="256"/>
      <c r="C82" s="256"/>
      <c r="D82" s="256"/>
      <c r="E82" s="256"/>
      <c r="F82" s="256"/>
      <c r="G82" s="265"/>
      <c r="H82" s="265"/>
      <c r="I82" s="266"/>
    </row>
    <row r="83" spans="1:9">
      <c r="A83" s="258"/>
      <c r="B83" s="256"/>
      <c r="C83" s="256"/>
      <c r="D83" s="256"/>
      <c r="E83" s="261"/>
      <c r="F83" s="263"/>
      <c r="G83" s="256"/>
      <c r="H83" s="256"/>
      <c r="I83" s="257"/>
    </row>
    <row r="84" spans="1:9">
      <c r="A84" s="254" t="s">
        <v>556</v>
      </c>
      <c r="B84" s="255"/>
      <c r="C84" s="256"/>
      <c r="D84" s="256"/>
      <c r="E84" s="256"/>
      <c r="F84" s="256"/>
      <c r="G84" s="271"/>
      <c r="H84" s="256"/>
      <c r="I84" s="257"/>
    </row>
    <row r="85" spans="1:9">
      <c r="A85" s="258" t="s">
        <v>549</v>
      </c>
      <c r="B85" s="256"/>
      <c r="C85" s="256"/>
      <c r="D85" s="256">
        <v>0.02</v>
      </c>
      <c r="E85" s="256">
        <v>7.7999999999999996E-3</v>
      </c>
      <c r="F85" s="263">
        <v>1.9E-3</v>
      </c>
      <c r="G85" s="259">
        <v>1.9E-3</v>
      </c>
      <c r="H85" s="259">
        <v>1.9E-3</v>
      </c>
      <c r="I85" s="260">
        <v>1.9E-3</v>
      </c>
    </row>
    <row r="86" spans="1:9">
      <c r="A86" s="258" t="s">
        <v>538</v>
      </c>
      <c r="B86" s="256"/>
      <c r="C86" s="256"/>
      <c r="D86" s="256"/>
      <c r="E86" s="272">
        <v>-62.09</v>
      </c>
      <c r="F86" s="256"/>
      <c r="G86" s="261">
        <v>0</v>
      </c>
      <c r="H86" s="267">
        <v>0</v>
      </c>
      <c r="I86" s="268">
        <v>0</v>
      </c>
    </row>
    <row r="87" spans="1:9">
      <c r="A87" s="258" t="s">
        <v>550</v>
      </c>
      <c r="B87" s="256"/>
      <c r="C87" s="256"/>
      <c r="D87" s="256"/>
      <c r="E87" s="263">
        <v>0.01</v>
      </c>
      <c r="F87" s="256"/>
      <c r="G87" s="263">
        <v>1.9E-3</v>
      </c>
      <c r="H87" s="263">
        <v>1.9E-3</v>
      </c>
      <c r="I87" s="264">
        <v>1.9E-3</v>
      </c>
    </row>
    <row r="88" spans="1:9">
      <c r="A88" s="258" t="s">
        <v>551</v>
      </c>
      <c r="B88" s="256"/>
      <c r="C88" s="256"/>
      <c r="D88" s="256"/>
      <c r="E88" s="273">
        <v>0</v>
      </c>
      <c r="F88" s="256"/>
      <c r="G88" s="263">
        <v>0</v>
      </c>
      <c r="H88" s="263">
        <v>0</v>
      </c>
      <c r="I88" s="264">
        <v>0</v>
      </c>
    </row>
    <row r="89" spans="1:9">
      <c r="A89" s="274" t="s">
        <v>552</v>
      </c>
      <c r="B89" s="275"/>
      <c r="C89" s="275"/>
      <c r="D89" s="275"/>
      <c r="E89" s="276">
        <v>-0.42149999999999999</v>
      </c>
      <c r="F89" s="275"/>
      <c r="G89" s="276">
        <v>0</v>
      </c>
      <c r="H89" s="276">
        <v>0</v>
      </c>
      <c r="I89" s="277">
        <v>0</v>
      </c>
    </row>
    <row r="90" spans="1:9">
      <c r="A90" s="258"/>
      <c r="B90" s="278"/>
      <c r="C90" s="278"/>
      <c r="D90" s="278"/>
      <c r="E90" s="278"/>
      <c r="F90" s="256"/>
      <c r="G90" s="278"/>
      <c r="H90" s="278"/>
      <c r="I90" s="278"/>
    </row>
    <row r="91" spans="1:9">
      <c r="A91" s="279" t="s">
        <v>528</v>
      </c>
      <c r="B91" s="280" t="s">
        <v>543</v>
      </c>
      <c r="C91" s="280" t="s">
        <v>544</v>
      </c>
      <c r="D91" s="280" t="s">
        <v>545</v>
      </c>
      <c r="E91" s="280" t="s">
        <v>546</v>
      </c>
      <c r="F91" s="280" t="s">
        <v>547</v>
      </c>
      <c r="G91" s="280" t="s">
        <v>144</v>
      </c>
      <c r="H91" s="280" t="s">
        <v>145</v>
      </c>
      <c r="I91" s="281" t="s">
        <v>146</v>
      </c>
    </row>
    <row r="92" spans="1:9">
      <c r="A92" s="282" t="s">
        <v>537</v>
      </c>
      <c r="B92" s="283">
        <v>4.6399999999999997</v>
      </c>
      <c r="C92" s="283">
        <v>5.84</v>
      </c>
      <c r="D92" s="283">
        <v>12.6</v>
      </c>
      <c r="E92" s="283">
        <v>15.17</v>
      </c>
      <c r="F92" s="283">
        <v>18.809999999999999</v>
      </c>
      <c r="G92" s="283">
        <v>29.500939746156632</v>
      </c>
      <c r="H92" s="283">
        <v>35.610968981517253</v>
      </c>
      <c r="I92" s="284">
        <v>45.413314262662468</v>
      </c>
    </row>
    <row r="93" spans="1:9">
      <c r="A93" s="258" t="s">
        <v>538</v>
      </c>
      <c r="B93" s="263"/>
      <c r="C93" s="263"/>
      <c r="D93" s="261">
        <v>1.1575342465753424</v>
      </c>
      <c r="E93" s="261">
        <v>0.20396825396825391</v>
      </c>
      <c r="F93" s="261">
        <v>0.2397</v>
      </c>
      <c r="G93" s="261">
        <v>0.56836468613272917</v>
      </c>
      <c r="H93" s="261">
        <v>0.20711303734507758</v>
      </c>
      <c r="I93" s="262">
        <v>0.27526196454336338</v>
      </c>
    </row>
    <row r="94" spans="1:9">
      <c r="A94" s="258" t="s">
        <v>548</v>
      </c>
      <c r="B94" s="263"/>
      <c r="C94" s="263"/>
      <c r="D94" s="263">
        <v>6.08</v>
      </c>
      <c r="E94" s="263">
        <v>7.39</v>
      </c>
      <c r="F94" s="263">
        <v>11.06</v>
      </c>
      <c r="G94" s="259">
        <v>20.424929878899999</v>
      </c>
      <c r="H94" s="259">
        <v>20.964929878899998</v>
      </c>
      <c r="I94" s="260">
        <v>21.504929878900001</v>
      </c>
    </row>
    <row r="95" spans="1:9">
      <c r="A95" s="258" t="s">
        <v>553</v>
      </c>
      <c r="B95" s="263">
        <v>4.6399999999999997</v>
      </c>
      <c r="C95" s="263">
        <v>5.84</v>
      </c>
      <c r="D95" s="263">
        <v>6.5</v>
      </c>
      <c r="E95" s="263">
        <v>7.16</v>
      </c>
      <c r="F95" s="263">
        <v>7.54</v>
      </c>
      <c r="G95" s="259">
        <v>7.9603549999999998</v>
      </c>
      <c r="H95" s="259">
        <v>8.486136447749999</v>
      </c>
      <c r="I95" s="260">
        <v>8.8281277465943226</v>
      </c>
    </row>
    <row r="96" spans="1:9">
      <c r="A96" s="258" t="s">
        <v>30</v>
      </c>
      <c r="B96" s="263"/>
      <c r="C96" s="263"/>
      <c r="D96" s="263"/>
      <c r="E96" s="263"/>
      <c r="F96" s="263"/>
      <c r="G96" s="259">
        <v>0.90265486725663724</v>
      </c>
      <c r="H96" s="259">
        <v>5.9469026548672579</v>
      </c>
      <c r="I96" s="260">
        <v>14.867256637168143</v>
      </c>
    </row>
    <row r="97" spans="1:9">
      <c r="A97" s="258" t="s">
        <v>554</v>
      </c>
      <c r="B97" s="263"/>
      <c r="C97" s="263"/>
      <c r="D97" s="263"/>
      <c r="E97" s="263">
        <v>0.62</v>
      </c>
      <c r="F97" s="263">
        <v>0.21110000000000001</v>
      </c>
      <c r="G97" s="259">
        <v>0.21110000000000001</v>
      </c>
      <c r="H97" s="259">
        <v>0.21110000000000001</v>
      </c>
      <c r="I97" s="260">
        <v>0.21110000000000001</v>
      </c>
    </row>
    <row r="98" spans="1:9">
      <c r="A98" s="258" t="s">
        <v>556</v>
      </c>
      <c r="B98" s="263"/>
      <c r="C98" s="263"/>
      <c r="D98" s="263">
        <v>0.02</v>
      </c>
      <c r="E98" s="263">
        <v>0.01</v>
      </c>
      <c r="F98" s="263">
        <v>1.9E-3</v>
      </c>
      <c r="G98" s="259">
        <v>1.9E-3</v>
      </c>
      <c r="H98" s="259">
        <v>1.9E-3</v>
      </c>
      <c r="I98" s="260">
        <v>1.9E-3</v>
      </c>
    </row>
    <row r="99" spans="1:9">
      <c r="A99" s="258"/>
      <c r="B99" s="278"/>
      <c r="C99" s="278"/>
      <c r="D99" s="278"/>
      <c r="E99" s="278"/>
      <c r="F99" s="256"/>
      <c r="G99" s="278"/>
      <c r="H99" s="278"/>
      <c r="I99" s="285"/>
    </row>
    <row r="100" spans="1:9">
      <c r="A100" s="254" t="s">
        <v>539</v>
      </c>
      <c r="B100" s="263">
        <v>3.62</v>
      </c>
      <c r="C100" s="263">
        <v>4.62</v>
      </c>
      <c r="D100" s="263">
        <v>9.94</v>
      </c>
      <c r="E100" s="263">
        <v>12.96</v>
      </c>
      <c r="F100" s="256">
        <v>15.52</v>
      </c>
      <c r="G100" s="263">
        <v>19.080988734279952</v>
      </c>
      <c r="H100" s="263">
        <v>21.53134365712534</v>
      </c>
      <c r="I100" s="264">
        <v>26.609558282071465</v>
      </c>
    </row>
    <row r="101" spans="1:9">
      <c r="A101" s="258" t="s">
        <v>538</v>
      </c>
      <c r="B101" s="263"/>
      <c r="C101" s="261">
        <v>0.27624309392265189</v>
      </c>
      <c r="D101" s="261">
        <v>1.1515151515151514</v>
      </c>
      <c r="E101" s="261">
        <v>0.30382293762575463</v>
      </c>
      <c r="F101" s="261">
        <v>0.19753086419753085</v>
      </c>
      <c r="G101" s="261">
        <v>0.2294451504046362</v>
      </c>
      <c r="H101" s="261">
        <v>0.12841865570850652</v>
      </c>
      <c r="I101" s="262">
        <v>0.23585219324041562</v>
      </c>
    </row>
    <row r="102" spans="1:9">
      <c r="A102" s="258" t="s">
        <v>548</v>
      </c>
      <c r="B102" s="263"/>
      <c r="C102" s="263"/>
      <c r="D102" s="263">
        <v>4.8099999999999996</v>
      </c>
      <c r="E102" s="263">
        <v>7.09</v>
      </c>
      <c r="F102" s="256">
        <v>8.75</v>
      </c>
      <c r="G102" s="286">
        <v>11.233711433394998</v>
      </c>
      <c r="H102" s="286">
        <v>10.901763537028</v>
      </c>
      <c r="I102" s="287">
        <v>11.182563537028001</v>
      </c>
    </row>
    <row r="103" spans="1:9">
      <c r="A103" s="258" t="s">
        <v>553</v>
      </c>
      <c r="B103" s="263">
        <v>3.62</v>
      </c>
      <c r="C103" s="263">
        <v>4.62</v>
      </c>
      <c r="D103" s="263">
        <v>5.12</v>
      </c>
      <c r="E103" s="263">
        <v>5.7</v>
      </c>
      <c r="F103" s="256">
        <v>6.53</v>
      </c>
      <c r="G103" s="286">
        <v>7.062195</v>
      </c>
      <c r="H103" s="286">
        <v>7.4195420669999992</v>
      </c>
      <c r="I103" s="287">
        <v>7.7185496123000998</v>
      </c>
    </row>
    <row r="104" spans="1:9">
      <c r="A104" s="258" t="s">
        <v>30</v>
      </c>
      <c r="B104" s="263"/>
      <c r="C104" s="263"/>
      <c r="D104" s="263"/>
      <c r="E104" s="263"/>
      <c r="F104" s="263"/>
      <c r="G104" s="286">
        <v>0.57398230088495583</v>
      </c>
      <c r="H104" s="286">
        <v>2.9989380530973455</v>
      </c>
      <c r="I104" s="287">
        <v>7.497345132743364</v>
      </c>
    </row>
    <row r="105" spans="1:9">
      <c r="A105" s="258" t="s">
        <v>554</v>
      </c>
      <c r="B105" s="263"/>
      <c r="C105" s="263"/>
      <c r="D105" s="263"/>
      <c r="E105" s="263">
        <v>0.16</v>
      </c>
      <c r="F105" s="256">
        <v>0.24</v>
      </c>
      <c r="G105" s="286">
        <v>0.21110000000000001</v>
      </c>
      <c r="H105" s="286">
        <v>0.21110000000000001</v>
      </c>
      <c r="I105" s="287">
        <v>0.21110000000000001</v>
      </c>
    </row>
    <row r="106" spans="1:9">
      <c r="A106" s="258" t="s">
        <v>556</v>
      </c>
      <c r="B106" s="263"/>
      <c r="C106" s="263"/>
      <c r="D106" s="263"/>
      <c r="E106" s="263">
        <v>0.01</v>
      </c>
      <c r="F106" s="256"/>
      <c r="G106" s="286">
        <v>1.9E-3</v>
      </c>
      <c r="H106" s="286">
        <v>1.9E-3</v>
      </c>
      <c r="I106" s="287">
        <v>1.9E-3</v>
      </c>
    </row>
    <row r="107" spans="1:9">
      <c r="A107" s="258"/>
      <c r="B107" s="278"/>
      <c r="C107" s="278"/>
      <c r="D107" s="278"/>
      <c r="E107" s="278"/>
      <c r="F107" s="256"/>
      <c r="G107" s="278"/>
      <c r="H107" s="278"/>
      <c r="I107" s="285"/>
    </row>
    <row r="108" spans="1:9">
      <c r="A108" s="258" t="s">
        <v>557</v>
      </c>
      <c r="B108" s="256">
        <v>1.02</v>
      </c>
      <c r="C108" s="256">
        <v>1.22</v>
      </c>
      <c r="D108" s="256">
        <v>2.67</v>
      </c>
      <c r="E108" s="256">
        <v>2.21</v>
      </c>
      <c r="F108" s="256">
        <v>3.29</v>
      </c>
      <c r="G108" s="288">
        <v>10.41995101187668</v>
      </c>
      <c r="H108" s="286">
        <v>14.079625324391912</v>
      </c>
      <c r="I108" s="287">
        <v>18.803755980591003</v>
      </c>
    </row>
    <row r="109" spans="1:9">
      <c r="A109" s="289" t="s">
        <v>540</v>
      </c>
      <c r="B109" s="261">
        <v>0.22</v>
      </c>
      <c r="C109" s="261">
        <v>0.2084</v>
      </c>
      <c r="D109" s="261">
        <v>0.21160000000000001</v>
      </c>
      <c r="E109" s="261">
        <v>0.14580000000000001</v>
      </c>
      <c r="F109" s="261">
        <v>0.17490696438064859</v>
      </c>
      <c r="G109" s="290">
        <v>0.35320742666288069</v>
      </c>
      <c r="H109" s="290">
        <v>0.39537327197413519</v>
      </c>
      <c r="I109" s="291">
        <v>0.41405821807748822</v>
      </c>
    </row>
    <row r="110" spans="1:9">
      <c r="A110" s="258" t="s">
        <v>558</v>
      </c>
      <c r="B110" s="256">
        <v>0.03</v>
      </c>
      <c r="C110" s="256">
        <v>0.03</v>
      </c>
      <c r="D110" s="256">
        <v>0.06</v>
      </c>
      <c r="E110" s="256">
        <v>0.08</v>
      </c>
      <c r="F110" s="256">
        <v>0.1</v>
      </c>
      <c r="G110" s="286">
        <v>0.15683646861327294</v>
      </c>
      <c r="H110" s="286">
        <v>0.1893193459942438</v>
      </c>
      <c r="I110" s="287">
        <v>0.24143176109868408</v>
      </c>
    </row>
    <row r="111" spans="1:9">
      <c r="A111" s="289" t="s">
        <v>559</v>
      </c>
      <c r="B111" s="261">
        <v>6.4655172413793103E-3</v>
      </c>
      <c r="C111" s="261">
        <v>5.1369863013698627E-3</v>
      </c>
      <c r="D111" s="261">
        <v>4.7619047619047615E-3</v>
      </c>
      <c r="E111" s="261">
        <v>5.2735662491760057E-3</v>
      </c>
      <c r="F111" s="261">
        <v>5.3163211057947911E-3</v>
      </c>
      <c r="G111" s="292">
        <v>5.3163211057947911E-3</v>
      </c>
      <c r="H111" s="292">
        <v>5.3163211057947911E-3</v>
      </c>
      <c r="I111" s="293">
        <v>5.3163211057947911E-3</v>
      </c>
    </row>
    <row r="112" spans="1:9">
      <c r="A112" s="258" t="s">
        <v>560</v>
      </c>
      <c r="B112" s="256">
        <v>0.12</v>
      </c>
      <c r="C112" s="256">
        <v>0.16</v>
      </c>
      <c r="D112" s="256">
        <v>0.46</v>
      </c>
      <c r="E112" s="256">
        <v>0.15</v>
      </c>
      <c r="F112" s="294">
        <v>0.18</v>
      </c>
      <c r="G112" s="286">
        <v>0.26550845771540965</v>
      </c>
      <c r="H112" s="286">
        <v>0.30269323634289669</v>
      </c>
      <c r="I112" s="287">
        <v>0.31789319983863729</v>
      </c>
    </row>
    <row r="113" spans="1:9">
      <c r="A113" s="289" t="s">
        <v>559</v>
      </c>
      <c r="B113" s="261">
        <v>2.5862068965517241E-2</v>
      </c>
      <c r="C113" s="261">
        <v>2.7397260273972605E-2</v>
      </c>
      <c r="D113" s="261">
        <v>3.650793650793651E-2</v>
      </c>
      <c r="E113" s="261">
        <v>9.8879367172050089E-3</v>
      </c>
      <c r="F113" s="261">
        <v>9.5693779904306216E-3</v>
      </c>
      <c r="G113" s="290">
        <v>8.9999999999999993E-3</v>
      </c>
      <c r="H113" s="290">
        <v>8.5000000000000006E-3</v>
      </c>
      <c r="I113" s="291">
        <v>7.0000000000000001E-3</v>
      </c>
    </row>
    <row r="114" spans="1:9">
      <c r="A114" s="258" t="s">
        <v>561</v>
      </c>
      <c r="B114" s="263">
        <v>0.3</v>
      </c>
      <c r="C114" s="263">
        <v>0.18</v>
      </c>
      <c r="D114" s="263">
        <v>0.63</v>
      </c>
      <c r="E114" s="263">
        <v>0.56000000000000005</v>
      </c>
      <c r="F114" s="259">
        <v>0.64513235520000001</v>
      </c>
      <c r="G114" s="286">
        <v>1.0325328911154823</v>
      </c>
      <c r="H114" s="286">
        <v>1.1217455229177935</v>
      </c>
      <c r="I114" s="287">
        <v>1.2261594850918867</v>
      </c>
    </row>
    <row r="115" spans="1:9">
      <c r="A115" s="289" t="s">
        <v>559</v>
      </c>
      <c r="B115" s="261">
        <v>6.4655172413793108E-2</v>
      </c>
      <c r="C115" s="261">
        <v>3.0821917808219176E-2</v>
      </c>
      <c r="D115" s="261">
        <v>0.05</v>
      </c>
      <c r="E115" s="261">
        <v>3.6914963744232039E-2</v>
      </c>
      <c r="F115" s="261">
        <v>3.4297307559808615E-2</v>
      </c>
      <c r="G115" s="292">
        <v>3.5000000000000003E-2</v>
      </c>
      <c r="H115" s="292">
        <v>3.15E-2</v>
      </c>
      <c r="I115" s="529">
        <v>2.7E-2</v>
      </c>
    </row>
    <row r="116" spans="1:9">
      <c r="A116" s="258" t="s">
        <v>562</v>
      </c>
      <c r="B116" s="256"/>
      <c r="C116" s="259">
        <v>0.2</v>
      </c>
      <c r="D116" s="259">
        <v>0.5</v>
      </c>
      <c r="E116" s="259">
        <v>0.5</v>
      </c>
      <c r="F116" s="256">
        <v>0.69</v>
      </c>
      <c r="G116" s="286">
        <v>1.082171633431583</v>
      </c>
      <c r="H116" s="286">
        <v>1.3063034873602821</v>
      </c>
      <c r="I116" s="287">
        <v>1.5440526849305241</v>
      </c>
    </row>
    <row r="117" spans="1:9">
      <c r="A117" s="289" t="s">
        <v>559</v>
      </c>
      <c r="B117" s="261"/>
      <c r="C117" s="261">
        <v>3.4246575342465758E-2</v>
      </c>
      <c r="D117" s="261">
        <v>3.968253968253968E-2</v>
      </c>
      <c r="E117" s="261">
        <v>3.2959789057350031E-2</v>
      </c>
      <c r="F117" s="261">
        <v>3.6682615629984053E-2</v>
      </c>
      <c r="G117" s="292">
        <v>3.6682615629984053E-2</v>
      </c>
      <c r="H117" s="292">
        <v>3.6682615629984053E-2</v>
      </c>
      <c r="I117" s="293">
        <v>3.4000000000000002E-2</v>
      </c>
    </row>
    <row r="118" spans="1:9">
      <c r="A118" s="258" t="s">
        <v>563</v>
      </c>
      <c r="B118" s="256">
        <v>0.02</v>
      </c>
      <c r="C118" s="256">
        <v>0.05</v>
      </c>
      <c r="D118" s="256">
        <v>0.22</v>
      </c>
      <c r="E118" s="256">
        <v>0.27</v>
      </c>
      <c r="F118" s="256">
        <v>0.28999999999999998</v>
      </c>
      <c r="G118" s="286">
        <v>0.29389999999999999</v>
      </c>
      <c r="H118" s="286">
        <v>0.35</v>
      </c>
      <c r="I118" s="287">
        <v>0.4</v>
      </c>
    </row>
    <row r="119" spans="1:9">
      <c r="A119" s="289" t="s">
        <v>559</v>
      </c>
      <c r="B119" s="261">
        <v>4.3103448275862077E-3</v>
      </c>
      <c r="C119" s="261">
        <v>8.5616438356164396E-3</v>
      </c>
      <c r="D119" s="261">
        <v>1.7460317460317461E-2</v>
      </c>
      <c r="E119" s="261">
        <v>1.779828609096902E-2</v>
      </c>
      <c r="F119" s="261">
        <v>1.541733120680489E-2</v>
      </c>
      <c r="G119" s="292">
        <v>9.9623945043408029E-3</v>
      </c>
      <c r="H119" s="292">
        <v>9.8284323625581881E-3</v>
      </c>
      <c r="I119" s="293">
        <v>5.0000000000000001E-3</v>
      </c>
    </row>
    <row r="120" spans="1:9">
      <c r="A120" s="274" t="s">
        <v>564</v>
      </c>
      <c r="B120" s="295">
        <v>9.4827586206896547E-2</v>
      </c>
      <c r="C120" s="295">
        <v>0.10102739726027399</v>
      </c>
      <c r="D120" s="295">
        <v>0.14365079365079364</v>
      </c>
      <c r="E120" s="295">
        <v>9.7560975609756101E-2</v>
      </c>
      <c r="F120" s="295">
        <v>9.5966632387028183E-2</v>
      </c>
      <c r="G120" s="296">
        <v>9.0645010134324855E-2</v>
      </c>
      <c r="H120" s="296">
        <v>8.651104799254225E-2</v>
      </c>
      <c r="I120" s="297">
        <v>7.3000000000000009E-2</v>
      </c>
    </row>
    <row r="121" spans="1:9">
      <c r="A121" s="298" t="s">
        <v>565</v>
      </c>
      <c r="B121" s="299">
        <v>0.02</v>
      </c>
      <c r="C121" s="299">
        <v>0.02</v>
      </c>
      <c r="D121" s="299">
        <v>0.03</v>
      </c>
      <c r="E121" s="299">
        <v>0.06</v>
      </c>
      <c r="F121" s="299">
        <v>7.0000000000000007E-2</v>
      </c>
      <c r="G121" s="300">
        <v>0.08</v>
      </c>
      <c r="H121" s="300">
        <v>0.1</v>
      </c>
      <c r="I121" s="301">
        <v>0.12</v>
      </c>
    </row>
    <row r="122" spans="1:9">
      <c r="A122" s="258" t="s">
        <v>566</v>
      </c>
      <c r="B122" s="256">
        <v>0.05</v>
      </c>
      <c r="C122" s="256">
        <v>0.09</v>
      </c>
      <c r="D122" s="256">
        <v>0.25</v>
      </c>
      <c r="E122" s="256">
        <v>-0.03</v>
      </c>
      <c r="F122" s="256">
        <v>7.0000000000000007E-2</v>
      </c>
      <c r="G122" s="278">
        <v>7.0000000000000007E-2</v>
      </c>
      <c r="H122" s="286">
        <v>8.4900000000000003E-2</v>
      </c>
      <c r="I122" s="287">
        <v>8.4900000000000003E-2</v>
      </c>
    </row>
    <row r="123" spans="1:9">
      <c r="A123" s="258" t="s">
        <v>567</v>
      </c>
      <c r="B123" s="302">
        <v>0</v>
      </c>
      <c r="C123" s="302">
        <v>0.01</v>
      </c>
      <c r="D123" s="303"/>
      <c r="E123" s="302">
        <v>-0.28999999999999998</v>
      </c>
      <c r="F123" s="256">
        <v>-0.34</v>
      </c>
      <c r="G123" s="286">
        <v>-0.53324399328512795</v>
      </c>
      <c r="H123" s="286">
        <v>-0.53416453472275882</v>
      </c>
      <c r="I123" s="287">
        <v>-0.2724798855759748</v>
      </c>
    </row>
    <row r="124" spans="1:9">
      <c r="A124" s="289" t="s">
        <v>559</v>
      </c>
      <c r="B124" s="261">
        <v>0</v>
      </c>
      <c r="C124" s="261">
        <v>1.7123287671232878E-3</v>
      </c>
      <c r="D124" s="261">
        <v>0</v>
      </c>
      <c r="E124" s="261">
        <v>-1.9116677653263019E-2</v>
      </c>
      <c r="F124" s="261">
        <v>-1.807549175970229E-2</v>
      </c>
      <c r="G124" s="292">
        <v>-1.807549175970229E-2</v>
      </c>
      <c r="H124" s="292">
        <v>-1.4999999999999999E-2</v>
      </c>
      <c r="I124" s="293">
        <v>-6.0000000000000001E-3</v>
      </c>
    </row>
    <row r="125" spans="1:9">
      <c r="A125" s="304" t="s">
        <v>568</v>
      </c>
      <c r="B125" s="303"/>
      <c r="C125" s="303"/>
      <c r="D125" s="302">
        <v>-0.02</v>
      </c>
      <c r="E125" s="302">
        <v>-0.01</v>
      </c>
      <c r="F125" s="256">
        <v>-0.03</v>
      </c>
      <c r="G125" s="286">
        <v>-4.4251409619234947E-2</v>
      </c>
      <c r="H125" s="286">
        <v>-5.3416453472275881E-2</v>
      </c>
      <c r="I125" s="287">
        <v>-4.5413314262662471E-2</v>
      </c>
    </row>
    <row r="126" spans="1:9">
      <c r="A126" s="289" t="s">
        <v>559</v>
      </c>
      <c r="B126" s="256"/>
      <c r="C126" s="256"/>
      <c r="D126" s="261">
        <v>-1.5873015873015873E-3</v>
      </c>
      <c r="E126" s="261">
        <v>-6.5919578114700071E-4</v>
      </c>
      <c r="F126" s="261">
        <v>-1.594896331738437E-3</v>
      </c>
      <c r="G126" s="292">
        <v>-1.5E-3</v>
      </c>
      <c r="H126" s="292">
        <v>-1.5E-3</v>
      </c>
      <c r="I126" s="293">
        <v>-1E-3</v>
      </c>
    </row>
    <row r="127" spans="1:9">
      <c r="A127" s="305" t="s">
        <v>569</v>
      </c>
      <c r="B127" s="275"/>
      <c r="C127" s="306">
        <v>0</v>
      </c>
      <c r="D127" s="306">
        <v>0</v>
      </c>
      <c r="E127" s="306">
        <v>0</v>
      </c>
      <c r="F127" s="307">
        <v>0</v>
      </c>
      <c r="G127" s="308">
        <v>0</v>
      </c>
      <c r="H127" s="308">
        <v>0</v>
      </c>
      <c r="I127" s="309">
        <v>0</v>
      </c>
    </row>
    <row r="128" spans="1:9">
      <c r="A128" s="310" t="s">
        <v>570</v>
      </c>
      <c r="B128" s="311">
        <v>0.62</v>
      </c>
      <c r="C128" s="311">
        <v>0.7</v>
      </c>
      <c r="D128" s="311">
        <v>1.06</v>
      </c>
      <c r="E128" s="311">
        <v>0.38</v>
      </c>
      <c r="F128" s="299">
        <v>1.21</v>
      </c>
      <c r="G128" s="312">
        <v>7.1615061580965698</v>
      </c>
      <c r="H128" s="312">
        <v>10.406882743581662</v>
      </c>
      <c r="I128" s="313">
        <v>14.961225649792633</v>
      </c>
    </row>
    <row r="129" spans="1:9">
      <c r="A129" s="314" t="s">
        <v>571</v>
      </c>
      <c r="B129" s="302">
        <v>0.02</v>
      </c>
      <c r="C129" s="302">
        <v>0</v>
      </c>
      <c r="D129" s="302">
        <v>0.01</v>
      </c>
      <c r="E129" s="302">
        <v>0.01</v>
      </c>
      <c r="F129" s="256">
        <v>0.02</v>
      </c>
      <c r="G129" s="278">
        <v>0.02</v>
      </c>
      <c r="H129" s="278">
        <v>0.02</v>
      </c>
      <c r="I129" s="285">
        <v>0.02</v>
      </c>
    </row>
    <row r="130" spans="1:9">
      <c r="A130" s="314" t="s">
        <v>572</v>
      </c>
      <c r="B130" s="302">
        <v>0.01</v>
      </c>
      <c r="C130" s="302">
        <v>0</v>
      </c>
      <c r="D130" s="302">
        <v>0</v>
      </c>
      <c r="E130" s="302">
        <v>0.02</v>
      </c>
      <c r="F130" s="256">
        <v>0.06</v>
      </c>
      <c r="G130" s="278">
        <v>0.02</v>
      </c>
      <c r="H130" s="278">
        <v>0.02</v>
      </c>
      <c r="I130" s="285">
        <v>0.02</v>
      </c>
    </row>
    <row r="131" spans="1:9">
      <c r="A131" s="315" t="s">
        <v>573</v>
      </c>
      <c r="B131" s="302">
        <v>0.63</v>
      </c>
      <c r="C131" s="302">
        <v>0.71</v>
      </c>
      <c r="D131" s="302">
        <v>1.07</v>
      </c>
      <c r="E131" s="302">
        <v>0.37</v>
      </c>
      <c r="F131" s="256">
        <v>1.1599999999999999</v>
      </c>
      <c r="G131" s="316">
        <v>7.1615061580965698</v>
      </c>
      <c r="H131" s="316">
        <v>10.406882743581662</v>
      </c>
      <c r="I131" s="317">
        <v>14.961225649792633</v>
      </c>
    </row>
    <row r="132" spans="1:9">
      <c r="A132" s="318" t="s">
        <v>538</v>
      </c>
      <c r="B132" s="256"/>
      <c r="C132" s="261">
        <v>0.12698412698412698</v>
      </c>
      <c r="D132" s="261">
        <v>0.50704225352112697</v>
      </c>
      <c r="E132" s="261">
        <v>-0.65420560747663559</v>
      </c>
      <c r="F132" s="261">
        <v>2.1351351351351351</v>
      </c>
      <c r="G132" s="261">
        <v>5.1737122052556641</v>
      </c>
      <c r="H132" s="261">
        <v>0.45316955872696885</v>
      </c>
      <c r="I132" s="262">
        <v>0.43762796395681658</v>
      </c>
    </row>
    <row r="133" spans="1:9">
      <c r="A133" s="258" t="s">
        <v>574</v>
      </c>
      <c r="B133" s="302">
        <v>0.08</v>
      </c>
      <c r="C133" s="302">
        <v>7.0000000000000007E-2</v>
      </c>
      <c r="D133" s="302">
        <v>0.06</v>
      </c>
      <c r="E133" s="302">
        <v>0.06</v>
      </c>
      <c r="F133" s="256">
        <v>0.11</v>
      </c>
      <c r="G133" s="286">
        <v>1.0742259237144853</v>
      </c>
      <c r="H133" s="286">
        <v>1.5610324115372491</v>
      </c>
      <c r="I133" s="287">
        <v>2.2441838474688947</v>
      </c>
    </row>
    <row r="134" spans="1:9">
      <c r="A134" s="318" t="s">
        <v>575</v>
      </c>
      <c r="B134" s="319">
        <v>15</v>
      </c>
      <c r="C134" s="319">
        <v>15</v>
      </c>
      <c r="D134" s="319">
        <v>15</v>
      </c>
      <c r="E134" s="319">
        <v>15</v>
      </c>
      <c r="F134" s="319">
        <v>15</v>
      </c>
      <c r="G134" s="292">
        <v>0.15</v>
      </c>
      <c r="H134" s="292">
        <v>0.15</v>
      </c>
      <c r="I134" s="293">
        <v>0.15</v>
      </c>
    </row>
    <row r="135" spans="1:9">
      <c r="A135" s="258" t="s">
        <v>576</v>
      </c>
      <c r="B135" s="302">
        <v>0.55000000000000004</v>
      </c>
      <c r="C135" s="302">
        <v>0.63</v>
      </c>
      <c r="D135" s="302">
        <v>1.01</v>
      </c>
      <c r="E135" s="302">
        <v>0.31</v>
      </c>
      <c r="F135" s="256">
        <v>1.05</v>
      </c>
      <c r="G135" s="316">
        <v>6.0872802343820842</v>
      </c>
      <c r="H135" s="316">
        <v>8.845850332044412</v>
      </c>
      <c r="I135" s="317">
        <v>12.717041802323738</v>
      </c>
    </row>
    <row r="136" spans="1:9">
      <c r="A136" s="318" t="s">
        <v>577</v>
      </c>
      <c r="B136" s="261">
        <v>0.1185344827586207</v>
      </c>
      <c r="C136" s="261">
        <v>0.10787671232876712</v>
      </c>
      <c r="D136" s="261">
        <v>8.0158730158730165E-2</v>
      </c>
      <c r="E136" s="261">
        <v>2.043506921555702E-2</v>
      </c>
      <c r="F136" s="261">
        <v>5.58213716108453E-2</v>
      </c>
      <c r="G136" s="261">
        <v>0.20634190933443508</v>
      </c>
      <c r="H136" s="261">
        <v>0.24840240479374687</v>
      </c>
      <c r="I136" s="262">
        <v>0.28002893003515772</v>
      </c>
    </row>
    <row r="137" spans="1:9">
      <c r="A137" s="274" t="s">
        <v>578</v>
      </c>
      <c r="B137" s="320"/>
      <c r="C137" s="320"/>
      <c r="D137" s="306">
        <v>0.11</v>
      </c>
      <c r="E137" s="306">
        <v>-0.11</v>
      </c>
      <c r="F137" s="275">
        <v>0.43</v>
      </c>
      <c r="G137" s="321">
        <v>2.3418485191487246</v>
      </c>
      <c r="H137" s="321">
        <v>2.8951990499288951</v>
      </c>
      <c r="I137" s="321">
        <v>4.5977041980140232</v>
      </c>
    </row>
    <row r="138" spans="1:9">
      <c r="A138" s="282" t="s">
        <v>579</v>
      </c>
      <c r="B138" s="311">
        <v>0.55000000000000004</v>
      </c>
      <c r="C138" s="311">
        <v>0.63</v>
      </c>
      <c r="D138" s="311">
        <v>0.9</v>
      </c>
      <c r="E138" s="311">
        <v>0.42</v>
      </c>
      <c r="F138" s="299">
        <v>0.63</v>
      </c>
      <c r="G138" s="312">
        <v>3.7454317152333596</v>
      </c>
      <c r="H138" s="322">
        <v>5.9506512821155173</v>
      </c>
      <c r="I138" s="323">
        <v>8.119337604309715</v>
      </c>
    </row>
    <row r="139" spans="1:9">
      <c r="A139" s="324" t="s">
        <v>538</v>
      </c>
      <c r="B139" s="275"/>
      <c r="C139" s="295">
        <v>0.14545454545454528</v>
      </c>
      <c r="D139" s="295">
        <v>0.4285714285714286</v>
      </c>
      <c r="E139" s="295">
        <v>-0.53333333333333344</v>
      </c>
      <c r="F139" s="295">
        <v>0.53259999999999996</v>
      </c>
      <c r="G139" s="325">
        <v>4.9451297067196185</v>
      </c>
      <c r="H139" s="325">
        <v>0.5887758033107704</v>
      </c>
      <c r="I139" s="326">
        <v>0.36444520429421079</v>
      </c>
    </row>
  </sheetData>
  <mergeCells count="16">
    <mergeCell ref="B44:C44"/>
    <mergeCell ref="B13:C13"/>
    <mergeCell ref="B14:C14"/>
    <mergeCell ref="B15:C15"/>
    <mergeCell ref="B16:C16"/>
    <mergeCell ref="B23:C23"/>
    <mergeCell ref="B32:C32"/>
    <mergeCell ref="B33:C33"/>
    <mergeCell ref="B38:C38"/>
    <mergeCell ref="B43:C43"/>
    <mergeCell ref="B34:C34"/>
    <mergeCell ref="B35:C35"/>
    <mergeCell ref="B37:C37"/>
    <mergeCell ref="B39:C39"/>
    <mergeCell ref="B40:C40"/>
    <mergeCell ref="B42:C42"/>
  </mergeCells>
  <phoneticPr fontId="52" type="noConversion"/>
  <hyperlinks>
    <hyperlink ref="A1" location="目录!A1" display="返回目录" xr:uid="{1802EB88-C2DE-4597-AB7D-7FE408888D2C}"/>
  </hyperlink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80CC3-6716-4A79-9277-54BD994DAF45}">
  <dimension ref="A1:I91"/>
  <sheetViews>
    <sheetView workbookViewId="0">
      <selection activeCell="A17" sqref="A17:I91"/>
    </sheetView>
  </sheetViews>
  <sheetFormatPr defaultRowHeight="14"/>
  <cols>
    <col min="1" max="1" width="20.5" bestFit="1" customWidth="1"/>
    <col min="4" max="4" width="10.1640625" customWidth="1"/>
    <col min="6" max="6" width="9.83203125" customWidth="1"/>
    <col min="7" max="7" width="9.58203125" customWidth="1"/>
    <col min="8" max="8" width="10.08203125" customWidth="1"/>
    <col min="9" max="9" width="10.6640625" customWidth="1"/>
  </cols>
  <sheetData>
    <row r="1" spans="1:9">
      <c r="A1" s="9" t="s">
        <v>10</v>
      </c>
      <c r="B1" s="190" t="s">
        <v>485</v>
      </c>
      <c r="C1" s="10"/>
    </row>
    <row r="3" spans="1:9">
      <c r="A3" s="414" t="s">
        <v>70</v>
      </c>
      <c r="B3" s="414">
        <v>2017</v>
      </c>
      <c r="C3" s="414">
        <v>2018</v>
      </c>
      <c r="D3" s="414">
        <v>2019</v>
      </c>
      <c r="E3" s="414">
        <v>2020</v>
      </c>
      <c r="F3" s="414">
        <v>2021</v>
      </c>
      <c r="G3" s="414" t="s">
        <v>144</v>
      </c>
      <c r="H3" s="414" t="s">
        <v>145</v>
      </c>
      <c r="I3" s="414" t="s">
        <v>146</v>
      </c>
    </row>
    <row r="4" spans="1:9" ht="16.5">
      <c r="A4" s="248" t="s">
        <v>537</v>
      </c>
      <c r="B4" s="249"/>
      <c r="C4" s="249"/>
      <c r="D4" s="249"/>
      <c r="E4" s="249"/>
      <c r="F4" s="249"/>
      <c r="G4" s="249"/>
      <c r="H4" s="415">
        <v>936</v>
      </c>
      <c r="I4" s="415">
        <v>5360</v>
      </c>
    </row>
    <row r="5" spans="1:9" ht="16.5">
      <c r="A5" s="248" t="s">
        <v>538</v>
      </c>
      <c r="B5" s="249"/>
      <c r="C5" s="249"/>
      <c r="D5" s="249"/>
      <c r="E5" s="249"/>
      <c r="F5" s="249"/>
      <c r="G5" s="249"/>
      <c r="H5" s="250"/>
      <c r="I5" s="250">
        <v>4.7264957264957266</v>
      </c>
    </row>
    <row r="6" spans="1:9" ht="16.5">
      <c r="A6" s="248" t="s">
        <v>599</v>
      </c>
      <c r="B6" s="249"/>
      <c r="C6" s="249"/>
      <c r="D6" s="249"/>
      <c r="E6" s="249"/>
      <c r="F6" s="249"/>
      <c r="G6" s="249"/>
      <c r="H6" s="416">
        <v>1.3</v>
      </c>
      <c r="I6" s="416">
        <v>8</v>
      </c>
    </row>
    <row r="7" spans="1:9" ht="16.5">
      <c r="A7" s="248" t="s">
        <v>600</v>
      </c>
      <c r="B7" s="249"/>
      <c r="C7" s="249"/>
      <c r="D7" s="249"/>
      <c r="E7" s="249"/>
      <c r="F7" s="249"/>
      <c r="G7" s="249"/>
      <c r="H7" s="416">
        <v>0.72</v>
      </c>
      <c r="I7" s="416">
        <v>0.67</v>
      </c>
    </row>
    <row r="8" spans="1:9" ht="16.5">
      <c r="A8" s="248" t="s">
        <v>539</v>
      </c>
      <c r="B8" s="249"/>
      <c r="C8" s="249"/>
      <c r="D8" s="249"/>
      <c r="E8" s="249"/>
      <c r="F8" s="249"/>
      <c r="G8" s="249"/>
      <c r="H8" s="415">
        <v>720.72</v>
      </c>
      <c r="I8" s="415">
        <v>4020.0000000000005</v>
      </c>
    </row>
    <row r="9" spans="1:9" ht="16.5">
      <c r="A9" s="248" t="s">
        <v>601</v>
      </c>
      <c r="B9" s="249"/>
      <c r="C9" s="249"/>
      <c r="D9" s="249"/>
      <c r="E9" s="249"/>
      <c r="F9" s="249"/>
      <c r="G9" s="249"/>
      <c r="H9" s="417">
        <v>0.5544</v>
      </c>
      <c r="I9" s="417">
        <v>0.50250000000000006</v>
      </c>
    </row>
    <row r="10" spans="1:9" ht="16.5">
      <c r="A10" s="248" t="s">
        <v>557</v>
      </c>
      <c r="B10" s="249"/>
      <c r="C10" s="249"/>
      <c r="D10" s="249"/>
      <c r="E10" s="249"/>
      <c r="F10" s="249"/>
      <c r="G10" s="249"/>
      <c r="H10" s="415">
        <v>215.28</v>
      </c>
      <c r="I10" s="415">
        <v>1340</v>
      </c>
    </row>
    <row r="11" spans="1:9" ht="16.5">
      <c r="A11" s="248" t="s">
        <v>602</v>
      </c>
      <c r="B11" s="249"/>
      <c r="C11" s="249"/>
      <c r="D11" s="249"/>
      <c r="E11" s="249"/>
      <c r="F11" s="249"/>
      <c r="G11" s="249"/>
      <c r="H11" s="418">
        <v>0.1656</v>
      </c>
      <c r="I11" s="418">
        <v>0.16750000000000001</v>
      </c>
    </row>
    <row r="12" spans="1:9" ht="16.5">
      <c r="A12" s="248" t="s">
        <v>540</v>
      </c>
      <c r="B12" s="249"/>
      <c r="C12" s="249"/>
      <c r="D12" s="249"/>
      <c r="E12" s="249"/>
      <c r="F12" s="249"/>
      <c r="G12" s="249"/>
      <c r="H12" s="419">
        <v>0.23</v>
      </c>
      <c r="I12" s="419">
        <v>0.25</v>
      </c>
    </row>
    <row r="16" spans="1:9">
      <c r="A16" s="327" t="s">
        <v>582</v>
      </c>
      <c r="B16" s="328"/>
      <c r="C16" s="328"/>
      <c r="D16" s="328"/>
      <c r="E16" s="328"/>
      <c r="F16" s="329"/>
      <c r="G16" s="330" t="s">
        <v>580</v>
      </c>
      <c r="H16" s="328"/>
      <c r="I16" s="328"/>
    </row>
    <row r="17" spans="1:9">
      <c r="A17" s="331" t="s">
        <v>583</v>
      </c>
      <c r="B17" s="332" t="s">
        <v>584</v>
      </c>
      <c r="C17" s="332" t="s">
        <v>585</v>
      </c>
      <c r="D17" s="333" t="s">
        <v>586</v>
      </c>
      <c r="E17" s="332" t="s">
        <v>587</v>
      </c>
      <c r="F17" s="333" t="s">
        <v>588</v>
      </c>
      <c r="G17" s="332" t="s">
        <v>144</v>
      </c>
      <c r="H17" s="332" t="s">
        <v>145</v>
      </c>
      <c r="I17" s="334" t="s">
        <v>146</v>
      </c>
    </row>
    <row r="18" spans="1:9">
      <c r="A18" s="335" t="s">
        <v>589</v>
      </c>
      <c r="B18" s="336">
        <v>368.10170799999997</v>
      </c>
      <c r="C18" s="336">
        <v>261.05578000000003</v>
      </c>
      <c r="D18" s="337"/>
      <c r="E18" s="337"/>
      <c r="F18" s="337"/>
      <c r="G18" s="337"/>
      <c r="H18" s="337"/>
      <c r="I18" s="338"/>
    </row>
    <row r="19" spans="1:9">
      <c r="A19" s="335" t="s">
        <v>538</v>
      </c>
      <c r="B19" s="339"/>
      <c r="C19" s="339">
        <v>-0.29080530101751101</v>
      </c>
      <c r="D19" s="340"/>
      <c r="E19" s="340"/>
      <c r="F19" s="340"/>
      <c r="G19" s="340"/>
      <c r="H19" s="340"/>
      <c r="I19" s="341"/>
    </row>
    <row r="20" spans="1:9">
      <c r="A20" s="335" t="s">
        <v>590</v>
      </c>
      <c r="B20" s="336">
        <v>307.71567199999998</v>
      </c>
      <c r="C20" s="336">
        <v>205.94779</v>
      </c>
      <c r="D20" s="337"/>
      <c r="E20" s="337"/>
      <c r="F20" s="337"/>
      <c r="G20" s="337"/>
      <c r="H20" s="337"/>
      <c r="I20" s="338"/>
    </row>
    <row r="21" spans="1:9">
      <c r="A21" s="335" t="s">
        <v>557</v>
      </c>
      <c r="B21" s="336">
        <v>60.38603599999999</v>
      </c>
      <c r="C21" s="336">
        <v>55.107990000000029</v>
      </c>
      <c r="D21" s="337"/>
      <c r="E21" s="337"/>
      <c r="F21" s="337"/>
      <c r="G21" s="337"/>
      <c r="H21" s="337"/>
      <c r="I21" s="338"/>
    </row>
    <row r="22" spans="1:9">
      <c r="A22" s="335" t="s">
        <v>591</v>
      </c>
      <c r="B22" s="339">
        <v>0.16404714970787365</v>
      </c>
      <c r="C22" s="339">
        <v>0.21109660931468371</v>
      </c>
      <c r="D22" s="340"/>
      <c r="E22" s="340"/>
      <c r="F22" s="340"/>
      <c r="G22" s="342"/>
      <c r="H22" s="342"/>
      <c r="I22" s="343"/>
    </row>
    <row r="23" spans="1:9">
      <c r="A23" s="331" t="s">
        <v>592</v>
      </c>
      <c r="B23" s="332" t="s">
        <v>584</v>
      </c>
      <c r="C23" s="332" t="s">
        <v>585</v>
      </c>
      <c r="D23" s="333" t="s">
        <v>586</v>
      </c>
      <c r="E23" s="332" t="s">
        <v>587</v>
      </c>
      <c r="F23" s="333" t="s">
        <v>588</v>
      </c>
      <c r="G23" s="332" t="s">
        <v>144</v>
      </c>
      <c r="H23" s="332" t="s">
        <v>145</v>
      </c>
      <c r="I23" s="334" t="s">
        <v>146</v>
      </c>
    </row>
    <row r="24" spans="1:9">
      <c r="A24" s="335" t="s">
        <v>589</v>
      </c>
      <c r="B24" s="336">
        <v>855.16629799999998</v>
      </c>
      <c r="C24" s="336">
        <v>870.29286100000002</v>
      </c>
      <c r="D24" s="336">
        <v>907.40549499999997</v>
      </c>
      <c r="E24" s="336">
        <v>1018.032283</v>
      </c>
      <c r="F24" s="336">
        <v>1377.324253</v>
      </c>
      <c r="G24" s="336">
        <v>1652.7891035999999</v>
      </c>
      <c r="H24" s="336">
        <v>2479.1836553999997</v>
      </c>
      <c r="I24" s="344">
        <v>2851.0612037099995</v>
      </c>
    </row>
    <row r="25" spans="1:9">
      <c r="A25" s="335" t="s">
        <v>538</v>
      </c>
      <c r="B25" s="339">
        <v>-0.11990000000000001</v>
      </c>
      <c r="C25" s="339">
        <v>1.7688446136590041E-2</v>
      </c>
      <c r="D25" s="339">
        <v>4.2643845150419857E-2</v>
      </c>
      <c r="E25" s="339">
        <v>0.1219154926982231</v>
      </c>
      <c r="F25" s="339">
        <v>0.3529278746850899</v>
      </c>
      <c r="G25" s="339">
        <v>0.2</v>
      </c>
      <c r="H25" s="339">
        <v>0.5</v>
      </c>
      <c r="I25" s="345">
        <v>0.15</v>
      </c>
    </row>
    <row r="26" spans="1:9">
      <c r="A26" s="335" t="s">
        <v>590</v>
      </c>
      <c r="B26" s="336">
        <v>910.71166200000005</v>
      </c>
      <c r="C26" s="336">
        <v>758.05755899999997</v>
      </c>
      <c r="D26" s="336">
        <v>787.79835800000001</v>
      </c>
      <c r="E26" s="336">
        <v>822.77125999999998</v>
      </c>
      <c r="F26" s="336">
        <v>1180.2485160000001</v>
      </c>
      <c r="G26" s="336">
        <v>1487.5101932399998</v>
      </c>
      <c r="H26" s="336">
        <v>2107.3061070899998</v>
      </c>
      <c r="I26" s="344">
        <v>2423.4020231534996</v>
      </c>
    </row>
    <row r="27" spans="1:9">
      <c r="A27" s="335" t="s">
        <v>557</v>
      </c>
      <c r="B27" s="336">
        <v>-55.545364000000063</v>
      </c>
      <c r="C27" s="336">
        <v>112.23530200000005</v>
      </c>
      <c r="D27" s="336">
        <v>119.60713699999997</v>
      </c>
      <c r="E27" s="336">
        <v>195.26102300000002</v>
      </c>
      <c r="F27" s="336">
        <v>197.07573699999989</v>
      </c>
      <c r="G27" s="336">
        <v>165.27891036</v>
      </c>
      <c r="H27" s="336">
        <v>371.87754830999995</v>
      </c>
      <c r="I27" s="344">
        <v>427.6591805564999</v>
      </c>
    </row>
    <row r="28" spans="1:9">
      <c r="A28" s="335" t="s">
        <v>591</v>
      </c>
      <c r="B28" s="339">
        <v>-6.4952704672653114E-2</v>
      </c>
      <c r="C28" s="339">
        <v>0.12896268259748489</v>
      </c>
      <c r="D28" s="339">
        <v>0.13181222469894782</v>
      </c>
      <c r="E28" s="339">
        <v>0.19180238805845415</v>
      </c>
      <c r="F28" s="339">
        <v>0.14308594114330164</v>
      </c>
      <c r="G28" s="339">
        <v>0.1</v>
      </c>
      <c r="H28" s="339">
        <v>0.15</v>
      </c>
      <c r="I28" s="345">
        <v>0.15</v>
      </c>
    </row>
    <row r="29" spans="1:9">
      <c r="A29" s="331" t="s">
        <v>593</v>
      </c>
      <c r="B29" s="332" t="s">
        <v>584</v>
      </c>
      <c r="C29" s="332" t="s">
        <v>585</v>
      </c>
      <c r="D29" s="333" t="s">
        <v>586</v>
      </c>
      <c r="E29" s="332" t="s">
        <v>587</v>
      </c>
      <c r="F29" s="333" t="s">
        <v>588</v>
      </c>
      <c r="G29" s="332" t="s">
        <v>144</v>
      </c>
      <c r="H29" s="332" t="s">
        <v>145</v>
      </c>
      <c r="I29" s="334" t="s">
        <v>146</v>
      </c>
    </row>
    <row r="30" spans="1:9">
      <c r="A30" s="335" t="s">
        <v>589</v>
      </c>
      <c r="B30" s="336">
        <v>244.942384</v>
      </c>
      <c r="C30" s="336">
        <v>255.54095000000001</v>
      </c>
      <c r="D30" s="336">
        <v>278.481224</v>
      </c>
      <c r="E30" s="336">
        <v>184.35147000000001</v>
      </c>
      <c r="F30" s="336">
        <v>186.33510200000001</v>
      </c>
      <c r="G30" s="336">
        <v>251.55238770000003</v>
      </c>
      <c r="H30" s="336">
        <v>377.32858155000002</v>
      </c>
      <c r="I30" s="344">
        <v>433.92786878250001</v>
      </c>
    </row>
    <row r="31" spans="1:9">
      <c r="A31" s="335" t="s">
        <v>538</v>
      </c>
      <c r="B31" s="339">
        <v>1.29E-2</v>
      </c>
      <c r="C31" s="339">
        <v>4.3269628665000726E-2</v>
      </c>
      <c r="D31" s="339">
        <v>8.9771420197036766E-2</v>
      </c>
      <c r="E31" s="339">
        <v>-0.33801113284391482</v>
      </c>
      <c r="F31" s="339">
        <v>1.076005523579493E-2</v>
      </c>
      <c r="G31" s="339">
        <v>0.35</v>
      </c>
      <c r="H31" s="339">
        <v>0.5</v>
      </c>
      <c r="I31" s="345">
        <v>0.15</v>
      </c>
    </row>
    <row r="32" spans="1:9">
      <c r="A32" s="335" t="s">
        <v>590</v>
      </c>
      <c r="B32" s="336">
        <v>254.94992999999999</v>
      </c>
      <c r="C32" s="336">
        <v>234.23833500000001</v>
      </c>
      <c r="D32" s="336">
        <v>228.826222</v>
      </c>
      <c r="E32" s="336">
        <v>178.798462</v>
      </c>
      <c r="F32" s="336">
        <v>171.23337799999999</v>
      </c>
      <c r="G32" s="336">
        <v>231.42819668400003</v>
      </c>
      <c r="H32" s="336">
        <v>347.142295026</v>
      </c>
      <c r="I32" s="344">
        <v>399.21363927990001</v>
      </c>
    </row>
    <row r="33" spans="1:9">
      <c r="A33" s="335" t="s">
        <v>557</v>
      </c>
      <c r="B33" s="336">
        <v>-10.007545999999991</v>
      </c>
      <c r="C33" s="336">
        <v>21.302615000000003</v>
      </c>
      <c r="D33" s="336">
        <v>49.655001999999996</v>
      </c>
      <c r="E33" s="336">
        <v>5.5530080000000055</v>
      </c>
      <c r="F33" s="336">
        <v>15.101724000000019</v>
      </c>
      <c r="G33" s="336">
        <v>20.124191016000001</v>
      </c>
      <c r="H33" s="336">
        <v>30.186286524000003</v>
      </c>
      <c r="I33" s="344">
        <v>34.714229502599999</v>
      </c>
    </row>
    <row r="34" spans="1:9">
      <c r="A34" s="335" t="s">
        <v>591</v>
      </c>
      <c r="B34" s="339">
        <v>-4.085673470051631E-2</v>
      </c>
      <c r="C34" s="339">
        <v>8.3362823062213723E-2</v>
      </c>
      <c r="D34" s="339">
        <v>0.17830646277251352</v>
      </c>
      <c r="E34" s="339">
        <v>3.0121853652699409E-2</v>
      </c>
      <c r="F34" s="339">
        <v>8.1046050035167377E-2</v>
      </c>
      <c r="G34" s="339">
        <v>0.08</v>
      </c>
      <c r="H34" s="339">
        <v>0.08</v>
      </c>
      <c r="I34" s="345">
        <v>0.08</v>
      </c>
    </row>
    <row r="35" spans="1:9">
      <c r="A35" s="331" t="s">
        <v>594</v>
      </c>
      <c r="B35" s="332" t="s">
        <v>584</v>
      </c>
      <c r="C35" s="332" t="s">
        <v>585</v>
      </c>
      <c r="D35" s="333" t="s">
        <v>586</v>
      </c>
      <c r="E35" s="332" t="s">
        <v>587</v>
      </c>
      <c r="F35" s="333" t="s">
        <v>588</v>
      </c>
      <c r="G35" s="332" t="s">
        <v>144</v>
      </c>
      <c r="H35" s="332" t="s">
        <v>145</v>
      </c>
      <c r="I35" s="334" t="s">
        <v>146</v>
      </c>
    </row>
    <row r="36" spans="1:9">
      <c r="A36" s="335" t="s">
        <v>589</v>
      </c>
      <c r="B36" s="336">
        <v>6.8438319999999999</v>
      </c>
      <c r="C36" s="336">
        <v>32.403002999999998</v>
      </c>
      <c r="D36" s="336">
        <v>350.32362799999999</v>
      </c>
      <c r="E36" s="336">
        <v>310.54285800000002</v>
      </c>
      <c r="F36" s="336">
        <v>357.14899400000002</v>
      </c>
      <c r="G36" s="336">
        <v>589.29584009999996</v>
      </c>
      <c r="H36" s="336">
        <v>972.33813616499992</v>
      </c>
      <c r="I36" s="344">
        <v>1166.805763398</v>
      </c>
    </row>
    <row r="37" spans="1:9">
      <c r="A37" s="335" t="s">
        <v>538</v>
      </c>
      <c r="B37" s="339">
        <v>-0.96060000000000001</v>
      </c>
      <c r="C37" s="339">
        <v>3.7346286407965597</v>
      </c>
      <c r="D37" s="339">
        <v>9.8114555925572695</v>
      </c>
      <c r="E37" s="339">
        <v>-0.11355434467012304</v>
      </c>
      <c r="F37" s="339">
        <v>0.15007956164298575</v>
      </c>
      <c r="G37" s="339">
        <v>0.65</v>
      </c>
      <c r="H37" s="339">
        <v>0.65</v>
      </c>
      <c r="I37" s="345">
        <v>0.2</v>
      </c>
    </row>
    <row r="38" spans="1:9">
      <c r="A38" s="335" t="s">
        <v>590</v>
      </c>
      <c r="B38" s="336">
        <v>7.9490910000000001</v>
      </c>
      <c r="C38" s="336">
        <v>41.093003000000003</v>
      </c>
      <c r="D38" s="336">
        <v>322.83484700000002</v>
      </c>
      <c r="E38" s="336">
        <v>239.29145299999999</v>
      </c>
      <c r="F38" s="336">
        <v>350.493854</v>
      </c>
      <c r="G38" s="336">
        <v>536.25921449099997</v>
      </c>
      <c r="H38" s="336">
        <v>826.48741574024996</v>
      </c>
      <c r="I38" s="344">
        <v>991.78489888829995</v>
      </c>
    </row>
    <row r="39" spans="1:9">
      <c r="A39" s="335" t="s">
        <v>557</v>
      </c>
      <c r="B39" s="336">
        <v>-1.1052590000000002</v>
      </c>
      <c r="C39" s="336">
        <v>-8.6900000000000048</v>
      </c>
      <c r="D39" s="336">
        <v>27.48878099999996</v>
      </c>
      <c r="E39" s="336">
        <v>71.251405000000034</v>
      </c>
      <c r="F39" s="336">
        <v>6.6551400000000172</v>
      </c>
      <c r="G39" s="336">
        <v>53.036625608999998</v>
      </c>
      <c r="H39" s="336">
        <v>145.85072042474999</v>
      </c>
      <c r="I39" s="344">
        <v>175.02086450969998</v>
      </c>
    </row>
    <row r="40" spans="1:9">
      <c r="A40" s="335" t="s">
        <v>591</v>
      </c>
      <c r="B40" s="339">
        <v>-0.16149709694802564</v>
      </c>
      <c r="C40" s="339">
        <v>-0.26818501976498921</v>
      </c>
      <c r="D40" s="339">
        <v>7.8466819828664144E-2</v>
      </c>
      <c r="E40" s="339">
        <v>0.22944145442237163</v>
      </c>
      <c r="F40" s="339">
        <v>1.8634071807017372E-2</v>
      </c>
      <c r="G40" s="339">
        <v>0.09</v>
      </c>
      <c r="H40" s="339">
        <v>0.15</v>
      </c>
      <c r="I40" s="345">
        <v>0.15</v>
      </c>
    </row>
    <row r="41" spans="1:9">
      <c r="A41" s="346" t="s">
        <v>595</v>
      </c>
      <c r="B41" s="332" t="s">
        <v>584</v>
      </c>
      <c r="C41" s="332" t="s">
        <v>585</v>
      </c>
      <c r="D41" s="333" t="s">
        <v>586</v>
      </c>
      <c r="E41" s="332" t="s">
        <v>587</v>
      </c>
      <c r="F41" s="333" t="s">
        <v>588</v>
      </c>
      <c r="G41" s="332" t="s">
        <v>144</v>
      </c>
      <c r="H41" s="332" t="s">
        <v>145</v>
      </c>
      <c r="I41" s="334" t="s">
        <v>146</v>
      </c>
    </row>
    <row r="42" spans="1:9">
      <c r="A42" s="335" t="s">
        <v>589</v>
      </c>
      <c r="B42" s="347">
        <v>122.1657780000001</v>
      </c>
      <c r="C42" s="347">
        <v>183.38740600000006</v>
      </c>
      <c r="D42" s="347">
        <v>108.78965299999993</v>
      </c>
      <c r="E42" s="347">
        <v>232.05338899999992</v>
      </c>
      <c r="F42" s="347">
        <v>154.63165099999992</v>
      </c>
      <c r="G42" s="337">
        <v>170.09481609999992</v>
      </c>
      <c r="H42" s="337">
        <v>187.10429770999991</v>
      </c>
      <c r="I42" s="338">
        <v>205.81472748099992</v>
      </c>
    </row>
    <row r="43" spans="1:9">
      <c r="A43" s="335" t="s">
        <v>538</v>
      </c>
      <c r="B43" s="348" t="s">
        <v>596</v>
      </c>
      <c r="C43" s="348">
        <v>0.50113566173990143</v>
      </c>
      <c r="D43" s="349">
        <v>-0.4067768590390558</v>
      </c>
      <c r="E43" s="349">
        <v>1.1330465039722122</v>
      </c>
      <c r="F43" s="349">
        <v>-0.33363760957613087</v>
      </c>
      <c r="G43" s="350">
        <v>0.1</v>
      </c>
      <c r="H43" s="350">
        <v>0.1</v>
      </c>
      <c r="I43" s="351">
        <v>0.1</v>
      </c>
    </row>
    <row r="44" spans="1:9">
      <c r="A44" s="335" t="s">
        <v>590</v>
      </c>
      <c r="B44" s="347">
        <v>89.81</v>
      </c>
      <c r="C44" s="347">
        <v>135.69331300000005</v>
      </c>
      <c r="D44" s="347">
        <v>75.760572999999908</v>
      </c>
      <c r="E44" s="347">
        <v>189.69882499999994</v>
      </c>
      <c r="F44" s="347">
        <v>116.72425199999998</v>
      </c>
      <c r="G44" s="337">
        <v>110.56163046499995</v>
      </c>
      <c r="H44" s="337">
        <v>121.61779351149994</v>
      </c>
      <c r="I44" s="338">
        <v>133.77957286264996</v>
      </c>
    </row>
    <row r="45" spans="1:9">
      <c r="A45" s="335" t="s">
        <v>557</v>
      </c>
      <c r="B45" s="347">
        <v>32.3557780000001</v>
      </c>
      <c r="C45" s="347">
        <v>47.694093000000009</v>
      </c>
      <c r="D45" s="337">
        <v>33.029080000000022</v>
      </c>
      <c r="E45" s="337">
        <v>42.354563999999982</v>
      </c>
      <c r="F45" s="337">
        <v>37.907398999999941</v>
      </c>
      <c r="G45" s="337">
        <v>59.533185634999967</v>
      </c>
      <c r="H45" s="337">
        <v>65.486504198499972</v>
      </c>
      <c r="I45" s="338">
        <v>72.035154618349964</v>
      </c>
    </row>
    <row r="46" spans="1:9">
      <c r="A46" s="335" t="s">
        <v>591</v>
      </c>
      <c r="B46" s="348">
        <v>0.26485140544023772</v>
      </c>
      <c r="C46" s="348">
        <v>0.26007289181024784</v>
      </c>
      <c r="D46" s="349">
        <v>0.30360497610926329</v>
      </c>
      <c r="E46" s="349">
        <v>0.18252077326912039</v>
      </c>
      <c r="F46" s="349">
        <v>0.24514644159105539</v>
      </c>
      <c r="G46" s="350">
        <v>0.35</v>
      </c>
      <c r="H46" s="350">
        <v>0.35</v>
      </c>
      <c r="I46" s="351">
        <v>0.35</v>
      </c>
    </row>
    <row r="47" spans="1:9">
      <c r="A47" s="346" t="s">
        <v>597</v>
      </c>
      <c r="B47" s="332" t="s">
        <v>584</v>
      </c>
      <c r="C47" s="332" t="s">
        <v>585</v>
      </c>
      <c r="D47" s="333" t="s">
        <v>586</v>
      </c>
      <c r="E47" s="332" t="s">
        <v>587</v>
      </c>
      <c r="F47" s="333" t="s">
        <v>588</v>
      </c>
      <c r="G47" s="332" t="s">
        <v>144</v>
      </c>
      <c r="H47" s="332" t="s">
        <v>145</v>
      </c>
      <c r="I47" s="334" t="s">
        <v>146</v>
      </c>
    </row>
    <row r="48" spans="1:9">
      <c r="A48" s="335" t="s">
        <v>589</v>
      </c>
      <c r="B48" s="352"/>
      <c r="C48" s="352"/>
      <c r="D48" s="352"/>
      <c r="E48" s="352"/>
      <c r="F48" s="352"/>
      <c r="G48" s="352"/>
      <c r="H48" s="352">
        <v>936</v>
      </c>
      <c r="I48" s="353">
        <v>5360</v>
      </c>
    </row>
    <row r="49" spans="1:9">
      <c r="A49" s="335" t="s">
        <v>538</v>
      </c>
      <c r="B49" s="348"/>
      <c r="C49" s="348"/>
      <c r="D49" s="348"/>
      <c r="E49" s="348"/>
      <c r="F49" s="348"/>
      <c r="G49" s="348"/>
      <c r="H49" s="348"/>
      <c r="I49" s="354">
        <v>4.7264957264957266</v>
      </c>
    </row>
    <row r="50" spans="1:9">
      <c r="A50" s="335" t="s">
        <v>590</v>
      </c>
      <c r="B50" s="352"/>
      <c r="C50" s="352"/>
      <c r="D50" s="352"/>
      <c r="E50" s="352"/>
      <c r="F50" s="352"/>
      <c r="G50" s="352"/>
      <c r="H50" s="352">
        <v>720.72</v>
      </c>
      <c r="I50" s="353">
        <v>4020.0000000000005</v>
      </c>
    </row>
    <row r="51" spans="1:9">
      <c r="A51" s="335" t="s">
        <v>557</v>
      </c>
      <c r="B51" s="352"/>
      <c r="C51" s="352"/>
      <c r="D51" s="352"/>
      <c r="E51" s="352"/>
      <c r="F51" s="352"/>
      <c r="G51" s="352"/>
      <c r="H51" s="352">
        <v>215.28</v>
      </c>
      <c r="I51" s="353">
        <v>1340</v>
      </c>
    </row>
    <row r="52" spans="1:9">
      <c r="A52" s="335" t="s">
        <v>591</v>
      </c>
      <c r="B52" s="348"/>
      <c r="C52" s="348"/>
      <c r="D52" s="348"/>
      <c r="E52" s="348"/>
      <c r="F52" s="348"/>
      <c r="G52" s="355"/>
      <c r="H52" s="355">
        <v>0.23</v>
      </c>
      <c r="I52" s="356">
        <v>0.25</v>
      </c>
    </row>
    <row r="53" spans="1:9">
      <c r="A53" s="357"/>
      <c r="B53" s="332" t="s">
        <v>584</v>
      </c>
      <c r="C53" s="332" t="s">
        <v>585</v>
      </c>
      <c r="D53" s="358" t="s">
        <v>586</v>
      </c>
      <c r="E53" s="327" t="s">
        <v>587</v>
      </c>
      <c r="F53" s="358" t="s">
        <v>588</v>
      </c>
      <c r="G53" s="327" t="s">
        <v>144</v>
      </c>
      <c r="H53" s="327" t="s">
        <v>145</v>
      </c>
      <c r="I53" s="359" t="s">
        <v>146</v>
      </c>
    </row>
    <row r="54" spans="1:9" ht="14.5">
      <c r="A54" s="472" t="s">
        <v>537</v>
      </c>
      <c r="B54" s="360">
        <v>1597.22</v>
      </c>
      <c r="C54" s="360">
        <v>1602.68</v>
      </c>
      <c r="D54" s="469">
        <v>1645</v>
      </c>
      <c r="E54" s="360">
        <v>1744.98</v>
      </c>
      <c r="F54" s="360">
        <v>2075.44</v>
      </c>
      <c r="G54" s="470">
        <v>2663.7321474999999</v>
      </c>
      <c r="H54" s="470">
        <v>4951.9546708249991</v>
      </c>
      <c r="I54" s="471">
        <v>10017.609563371499</v>
      </c>
    </row>
    <row r="55" spans="1:9" ht="14.5">
      <c r="A55" s="473" t="s">
        <v>538</v>
      </c>
      <c r="B55" s="474"/>
      <c r="C55" s="475">
        <v>3.4184395386984701E-3</v>
      </c>
      <c r="D55" s="475">
        <v>2.6405770334689382E-2</v>
      </c>
      <c r="E55" s="361">
        <v>6.0778115501519681E-2</v>
      </c>
      <c r="F55" s="361">
        <v>0.1893775286822772</v>
      </c>
      <c r="G55" s="361">
        <v>0.28345418200477956</v>
      </c>
      <c r="H55" s="361">
        <v>0.8590287598820967</v>
      </c>
      <c r="I55" s="362">
        <v>1.0229606749818165</v>
      </c>
    </row>
    <row r="56" spans="1:9" ht="14.5">
      <c r="A56" s="476" t="s">
        <v>539</v>
      </c>
      <c r="B56" s="363">
        <v>1309.6600000000001</v>
      </c>
      <c r="C56" s="363">
        <v>1375.03</v>
      </c>
      <c r="D56" s="363">
        <v>1415.22</v>
      </c>
      <c r="E56" s="363">
        <v>1430.56</v>
      </c>
      <c r="F56" s="363">
        <v>1818.7</v>
      </c>
      <c r="G56" s="364">
        <v>2365.7592348799994</v>
      </c>
      <c r="H56" s="364">
        <v>4123.2736113677502</v>
      </c>
      <c r="I56" s="365">
        <v>7968.1801341843493</v>
      </c>
    </row>
    <row r="57" spans="1:9" ht="14.5">
      <c r="A57" s="473" t="s">
        <v>538</v>
      </c>
      <c r="B57" s="474"/>
      <c r="C57" s="475">
        <v>4.9913718064230395E-2</v>
      </c>
      <c r="D57" s="475">
        <v>2.9228453197384763E-2</v>
      </c>
      <c r="E57" s="361">
        <v>1.0839304136459393E-2</v>
      </c>
      <c r="F57" s="361">
        <v>0.27132032211162072</v>
      </c>
      <c r="G57" s="366">
        <v>0.30079685208115658</v>
      </c>
      <c r="H57" s="366">
        <v>0.74289655116865627</v>
      </c>
      <c r="I57" s="367">
        <v>0.93248881476511758</v>
      </c>
    </row>
    <row r="58" spans="1:9" ht="14.5">
      <c r="A58" s="476" t="s">
        <v>557</v>
      </c>
      <c r="B58" s="363">
        <v>287.55999999999995</v>
      </c>
      <c r="C58" s="363">
        <v>227.65000000000009</v>
      </c>
      <c r="D58" s="363">
        <v>229.77999999999997</v>
      </c>
      <c r="E58" s="363">
        <v>314.42000000000007</v>
      </c>
      <c r="F58" s="363">
        <v>256.74</v>
      </c>
      <c r="G58" s="364">
        <v>297.97291261999999</v>
      </c>
      <c r="H58" s="364">
        <v>828.68105945724983</v>
      </c>
      <c r="I58" s="365">
        <v>2049.4294291871502</v>
      </c>
    </row>
    <row r="59" spans="1:9" ht="14.5">
      <c r="A59" s="477" t="s">
        <v>540</v>
      </c>
      <c r="B59" s="475">
        <v>0.18003781570478702</v>
      </c>
      <c r="C59" s="475">
        <v>0.14204332742656056</v>
      </c>
      <c r="D59" s="361">
        <v>0.13968389057750757</v>
      </c>
      <c r="E59" s="361">
        <v>0.18018544625153302</v>
      </c>
      <c r="F59" s="361">
        <v>0.12370388929576379</v>
      </c>
      <c r="G59" s="366">
        <v>0.11186294121188474</v>
      </c>
      <c r="H59" s="366">
        <v>0.16734423364969755</v>
      </c>
      <c r="I59" s="367">
        <v>0.2045826817488183</v>
      </c>
    </row>
    <row r="60" spans="1:9" ht="14.5">
      <c r="A60" s="368" t="s">
        <v>558</v>
      </c>
      <c r="B60" s="363">
        <v>15.84</v>
      </c>
      <c r="C60" s="363">
        <v>17.66</v>
      </c>
      <c r="D60" s="363">
        <v>10.77</v>
      </c>
      <c r="E60" s="363">
        <v>14.11</v>
      </c>
      <c r="F60" s="363">
        <v>11.98</v>
      </c>
      <c r="G60" s="369">
        <v>10.654928589999999</v>
      </c>
      <c r="H60" s="369">
        <v>19.807818683299995</v>
      </c>
      <c r="I60" s="370">
        <v>40.070438253485996</v>
      </c>
    </row>
    <row r="61" spans="1:9" ht="14.5">
      <c r="A61" s="371" t="s">
        <v>559</v>
      </c>
      <c r="B61" s="372">
        <v>9.9172311891912203E-3</v>
      </c>
      <c r="C61" s="372">
        <v>1.1019043102802805E-2</v>
      </c>
      <c r="D61" s="361">
        <v>6.5471124620060791E-3</v>
      </c>
      <c r="E61" s="361">
        <v>8.0860525622070169E-3</v>
      </c>
      <c r="F61" s="361">
        <v>5.7722699764869139E-3</v>
      </c>
      <c r="G61" s="373">
        <v>4.0000000000000001E-3</v>
      </c>
      <c r="H61" s="373">
        <v>4.0000000000000001E-3</v>
      </c>
      <c r="I61" s="374">
        <v>4.0000000000000001E-3</v>
      </c>
    </row>
    <row r="62" spans="1:9" ht="14.5">
      <c r="A62" s="368" t="s">
        <v>560</v>
      </c>
      <c r="B62" s="363">
        <v>55.8</v>
      </c>
      <c r="C62" s="363">
        <v>52.09</v>
      </c>
      <c r="D62" s="363">
        <v>38.4</v>
      </c>
      <c r="E62" s="363">
        <v>34.61</v>
      </c>
      <c r="F62" s="363">
        <v>50.57</v>
      </c>
      <c r="G62" s="375">
        <v>38.624116138749997</v>
      </c>
      <c r="H62" s="375">
        <v>66.851388056137495</v>
      </c>
      <c r="I62" s="376">
        <v>125.22011954214375</v>
      </c>
    </row>
    <row r="63" spans="1:9" ht="14.5">
      <c r="A63" s="371" t="s">
        <v>559</v>
      </c>
      <c r="B63" s="372">
        <v>3.4935700780105432E-2</v>
      </c>
      <c r="C63" s="372">
        <v>3.2501809469139192E-2</v>
      </c>
      <c r="D63" s="372">
        <v>2.3343465045592704E-2</v>
      </c>
      <c r="E63" s="372">
        <v>1.9834038212472347E-2</v>
      </c>
      <c r="F63" s="372">
        <v>2.4365917588559535E-2</v>
      </c>
      <c r="G63" s="373">
        <v>1.4500000000000001E-2</v>
      </c>
      <c r="H63" s="373">
        <v>1.3500000000000002E-2</v>
      </c>
      <c r="I63" s="374">
        <v>1.2500000000000001E-2</v>
      </c>
    </row>
    <row r="64" spans="1:9" ht="14.5">
      <c r="A64" s="368" t="s">
        <v>561</v>
      </c>
      <c r="B64" s="363">
        <v>177.79</v>
      </c>
      <c r="C64" s="363">
        <v>136.9</v>
      </c>
      <c r="D64" s="363">
        <v>130.05000000000001</v>
      </c>
      <c r="E64" s="363">
        <v>97.39</v>
      </c>
      <c r="F64" s="363">
        <v>136.69999999999999</v>
      </c>
      <c r="G64" s="369">
        <v>95.89435730999999</v>
      </c>
      <c r="H64" s="369">
        <v>138.65473078309995</v>
      </c>
      <c r="I64" s="370">
        <v>260.45784864765892</v>
      </c>
    </row>
    <row r="65" spans="1:9" ht="14.5">
      <c r="A65" s="371" t="s">
        <v>559</v>
      </c>
      <c r="B65" s="361">
        <v>0.11131215486908502</v>
      </c>
      <c r="C65" s="361">
        <v>8.5419422467367154E-2</v>
      </c>
      <c r="D65" s="361">
        <v>7.905775075987842E-2</v>
      </c>
      <c r="E65" s="361">
        <v>5.5811527925821502E-2</v>
      </c>
      <c r="F65" s="361">
        <v>6.5865551401148664E-2</v>
      </c>
      <c r="G65" s="377">
        <v>3.5999999999999997E-2</v>
      </c>
      <c r="H65" s="377">
        <v>2.7999999999999997E-2</v>
      </c>
      <c r="I65" s="378">
        <v>2.5999999999999995E-2</v>
      </c>
    </row>
    <row r="66" spans="1:9" ht="14.5">
      <c r="A66" s="368" t="s">
        <v>562</v>
      </c>
      <c r="B66" s="363">
        <v>0</v>
      </c>
      <c r="C66" s="363">
        <v>63.98</v>
      </c>
      <c r="D66" s="363">
        <v>68.53</v>
      </c>
      <c r="E66" s="363">
        <v>84.53</v>
      </c>
      <c r="F66" s="363">
        <v>101.47</v>
      </c>
      <c r="G66" s="379">
        <v>79.911964424999994</v>
      </c>
      <c r="H66" s="379">
        <v>89.135184074849974</v>
      </c>
      <c r="I66" s="380">
        <v>160.28175301394398</v>
      </c>
    </row>
    <row r="67" spans="1:9" ht="14.5">
      <c r="A67" s="371" t="s">
        <v>559</v>
      </c>
      <c r="B67" s="361">
        <v>0</v>
      </c>
      <c r="C67" s="361">
        <v>3.9920632939825791E-2</v>
      </c>
      <c r="D67" s="361">
        <v>4.165957446808511E-2</v>
      </c>
      <c r="E67" s="361">
        <v>4.8441815952045296E-2</v>
      </c>
      <c r="F67" s="361">
        <v>4.8890837605519794E-2</v>
      </c>
      <c r="G67" s="377">
        <v>0.03</v>
      </c>
      <c r="H67" s="377">
        <v>1.7999999999999999E-2</v>
      </c>
      <c r="I67" s="378">
        <v>1.6E-2</v>
      </c>
    </row>
    <row r="68" spans="1:9" ht="14.5">
      <c r="A68" s="368" t="s">
        <v>563</v>
      </c>
      <c r="B68" s="363">
        <v>17.59</v>
      </c>
      <c r="C68" s="363">
        <v>7.99</v>
      </c>
      <c r="D68" s="363">
        <v>12.08</v>
      </c>
      <c r="E68" s="363">
        <v>13.07</v>
      </c>
      <c r="F68" s="363">
        <v>23.46</v>
      </c>
      <c r="G68" s="369">
        <v>-10.654928589999999</v>
      </c>
      <c r="H68" s="369">
        <v>24.759773354124995</v>
      </c>
      <c r="I68" s="370">
        <v>50.088047816857497</v>
      </c>
    </row>
    <row r="69" spans="1:9" ht="14.5">
      <c r="A69" s="371" t="s">
        <v>559</v>
      </c>
      <c r="B69" s="381">
        <v>1.1012884887492018E-2</v>
      </c>
      <c r="C69" s="381">
        <v>4.9853994559113483E-3</v>
      </c>
      <c r="D69" s="381">
        <v>7.3434650455927054E-3</v>
      </c>
      <c r="E69" s="381">
        <v>7.4900571926325805E-3</v>
      </c>
      <c r="F69" s="381">
        <v>1.1303627182669699E-2</v>
      </c>
      <c r="G69" s="377">
        <v>-4.0000000000000001E-3</v>
      </c>
      <c r="H69" s="377">
        <v>5.0000000000000001E-3</v>
      </c>
      <c r="I69" s="378">
        <v>5.0000000000000001E-3</v>
      </c>
    </row>
    <row r="70" spans="1:9" ht="14.5">
      <c r="A70" s="382" t="s">
        <v>564</v>
      </c>
      <c r="B70" s="372">
        <v>0.15726074053668249</v>
      </c>
      <c r="C70" s="372">
        <v>0.16282726433224348</v>
      </c>
      <c r="D70" s="383">
        <v>0.15140425531914894</v>
      </c>
      <c r="E70" s="383">
        <v>0.13157743928297172</v>
      </c>
      <c r="F70" s="383">
        <v>0.1504259337778977</v>
      </c>
      <c r="G70" s="383">
        <v>7.6499999999999985E-2</v>
      </c>
      <c r="H70" s="383">
        <v>6.4500000000000002E-2</v>
      </c>
      <c r="I70" s="384">
        <v>5.949999999999999E-2</v>
      </c>
    </row>
    <row r="71" spans="1:9" ht="14.5">
      <c r="A71" s="385" t="s">
        <v>565</v>
      </c>
      <c r="B71" s="386">
        <v>14.65</v>
      </c>
      <c r="C71" s="386">
        <v>21.14</v>
      </c>
      <c r="D71" s="386">
        <v>12.88</v>
      </c>
      <c r="E71" s="386">
        <v>22.04</v>
      </c>
      <c r="F71" s="386">
        <v>25.77</v>
      </c>
      <c r="G71" s="387">
        <v>20.23</v>
      </c>
      <c r="H71" s="387">
        <v>22.680000000000003</v>
      </c>
      <c r="I71" s="388">
        <v>22.893333333333334</v>
      </c>
    </row>
    <row r="72" spans="1:9" ht="14.5">
      <c r="A72" s="368" t="s">
        <v>566</v>
      </c>
      <c r="B72" s="363">
        <v>89.17</v>
      </c>
      <c r="C72" s="363">
        <v>70</v>
      </c>
      <c r="D72" s="363">
        <v>23.13</v>
      </c>
      <c r="E72" s="363">
        <v>8.3800000000000008</v>
      </c>
      <c r="F72" s="363">
        <v>-15.73</v>
      </c>
      <c r="G72" s="389">
        <v>5.2599999999999989</v>
      </c>
      <c r="H72" s="389">
        <v>-0.69666666666666688</v>
      </c>
      <c r="I72" s="390">
        <v>-3.7222222222222232</v>
      </c>
    </row>
    <row r="73" spans="1:9" ht="14.5">
      <c r="A73" s="368" t="s">
        <v>581</v>
      </c>
      <c r="B73" s="363">
        <v>0</v>
      </c>
      <c r="C73" s="363">
        <v>0</v>
      </c>
      <c r="D73" s="375">
        <v>-11.61</v>
      </c>
      <c r="E73" s="375">
        <v>-5.13</v>
      </c>
      <c r="F73" s="363">
        <v>15.85</v>
      </c>
      <c r="G73" s="389">
        <v>-0.29666666666666625</v>
      </c>
      <c r="H73" s="389">
        <v>3.474444444444444</v>
      </c>
      <c r="I73" s="390">
        <v>6.3425925925925926</v>
      </c>
    </row>
    <row r="74" spans="1:9" ht="14.5">
      <c r="A74" s="368" t="s">
        <v>567</v>
      </c>
      <c r="B74" s="363">
        <v>109.08</v>
      </c>
      <c r="C74" s="363">
        <v>82.63</v>
      </c>
      <c r="D74" s="375">
        <v>-32.049999999999997</v>
      </c>
      <c r="E74" s="375">
        <v>-8.1199999999999992</v>
      </c>
      <c r="F74" s="375">
        <v>-30.38</v>
      </c>
      <c r="G74" s="375">
        <v>-34.42828611395462</v>
      </c>
      <c r="H74" s="375">
        <v>-53.177454504274358</v>
      </c>
      <c r="I74" s="376">
        <v>-127.89605632400736</v>
      </c>
    </row>
    <row r="75" spans="1:9" ht="14.5">
      <c r="A75" s="391" t="s">
        <v>559</v>
      </c>
      <c r="B75" s="361">
        <v>6.8293660234657716E-2</v>
      </c>
      <c r="C75" s="361">
        <v>5.1557391369456154E-2</v>
      </c>
      <c r="D75" s="361">
        <v>-1.9483282674772034E-2</v>
      </c>
      <c r="E75" s="361">
        <v>-4.6533484624465601E-3</v>
      </c>
      <c r="F75" s="361">
        <v>-1.4637859923678833E-2</v>
      </c>
      <c r="G75" s="377">
        <v>-1.2924830353632476E-2</v>
      </c>
      <c r="H75" s="377">
        <v>-1.0738679579919289E-2</v>
      </c>
      <c r="I75" s="378">
        <v>-1.2767123285743531E-2</v>
      </c>
    </row>
    <row r="76" spans="1:9" ht="14.5">
      <c r="A76" s="368" t="s">
        <v>568</v>
      </c>
      <c r="B76" s="363">
        <v>0</v>
      </c>
      <c r="C76" s="363">
        <v>0</v>
      </c>
      <c r="D76" s="375">
        <v>-22.57</v>
      </c>
      <c r="E76" s="375">
        <v>-63.73</v>
      </c>
      <c r="F76" s="375">
        <v>-25.85</v>
      </c>
      <c r="G76" s="375">
        <v>-55.669749721123033</v>
      </c>
      <c r="H76" s="375">
        <v>-115.34134629341023</v>
      </c>
      <c r="I76" s="376">
        <v>-189.15393684510119</v>
      </c>
    </row>
    <row r="77" spans="1:9" ht="14.5">
      <c r="A77" s="391" t="s">
        <v>559</v>
      </c>
      <c r="B77" s="361">
        <v>0</v>
      </c>
      <c r="C77" s="361">
        <v>0</v>
      </c>
      <c r="D77" s="361">
        <v>-1.3720364741641337E-2</v>
      </c>
      <c r="E77" s="361">
        <v>-3.6521908560556565E-2</v>
      </c>
      <c r="F77" s="361">
        <v>-1.2455190224723432E-2</v>
      </c>
      <c r="G77" s="377">
        <v>-2.0899154508973779E-2</v>
      </c>
      <c r="H77" s="377">
        <v>-2.3292084431417923E-2</v>
      </c>
      <c r="I77" s="378">
        <v>-1.8882143055038377E-2</v>
      </c>
    </row>
    <row r="78" spans="1:9" ht="14.5">
      <c r="A78" s="368" t="s">
        <v>569</v>
      </c>
      <c r="B78" s="375">
        <v>-2.11</v>
      </c>
      <c r="C78" s="375">
        <v>108.5</v>
      </c>
      <c r="D78" s="375">
        <v>-6.32</v>
      </c>
      <c r="E78" s="375">
        <v>23.42</v>
      </c>
      <c r="F78" s="375">
        <v>-10.32</v>
      </c>
      <c r="G78" s="389">
        <v>2.2600000000000002</v>
      </c>
      <c r="H78" s="389">
        <v>5.12</v>
      </c>
      <c r="I78" s="390">
        <v>-0.98000000000000009</v>
      </c>
    </row>
    <row r="79" spans="1:9" ht="14.5">
      <c r="A79" s="392" t="s">
        <v>570</v>
      </c>
      <c r="B79" s="393">
        <v>13.17</v>
      </c>
      <c r="C79" s="393">
        <v>66.040000000000006</v>
      </c>
      <c r="D79" s="393">
        <v>-66.58</v>
      </c>
      <c r="E79" s="393">
        <v>47.56</v>
      </c>
      <c r="F79" s="393">
        <v>-108.08</v>
      </c>
      <c r="G79" s="394">
        <v>20.897772244506118</v>
      </c>
      <c r="H79" s="394">
        <v>351.53114148582972</v>
      </c>
      <c r="I79" s="395">
        <v>1120.7949324476549</v>
      </c>
    </row>
    <row r="80" spans="1:9" ht="14.5">
      <c r="A80" s="368" t="s">
        <v>571</v>
      </c>
      <c r="B80" s="375">
        <v>4.45</v>
      </c>
      <c r="C80" s="375">
        <v>2.21</v>
      </c>
      <c r="D80" s="375">
        <v>4.88</v>
      </c>
      <c r="E80" s="375">
        <v>13.12</v>
      </c>
      <c r="F80" s="375">
        <v>2.2999999999999998</v>
      </c>
      <c r="G80" s="396">
        <v>6.7666666666666666</v>
      </c>
      <c r="H80" s="396">
        <v>7.3955555555555543</v>
      </c>
      <c r="I80" s="397">
        <v>5.4874074074074066</v>
      </c>
    </row>
    <row r="81" spans="1:9" ht="14.5">
      <c r="A81" s="368" t="s">
        <v>572</v>
      </c>
      <c r="B81" s="363">
        <v>1.05</v>
      </c>
      <c r="C81" s="363">
        <v>1.81</v>
      </c>
      <c r="D81" s="363">
        <v>9.4600000000000009</v>
      </c>
      <c r="E81" s="363">
        <v>13</v>
      </c>
      <c r="F81" s="363">
        <v>10.84</v>
      </c>
      <c r="G81" s="396">
        <v>11.1</v>
      </c>
      <c r="H81" s="396">
        <v>11.646666666666667</v>
      </c>
      <c r="I81" s="397">
        <v>11.195555555555556</v>
      </c>
    </row>
    <row r="82" spans="1:9" ht="14.5">
      <c r="A82" s="398" t="s">
        <v>573</v>
      </c>
      <c r="B82" s="399">
        <v>16.579999999999998</v>
      </c>
      <c r="C82" s="399">
        <v>66.44</v>
      </c>
      <c r="D82" s="399">
        <v>-71.16</v>
      </c>
      <c r="E82" s="399">
        <v>47.68</v>
      </c>
      <c r="F82" s="399">
        <v>-116.62</v>
      </c>
      <c r="G82" s="400">
        <v>16.564438911172786</v>
      </c>
      <c r="H82" s="400">
        <v>347.28003037471865</v>
      </c>
      <c r="I82" s="401">
        <v>1115.0867842995067</v>
      </c>
    </row>
    <row r="83" spans="1:9" ht="14.5">
      <c r="A83" s="402" t="s">
        <v>538</v>
      </c>
      <c r="B83" s="403"/>
      <c r="C83" s="361">
        <v>3.0072376357056694</v>
      </c>
      <c r="D83" s="361">
        <v>-2.0710415412402168</v>
      </c>
      <c r="E83" s="361">
        <v>1.6700393479482858</v>
      </c>
      <c r="F83" s="361">
        <v>-3.4458892617449663</v>
      </c>
      <c r="G83" s="361">
        <v>1.1420377200409257</v>
      </c>
      <c r="H83" s="361">
        <v>19.96539654841413</v>
      </c>
      <c r="I83" s="362">
        <v>2.2109153615781385</v>
      </c>
    </row>
    <row r="84" spans="1:9" ht="14.5">
      <c r="A84" s="368" t="s">
        <v>574</v>
      </c>
      <c r="B84" s="375">
        <v>6.36</v>
      </c>
      <c r="C84" s="375">
        <v>10.029999999999999</v>
      </c>
      <c r="D84" s="375">
        <v>-6.77</v>
      </c>
      <c r="E84" s="375">
        <v>-0.52</v>
      </c>
      <c r="F84" s="375">
        <v>12.39</v>
      </c>
      <c r="G84" s="369">
        <v>1.6564438911172787</v>
      </c>
      <c r="H84" s="369">
        <v>34.728003037471865</v>
      </c>
      <c r="I84" s="370">
        <v>111.50867842995068</v>
      </c>
    </row>
    <row r="85" spans="1:9" ht="14.5">
      <c r="A85" s="402" t="s">
        <v>575</v>
      </c>
      <c r="B85" s="361">
        <v>0.38359469240048255</v>
      </c>
      <c r="C85" s="361">
        <v>0.15096327513546057</v>
      </c>
      <c r="D85" s="361">
        <v>9.5137717818999434E-2</v>
      </c>
      <c r="E85" s="361">
        <v>-1.0906040268456376E-2</v>
      </c>
      <c r="F85" s="361">
        <v>-0.10624249699879952</v>
      </c>
      <c r="G85" s="377">
        <v>0.1</v>
      </c>
      <c r="H85" s="377">
        <v>0.1</v>
      </c>
      <c r="I85" s="378">
        <v>0.1</v>
      </c>
    </row>
    <row r="86" spans="1:9" ht="14.5">
      <c r="A86" s="368" t="s">
        <v>576</v>
      </c>
      <c r="B86" s="375">
        <v>10.220000000000001</v>
      </c>
      <c r="C86" s="375">
        <v>56.41</v>
      </c>
      <c r="D86" s="375">
        <v>-64.39</v>
      </c>
      <c r="E86" s="375">
        <v>48.2</v>
      </c>
      <c r="F86" s="375">
        <v>-129.01</v>
      </c>
      <c r="G86" s="379">
        <v>14.907995020055507</v>
      </c>
      <c r="H86" s="379">
        <v>312.55202733724678</v>
      </c>
      <c r="I86" s="380">
        <v>1003.578105869556</v>
      </c>
    </row>
    <row r="87" spans="1:9" ht="14.5">
      <c r="A87" s="402" t="s">
        <v>577</v>
      </c>
      <c r="B87" s="361">
        <v>6.3986175980766582E-3</v>
      </c>
      <c r="C87" s="361">
        <v>3.5197294531659463E-2</v>
      </c>
      <c r="D87" s="361">
        <v>-3.9142857142857146E-2</v>
      </c>
      <c r="E87" s="361">
        <v>2.762209308989215E-2</v>
      </c>
      <c r="F87" s="361">
        <v>-6.2160312993871175E-2</v>
      </c>
      <c r="G87" s="361">
        <v>5.596656943922515E-3</v>
      </c>
      <c r="H87" s="361">
        <v>6.3116899914024333E-2</v>
      </c>
      <c r="I87" s="362">
        <v>0.10018139552364372</v>
      </c>
    </row>
    <row r="88" spans="1:9" ht="14.5">
      <c r="A88" s="368" t="s">
        <v>578</v>
      </c>
      <c r="B88" s="375">
        <v>-6.41</v>
      </c>
      <c r="C88" s="375">
        <v>1.83</v>
      </c>
      <c r="D88" s="375">
        <v>-0.31</v>
      </c>
      <c r="E88" s="375">
        <v>-0.94</v>
      </c>
      <c r="F88" s="375">
        <v>-1.83</v>
      </c>
      <c r="G88" s="369">
        <v>0.21146911779475686</v>
      </c>
      <c r="H88" s="369">
        <v>4.4335339123103763</v>
      </c>
      <c r="I88" s="370">
        <v>14.235702145115011</v>
      </c>
    </row>
    <row r="89" spans="1:9" ht="14.5">
      <c r="A89" s="368" t="s">
        <v>598</v>
      </c>
      <c r="B89" s="404">
        <v>-0.62720156555772988</v>
      </c>
      <c r="C89" s="404">
        <v>3.2441056550257051E-2</v>
      </c>
      <c r="D89" s="404">
        <v>4.8144121758036959E-3</v>
      </c>
      <c r="E89" s="404">
        <v>-1.9502074688796677E-2</v>
      </c>
      <c r="F89" s="404">
        <v>1.4184946903340828E-2</v>
      </c>
      <c r="G89" s="405">
        <v>1.4184946903340828E-2</v>
      </c>
      <c r="H89" s="405">
        <v>1.4184946903340828E-2</v>
      </c>
      <c r="I89" s="406">
        <v>1.4184946903340828E-2</v>
      </c>
    </row>
    <row r="90" spans="1:9" ht="14.5">
      <c r="A90" s="407" t="s">
        <v>579</v>
      </c>
      <c r="B90" s="408">
        <v>16.63</v>
      </c>
      <c r="C90" s="408">
        <v>54.58</v>
      </c>
      <c r="D90" s="408">
        <v>-64.08</v>
      </c>
      <c r="E90" s="408">
        <v>49.14</v>
      </c>
      <c r="F90" s="408">
        <v>-127.18</v>
      </c>
      <c r="G90" s="408">
        <v>14.696525902260751</v>
      </c>
      <c r="H90" s="408">
        <v>308.11849342493639</v>
      </c>
      <c r="I90" s="409">
        <v>989.34240372444094</v>
      </c>
    </row>
    <row r="91" spans="1:9" ht="14.5">
      <c r="A91" s="410" t="s">
        <v>538</v>
      </c>
      <c r="B91" s="411"/>
      <c r="C91" s="412">
        <v>2.2820204449789538</v>
      </c>
      <c r="D91" s="412">
        <v>-2.1740564309270796</v>
      </c>
      <c r="E91" s="412">
        <v>1.7668539325842696</v>
      </c>
      <c r="F91" s="412">
        <v>-3.5881155881155884</v>
      </c>
      <c r="G91" s="412">
        <v>1.1155568949698125</v>
      </c>
      <c r="H91" s="412">
        <v>19.96539654841413</v>
      </c>
      <c r="I91" s="413">
        <v>2.2109153615781385</v>
      </c>
    </row>
  </sheetData>
  <phoneticPr fontId="39" type="noConversion"/>
  <hyperlinks>
    <hyperlink ref="A1" location="目录!A1" display="返回目录" xr:uid="{68C98B2F-8C17-4FDD-B038-84723DD2ED2F}"/>
  </hyperlink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4312E-D3CC-4FE5-948A-48DA76FC6DAF}">
  <dimension ref="A1:I95"/>
  <sheetViews>
    <sheetView topLeftCell="A88" workbookViewId="0">
      <selection activeCell="E103" sqref="E103"/>
    </sheetView>
  </sheetViews>
  <sheetFormatPr defaultRowHeight="14"/>
  <cols>
    <col min="1" max="1" width="16.25" customWidth="1"/>
    <col min="2" max="2" width="12.4140625" customWidth="1"/>
    <col min="3" max="3" width="10.75" bestFit="1" customWidth="1"/>
    <col min="4" max="4" width="11.08203125" customWidth="1"/>
    <col min="5" max="5" width="12" bestFit="1" customWidth="1"/>
    <col min="6" max="6" width="11.4140625" customWidth="1"/>
    <col min="7" max="7" width="14.08203125" bestFit="1" customWidth="1"/>
    <col min="8" max="9" width="11.1640625" customWidth="1"/>
  </cols>
  <sheetData>
    <row r="1" spans="1:9">
      <c r="A1" s="9" t="s">
        <v>10</v>
      </c>
      <c r="B1" s="190" t="s">
        <v>485</v>
      </c>
      <c r="C1" s="10"/>
    </row>
    <row r="3" spans="1:9">
      <c r="A3" s="414" t="s">
        <v>70</v>
      </c>
      <c r="B3" s="414">
        <v>2017</v>
      </c>
      <c r="C3" s="414">
        <v>2018</v>
      </c>
      <c r="D3" s="414">
        <v>2019</v>
      </c>
      <c r="E3" s="414">
        <v>2020</v>
      </c>
      <c r="F3" s="414">
        <v>2021</v>
      </c>
      <c r="G3" s="414" t="s">
        <v>144</v>
      </c>
      <c r="H3" s="414" t="s">
        <v>145</v>
      </c>
      <c r="I3" s="414" t="s">
        <v>146</v>
      </c>
    </row>
    <row r="4" spans="1:9" ht="16.5">
      <c r="A4" s="248" t="s">
        <v>537</v>
      </c>
      <c r="B4" s="249"/>
      <c r="C4" s="249"/>
      <c r="D4" s="249"/>
      <c r="E4" s="249"/>
      <c r="F4" s="249"/>
      <c r="G4" s="249"/>
      <c r="H4" s="415">
        <v>216000</v>
      </c>
      <c r="I4" s="415">
        <v>670000</v>
      </c>
    </row>
    <row r="5" spans="1:9" ht="16.5">
      <c r="A5" s="248" t="s">
        <v>538</v>
      </c>
      <c r="B5" s="249"/>
      <c r="C5" s="249"/>
      <c r="D5" s="249"/>
      <c r="E5" s="249"/>
      <c r="F5" s="249"/>
      <c r="G5" s="249"/>
      <c r="H5" s="250"/>
      <c r="I5" s="250">
        <v>2.1018518518518516</v>
      </c>
    </row>
    <row r="6" spans="1:9" ht="16.5">
      <c r="A6" s="248" t="s">
        <v>599</v>
      </c>
      <c r="B6" s="249"/>
      <c r="C6" s="249"/>
      <c r="D6" s="249"/>
      <c r="E6" s="249"/>
      <c r="F6" s="249"/>
      <c r="G6" s="249"/>
      <c r="H6" s="416">
        <v>3</v>
      </c>
      <c r="I6" s="416">
        <v>10</v>
      </c>
    </row>
    <row r="7" spans="1:9" ht="16.5">
      <c r="A7" s="248" t="s">
        <v>600</v>
      </c>
      <c r="B7" s="249"/>
      <c r="C7" s="249"/>
      <c r="D7" s="249"/>
      <c r="E7" s="249"/>
      <c r="F7" s="249"/>
      <c r="G7" s="249"/>
      <c r="H7" s="416">
        <v>0.72</v>
      </c>
      <c r="I7" s="416">
        <v>0.67</v>
      </c>
    </row>
    <row r="8" spans="1:9" ht="16.5">
      <c r="A8" s="248" t="s">
        <v>539</v>
      </c>
      <c r="B8" s="249"/>
      <c r="C8" s="249"/>
      <c r="D8" s="249"/>
      <c r="E8" s="249"/>
      <c r="F8" s="249"/>
      <c r="G8" s="249"/>
      <c r="H8" s="415">
        <v>164160</v>
      </c>
      <c r="I8" s="415">
        <v>495800</v>
      </c>
    </row>
    <row r="9" spans="1:9" ht="16.5">
      <c r="A9" s="248" t="s">
        <v>601</v>
      </c>
      <c r="B9" s="249"/>
      <c r="C9" s="249"/>
      <c r="D9" s="249"/>
      <c r="E9" s="249"/>
      <c r="F9" s="249"/>
      <c r="G9" s="249"/>
      <c r="H9" s="417">
        <v>0.54720000000000002</v>
      </c>
      <c r="I9" s="417">
        <v>0.49580000000000002</v>
      </c>
    </row>
    <row r="10" spans="1:9" ht="16.5">
      <c r="A10" s="248" t="s">
        <v>557</v>
      </c>
      <c r="B10" s="249"/>
      <c r="C10" s="249"/>
      <c r="D10" s="249"/>
      <c r="E10" s="249"/>
      <c r="F10" s="249"/>
      <c r="G10" s="249"/>
      <c r="H10" s="415">
        <v>51840</v>
      </c>
      <c r="I10" s="415">
        <v>174200</v>
      </c>
    </row>
    <row r="11" spans="1:9" ht="16.5">
      <c r="A11" s="248" t="s">
        <v>602</v>
      </c>
      <c r="B11" s="249"/>
      <c r="C11" s="249"/>
      <c r="D11" s="249"/>
      <c r="E11" s="249"/>
      <c r="F11" s="249"/>
      <c r="G11" s="249"/>
      <c r="H11" s="418">
        <v>0.17279999999999998</v>
      </c>
      <c r="I11" s="418">
        <v>0.17420000000000002</v>
      </c>
    </row>
    <row r="12" spans="1:9" ht="16.5">
      <c r="A12" s="248" t="s">
        <v>540</v>
      </c>
      <c r="B12" s="249"/>
      <c r="C12" s="249"/>
      <c r="D12" s="249"/>
      <c r="E12" s="249"/>
      <c r="F12" s="249"/>
      <c r="G12" s="249"/>
      <c r="H12" s="419">
        <v>0.24</v>
      </c>
      <c r="I12" s="419">
        <v>0.26</v>
      </c>
    </row>
    <row r="15" spans="1:9">
      <c r="A15" s="327" t="s">
        <v>608</v>
      </c>
      <c r="B15" s="328"/>
      <c r="C15" s="328"/>
      <c r="D15" s="328"/>
      <c r="E15" s="328"/>
      <c r="F15" s="329"/>
      <c r="G15" s="330" t="s">
        <v>580</v>
      </c>
      <c r="H15" s="328"/>
      <c r="I15" s="328"/>
    </row>
    <row r="16" spans="1:9">
      <c r="A16" s="331" t="s">
        <v>603</v>
      </c>
      <c r="B16" s="332" t="s">
        <v>584</v>
      </c>
      <c r="C16" s="332" t="s">
        <v>585</v>
      </c>
      <c r="D16" s="333" t="s">
        <v>586</v>
      </c>
      <c r="E16" s="332" t="s">
        <v>587</v>
      </c>
      <c r="F16" s="333" t="s">
        <v>588</v>
      </c>
      <c r="G16" s="332" t="s">
        <v>144</v>
      </c>
      <c r="H16" s="332" t="s">
        <v>145</v>
      </c>
      <c r="I16" s="334" t="s">
        <v>146</v>
      </c>
    </row>
    <row r="17" spans="1:9">
      <c r="A17" s="335" t="s">
        <v>589</v>
      </c>
      <c r="B17" s="459">
        <v>2812.85</v>
      </c>
      <c r="C17" s="459">
        <v>24554.68</v>
      </c>
      <c r="D17" s="459">
        <v>65157.95</v>
      </c>
      <c r="E17" s="459">
        <v>86940.67</v>
      </c>
      <c r="F17" s="459">
        <v>108377.48</v>
      </c>
      <c r="G17" s="459">
        <v>119215.228</v>
      </c>
      <c r="H17" s="459">
        <v>137097.5122</v>
      </c>
      <c r="I17" s="420">
        <v>157662.13902999999</v>
      </c>
    </row>
    <row r="18" spans="1:9">
      <c r="A18" s="335" t="s">
        <v>538</v>
      </c>
      <c r="B18" s="339"/>
      <c r="C18" s="339">
        <v>7.7294665552731221</v>
      </c>
      <c r="D18" s="340">
        <v>1.653585793013796</v>
      </c>
      <c r="E18" s="340">
        <v>0.33430640466742734</v>
      </c>
      <c r="F18" s="340">
        <v>0.24656826316153291</v>
      </c>
      <c r="G18" s="340">
        <v>0.1</v>
      </c>
      <c r="H18" s="340">
        <v>0.15</v>
      </c>
      <c r="I18" s="341">
        <v>0.15</v>
      </c>
    </row>
    <row r="19" spans="1:9">
      <c r="A19" s="335" t="s">
        <v>590</v>
      </c>
      <c r="B19" s="459">
        <v>2364.1999999999998</v>
      </c>
      <c r="C19" s="459">
        <v>19840.84</v>
      </c>
      <c r="D19" s="459">
        <v>50710.36</v>
      </c>
      <c r="E19" s="459">
        <v>64695.85</v>
      </c>
      <c r="F19" s="459">
        <v>85493.38</v>
      </c>
      <c r="G19" s="459">
        <v>89411.421000000002</v>
      </c>
      <c r="H19" s="459">
        <v>102823.13415</v>
      </c>
      <c r="I19" s="420">
        <v>119823.22566279999</v>
      </c>
    </row>
    <row r="20" spans="1:9">
      <c r="A20" s="335" t="s">
        <v>557</v>
      </c>
      <c r="B20" s="459">
        <v>448.65</v>
      </c>
      <c r="C20" s="459">
        <v>4713.84</v>
      </c>
      <c r="D20" s="459">
        <v>14447.59</v>
      </c>
      <c r="E20" s="459">
        <v>22244.82</v>
      </c>
      <c r="F20" s="459">
        <v>22884.1</v>
      </c>
      <c r="G20" s="459">
        <v>29803.807000000001</v>
      </c>
      <c r="H20" s="459">
        <v>34274.378049999999</v>
      </c>
      <c r="I20" s="420">
        <v>37838.913367199995</v>
      </c>
    </row>
    <row r="21" spans="1:9">
      <c r="A21" s="335" t="s">
        <v>591</v>
      </c>
      <c r="B21" s="339">
        <v>0.1595</v>
      </c>
      <c r="C21" s="339">
        <v>0.192</v>
      </c>
      <c r="D21" s="340">
        <v>0.22170000000000001</v>
      </c>
      <c r="E21" s="340">
        <v>0.25590000000000002</v>
      </c>
      <c r="F21" s="340">
        <v>0.2112</v>
      </c>
      <c r="G21" s="340">
        <v>0.25</v>
      </c>
      <c r="H21" s="340">
        <v>0.25</v>
      </c>
      <c r="I21" s="341">
        <v>0.24</v>
      </c>
    </row>
    <row r="22" spans="1:9">
      <c r="A22" s="346" t="s">
        <v>604</v>
      </c>
      <c r="B22" s="460"/>
      <c r="C22" s="460"/>
      <c r="D22" s="340"/>
      <c r="E22" s="340"/>
      <c r="F22" s="340"/>
      <c r="G22" s="328"/>
      <c r="H22" s="328"/>
      <c r="I22" s="421"/>
    </row>
    <row r="23" spans="1:9">
      <c r="A23" s="335" t="s">
        <v>589</v>
      </c>
      <c r="B23" s="459">
        <v>30148.34</v>
      </c>
      <c r="C23" s="459">
        <v>34045.339999999997</v>
      </c>
      <c r="D23" s="459">
        <v>44607.29</v>
      </c>
      <c r="E23" s="459">
        <v>48924.99</v>
      </c>
      <c r="F23" s="459">
        <v>53818.55</v>
      </c>
      <c r="G23" s="459">
        <v>53818.55</v>
      </c>
      <c r="H23" s="459">
        <v>59200.405000000006</v>
      </c>
      <c r="I23" s="420">
        <v>65120.445500000009</v>
      </c>
    </row>
    <row r="24" spans="1:9">
      <c r="A24" s="335" t="s">
        <v>538</v>
      </c>
      <c r="B24" s="339"/>
      <c r="C24" s="339">
        <v>0.12926084819263672</v>
      </c>
      <c r="D24" s="340">
        <v>0.31023188489232312</v>
      </c>
      <c r="E24" s="340">
        <v>9.6793595844983926E-2</v>
      </c>
      <c r="F24" s="340">
        <v>0.10002168625890384</v>
      </c>
      <c r="G24" s="340">
        <v>0</v>
      </c>
      <c r="H24" s="340">
        <v>0.1</v>
      </c>
      <c r="I24" s="341">
        <v>0.1</v>
      </c>
    </row>
    <row r="25" spans="1:9">
      <c r="A25" s="335" t="s">
        <v>590</v>
      </c>
      <c r="B25" s="459">
        <v>21540.98</v>
      </c>
      <c r="C25" s="459">
        <v>27084.77</v>
      </c>
      <c r="D25" s="459">
        <v>36106.6</v>
      </c>
      <c r="E25" s="459">
        <v>39336.17</v>
      </c>
      <c r="F25" s="459">
        <v>43224.19</v>
      </c>
      <c r="G25" s="459">
        <v>40902.098000000005</v>
      </c>
      <c r="H25" s="459">
        <v>45584.311850000006</v>
      </c>
      <c r="I25" s="420">
        <v>50142.743035000007</v>
      </c>
    </row>
    <row r="26" spans="1:9">
      <c r="A26" s="335" t="s">
        <v>557</v>
      </c>
      <c r="B26" s="459">
        <v>8607.3700000000008</v>
      </c>
      <c r="C26" s="459">
        <v>6960.57</v>
      </c>
      <c r="D26" s="459">
        <v>8500.69</v>
      </c>
      <c r="E26" s="459">
        <v>9588.82</v>
      </c>
      <c r="F26" s="459">
        <v>10594.36</v>
      </c>
      <c r="G26" s="459">
        <v>12916.451999999999</v>
      </c>
      <c r="H26" s="459">
        <v>13616.093150000002</v>
      </c>
      <c r="I26" s="420">
        <v>14977.702465000002</v>
      </c>
    </row>
    <row r="27" spans="1:9">
      <c r="A27" s="335" t="s">
        <v>591</v>
      </c>
      <c r="B27" s="339">
        <v>0.28550000000000003</v>
      </c>
      <c r="C27" s="339">
        <v>0.20440000000000003</v>
      </c>
      <c r="D27" s="340">
        <v>0.19059999999999999</v>
      </c>
      <c r="E27" s="340">
        <v>0.19600000000000001</v>
      </c>
      <c r="F27" s="340">
        <v>0.19690000000000002</v>
      </c>
      <c r="G27" s="340">
        <v>0.24</v>
      </c>
      <c r="H27" s="340">
        <v>0.23</v>
      </c>
      <c r="I27" s="341">
        <v>0.23</v>
      </c>
    </row>
    <row r="28" spans="1:9">
      <c r="A28" s="346" t="s">
        <v>605</v>
      </c>
      <c r="B28" s="339"/>
      <c r="C28" s="339"/>
      <c r="D28" s="340"/>
      <c r="E28" s="340"/>
      <c r="F28" s="340"/>
      <c r="G28" s="340"/>
      <c r="H28" s="340"/>
      <c r="I28" s="341"/>
    </row>
    <row r="29" spans="1:9">
      <c r="A29" s="335" t="s">
        <v>589</v>
      </c>
      <c r="B29" s="459">
        <v>12007.77</v>
      </c>
      <c r="C29" s="459">
        <v>13778.5</v>
      </c>
      <c r="D29" s="459">
        <v>14635.22</v>
      </c>
      <c r="E29" s="459">
        <v>15884.24</v>
      </c>
      <c r="F29" s="459">
        <v>19094.09</v>
      </c>
      <c r="G29" s="459">
        <v>19094.09</v>
      </c>
      <c r="H29" s="459">
        <v>19857.853600000002</v>
      </c>
      <c r="I29" s="420">
        <v>20850.746280000003</v>
      </c>
    </row>
    <row r="30" spans="1:9">
      <c r="A30" s="335" t="s">
        <v>538</v>
      </c>
      <c r="B30" s="339"/>
      <c r="C30" s="339">
        <v>0.14746534951951951</v>
      </c>
      <c r="D30" s="339">
        <v>6.2178030990311051E-2</v>
      </c>
      <c r="E30" s="339">
        <v>8.5343438636385383E-2</v>
      </c>
      <c r="F30" s="339">
        <v>0.20207765684729018</v>
      </c>
      <c r="G30" s="339">
        <v>0</v>
      </c>
      <c r="H30" s="339">
        <v>0.04</v>
      </c>
      <c r="I30" s="345">
        <v>0.05</v>
      </c>
    </row>
    <row r="31" spans="1:9">
      <c r="A31" s="335" t="s">
        <v>590</v>
      </c>
      <c r="B31" s="459">
        <v>8669.61</v>
      </c>
      <c r="C31" s="459">
        <v>9214.18</v>
      </c>
      <c r="D31" s="459">
        <v>10407.799999999999</v>
      </c>
      <c r="E31" s="459">
        <v>11008.72</v>
      </c>
      <c r="F31" s="459">
        <v>15156.85</v>
      </c>
      <c r="G31" s="459">
        <v>14320.567500000001</v>
      </c>
      <c r="H31" s="459">
        <v>14893.390200000002</v>
      </c>
      <c r="I31" s="420">
        <v>15638.059710000001</v>
      </c>
    </row>
    <row r="32" spans="1:9">
      <c r="A32" s="335" t="s">
        <v>557</v>
      </c>
      <c r="B32" s="459">
        <v>3338.17</v>
      </c>
      <c r="C32" s="459">
        <v>4564.32</v>
      </c>
      <c r="D32" s="459">
        <v>4227.41</v>
      </c>
      <c r="E32" s="459">
        <v>4875.5200000000004</v>
      </c>
      <c r="F32" s="459">
        <v>3937.25</v>
      </c>
      <c r="G32" s="459">
        <v>4773.5225</v>
      </c>
      <c r="H32" s="459">
        <v>4964.4634000000005</v>
      </c>
      <c r="I32" s="420">
        <v>5212.6865700000008</v>
      </c>
    </row>
    <row r="33" spans="1:9">
      <c r="A33" s="335" t="s">
        <v>591</v>
      </c>
      <c r="B33" s="339">
        <v>0.27800000000000002</v>
      </c>
      <c r="C33" s="339">
        <v>0.33130000000000004</v>
      </c>
      <c r="D33" s="339">
        <v>0.28889999999999999</v>
      </c>
      <c r="E33" s="339">
        <v>0.30690000000000001</v>
      </c>
      <c r="F33" s="339">
        <v>0.20620000000000002</v>
      </c>
      <c r="G33" s="339">
        <v>0.25</v>
      </c>
      <c r="H33" s="339">
        <v>0.25</v>
      </c>
      <c r="I33" s="345">
        <v>0.25</v>
      </c>
    </row>
    <row r="34" spans="1:9">
      <c r="A34" s="346" t="s">
        <v>606</v>
      </c>
      <c r="B34" s="339"/>
      <c r="C34" s="339"/>
      <c r="D34" s="340"/>
      <c r="E34" s="340"/>
      <c r="F34" s="340"/>
      <c r="G34" s="340"/>
      <c r="H34" s="340"/>
      <c r="I34" s="341"/>
    </row>
    <row r="35" spans="1:9">
      <c r="A35" s="335" t="s">
        <v>589</v>
      </c>
      <c r="B35" s="459">
        <v>21559.78</v>
      </c>
      <c r="C35" s="459">
        <v>22145.119999999999</v>
      </c>
      <c r="D35" s="459">
        <v>11210.83</v>
      </c>
      <c r="E35" s="459">
        <v>10127.06</v>
      </c>
      <c r="F35" s="459">
        <v>3028.46</v>
      </c>
      <c r="G35" s="459">
        <v>2119.922</v>
      </c>
      <c r="H35" s="459">
        <v>1483.9453999999998</v>
      </c>
      <c r="I35" s="420">
        <v>1038.7617799999998</v>
      </c>
    </row>
    <row r="36" spans="1:9">
      <c r="A36" s="335" t="s">
        <v>538</v>
      </c>
      <c r="B36" s="339"/>
      <c r="C36" s="339">
        <v>2.7149627686367861E-2</v>
      </c>
      <c r="D36" s="339">
        <v>-0.49375618646455743</v>
      </c>
      <c r="E36" s="339">
        <v>-9.667170048961593E-2</v>
      </c>
      <c r="F36" s="339">
        <v>-0.70095368251002754</v>
      </c>
      <c r="G36" s="339">
        <v>-0.3</v>
      </c>
      <c r="H36" s="339">
        <v>-0.3</v>
      </c>
      <c r="I36" s="345">
        <v>-0.3</v>
      </c>
    </row>
    <row r="37" spans="1:9">
      <c r="A37" s="335" t="s">
        <v>590</v>
      </c>
      <c r="B37" s="459">
        <v>16982.21</v>
      </c>
      <c r="C37" s="459">
        <v>16171.86</v>
      </c>
      <c r="D37" s="459">
        <v>7424.94</v>
      </c>
      <c r="E37" s="459">
        <v>6917.1</v>
      </c>
      <c r="F37" s="459"/>
      <c r="G37" s="459">
        <v>1526.34384</v>
      </c>
      <c r="H37" s="459">
        <v>1068.4406879999999</v>
      </c>
      <c r="I37" s="420">
        <v>758.29609939999978</v>
      </c>
    </row>
    <row r="38" spans="1:9">
      <c r="A38" s="335" t="s">
        <v>557</v>
      </c>
      <c r="B38" s="459">
        <v>4577.57</v>
      </c>
      <c r="C38" s="459">
        <v>5973.26</v>
      </c>
      <c r="D38" s="459">
        <v>3785.89</v>
      </c>
      <c r="E38" s="459">
        <v>3209.96</v>
      </c>
      <c r="F38" s="459"/>
      <c r="G38" s="459">
        <v>593.57816000000003</v>
      </c>
      <c r="H38" s="459">
        <v>415.50471199999998</v>
      </c>
      <c r="I38" s="420">
        <v>280.46568059999998</v>
      </c>
    </row>
    <row r="39" spans="1:9">
      <c r="A39" s="335" t="s">
        <v>591</v>
      </c>
      <c r="B39" s="339">
        <v>0.21230000000000002</v>
      </c>
      <c r="C39" s="339">
        <v>0.2697</v>
      </c>
      <c r="D39" s="339">
        <v>0.33770000000000006</v>
      </c>
      <c r="E39" s="339">
        <v>0.317</v>
      </c>
      <c r="F39" s="339"/>
      <c r="G39" s="339">
        <v>0.28000000000000003</v>
      </c>
      <c r="H39" s="339">
        <v>0.28000000000000003</v>
      </c>
      <c r="I39" s="345">
        <v>0.27</v>
      </c>
    </row>
    <row r="40" spans="1:9">
      <c r="A40" s="346" t="s">
        <v>607</v>
      </c>
      <c r="B40" s="339"/>
      <c r="C40" s="339"/>
      <c r="D40" s="340"/>
      <c r="E40" s="340"/>
      <c r="F40" s="340"/>
      <c r="G40" s="340"/>
      <c r="H40" s="340"/>
      <c r="I40" s="341"/>
    </row>
    <row r="41" spans="1:9">
      <c r="A41" s="335" t="s">
        <v>589</v>
      </c>
      <c r="B41" s="459"/>
      <c r="C41" s="459">
        <v>9181.89</v>
      </c>
      <c r="D41" s="459">
        <v>8030.75</v>
      </c>
      <c r="E41" s="459">
        <v>1039.94</v>
      </c>
      <c r="F41" s="459"/>
      <c r="G41" s="459"/>
      <c r="H41" s="459"/>
      <c r="I41" s="420"/>
    </row>
    <row r="42" spans="1:9">
      <c r="A42" s="335" t="s">
        <v>538</v>
      </c>
      <c r="B42" s="339"/>
      <c r="C42" s="339"/>
      <c r="D42" s="339">
        <v>-0.12537070254598992</v>
      </c>
      <c r="E42" s="339">
        <v>-0.87050524546275254</v>
      </c>
      <c r="F42" s="339"/>
      <c r="G42" s="339"/>
      <c r="H42" s="339"/>
      <c r="I42" s="345"/>
    </row>
    <row r="43" spans="1:9">
      <c r="A43" s="335" t="s">
        <v>590</v>
      </c>
      <c r="B43" s="459"/>
      <c r="C43" s="459">
        <v>7522.53</v>
      </c>
      <c r="D43" s="459"/>
      <c r="E43" s="459">
        <v>1281.02</v>
      </c>
      <c r="F43" s="459"/>
      <c r="G43" s="459"/>
      <c r="H43" s="459"/>
      <c r="I43" s="420"/>
    </row>
    <row r="44" spans="1:9">
      <c r="A44" s="335" t="s">
        <v>557</v>
      </c>
      <c r="B44" s="459"/>
      <c r="C44" s="459">
        <v>1659.36</v>
      </c>
      <c r="D44" s="459"/>
      <c r="E44" s="459">
        <v>-241.08</v>
      </c>
      <c r="F44" s="459"/>
      <c r="G44" s="459"/>
      <c r="H44" s="459"/>
      <c r="I44" s="420"/>
    </row>
    <row r="45" spans="1:9">
      <c r="A45" s="335" t="s">
        <v>591</v>
      </c>
      <c r="B45" s="339"/>
      <c r="C45" s="339">
        <v>0.1807</v>
      </c>
      <c r="D45" s="339"/>
      <c r="E45" s="339">
        <v>-0.23180000000000001</v>
      </c>
      <c r="F45" s="339"/>
      <c r="G45" s="339"/>
      <c r="H45" s="339"/>
      <c r="I45" s="345"/>
    </row>
    <row r="46" spans="1:9">
      <c r="A46" s="346" t="s">
        <v>70</v>
      </c>
      <c r="B46" s="339"/>
      <c r="C46" s="339"/>
      <c r="D46" s="339"/>
      <c r="E46" s="339"/>
      <c r="F46" s="339"/>
      <c r="G46" s="339"/>
      <c r="H46" s="339"/>
      <c r="I46" s="345"/>
    </row>
    <row r="47" spans="1:9">
      <c r="A47" s="335" t="s">
        <v>589</v>
      </c>
      <c r="B47" s="459"/>
      <c r="C47" s="459"/>
      <c r="D47" s="459"/>
      <c r="E47" s="459"/>
      <c r="F47" s="459"/>
      <c r="G47" s="459">
        <v>0</v>
      </c>
      <c r="H47" s="459">
        <v>216000</v>
      </c>
      <c r="I47" s="420">
        <v>670000</v>
      </c>
    </row>
    <row r="48" spans="1:9">
      <c r="A48" s="335" t="s">
        <v>538</v>
      </c>
      <c r="B48" s="339"/>
      <c r="C48" s="339"/>
      <c r="D48" s="339"/>
      <c r="E48" s="339"/>
      <c r="F48" s="339"/>
      <c r="G48" s="339"/>
      <c r="H48" s="339">
        <v>0</v>
      </c>
      <c r="I48" s="345">
        <v>2.1018518518518516</v>
      </c>
    </row>
    <row r="49" spans="1:9">
      <c r="A49" s="335" t="s">
        <v>590</v>
      </c>
      <c r="B49" s="459"/>
      <c r="C49" s="459"/>
      <c r="D49" s="459"/>
      <c r="E49" s="459"/>
      <c r="F49" s="459"/>
      <c r="G49" s="459">
        <v>0</v>
      </c>
      <c r="H49" s="459">
        <v>164160</v>
      </c>
      <c r="I49" s="420">
        <v>495800</v>
      </c>
    </row>
    <row r="50" spans="1:9">
      <c r="A50" s="335" t="s">
        <v>557</v>
      </c>
      <c r="B50" s="459"/>
      <c r="C50" s="459"/>
      <c r="D50" s="459"/>
      <c r="E50" s="459"/>
      <c r="F50" s="459"/>
      <c r="G50" s="459">
        <v>0</v>
      </c>
      <c r="H50" s="459">
        <v>51840</v>
      </c>
      <c r="I50" s="420">
        <v>174200</v>
      </c>
    </row>
    <row r="51" spans="1:9">
      <c r="A51" s="335" t="s">
        <v>591</v>
      </c>
      <c r="B51" s="339"/>
      <c r="C51" s="339"/>
      <c r="D51" s="339"/>
      <c r="E51" s="339"/>
      <c r="F51" s="339"/>
      <c r="G51" s="339">
        <v>0</v>
      </c>
      <c r="H51" s="339">
        <v>0.24</v>
      </c>
      <c r="I51" s="345">
        <v>0.26</v>
      </c>
    </row>
    <row r="52" spans="1:9">
      <c r="A52" s="346" t="s">
        <v>595</v>
      </c>
      <c r="B52" s="460"/>
      <c r="C52" s="460"/>
      <c r="D52" s="328"/>
      <c r="E52" s="328"/>
      <c r="F52" s="328"/>
      <c r="G52" s="328"/>
      <c r="H52" s="328"/>
      <c r="I52" s="421"/>
    </row>
    <row r="53" spans="1:9">
      <c r="A53" s="335" t="s">
        <v>589</v>
      </c>
      <c r="B53" s="459">
        <v>334.72000000000344</v>
      </c>
      <c r="C53" s="459">
        <v>10597.250000000007</v>
      </c>
      <c r="D53" s="459">
        <v>9751.7299999999959</v>
      </c>
      <c r="E53" s="459">
        <v>14067.580000000031</v>
      </c>
      <c r="F53" s="459">
        <v>7727.640000000014</v>
      </c>
      <c r="G53" s="337">
        <v>8500.4040000000168</v>
      </c>
      <c r="H53" s="337">
        <v>9350.4444000000185</v>
      </c>
      <c r="I53" s="338">
        <v>10285.488840000022</v>
      </c>
    </row>
    <row r="54" spans="1:9">
      <c r="A54" s="335" t="s">
        <v>538</v>
      </c>
      <c r="B54" s="349"/>
      <c r="C54" s="349">
        <v>30.660044216060882</v>
      </c>
      <c r="D54" s="349">
        <v>-7.978673712519857E-2</v>
      </c>
      <c r="E54" s="349">
        <v>0.44257275375754213</v>
      </c>
      <c r="F54" s="349">
        <v>-0.45067737308051581</v>
      </c>
      <c r="G54" s="350">
        <v>0.1</v>
      </c>
      <c r="H54" s="350">
        <v>0.1</v>
      </c>
      <c r="I54" s="351">
        <v>0.1</v>
      </c>
    </row>
    <row r="55" spans="1:9">
      <c r="A55" s="335" t="s">
        <v>590</v>
      </c>
      <c r="B55" s="459">
        <v>295.80999999999858</v>
      </c>
      <c r="C55" s="459">
        <v>8092.5600000000049</v>
      </c>
      <c r="D55" s="459">
        <v>15870.400000000009</v>
      </c>
      <c r="E55" s="459">
        <v>8987.849999999984</v>
      </c>
      <c r="F55" s="459">
        <v>7226.75</v>
      </c>
      <c r="G55" s="337">
        <v>7650.3636000000151</v>
      </c>
      <c r="H55" s="337">
        <v>8415.399960000017</v>
      </c>
      <c r="I55" s="338">
        <v>9256.9399560000202</v>
      </c>
    </row>
    <row r="56" spans="1:9">
      <c r="A56" s="335" t="s">
        <v>557</v>
      </c>
      <c r="B56" s="459">
        <v>38.910000000004857</v>
      </c>
      <c r="C56" s="459">
        <v>2504.6900000000023</v>
      </c>
      <c r="D56" s="459">
        <v>-6118.6700000000128</v>
      </c>
      <c r="E56" s="459">
        <v>5079.7300000000469</v>
      </c>
      <c r="F56" s="459">
        <v>500.89000000001397</v>
      </c>
      <c r="G56" s="337">
        <v>850.04040000000168</v>
      </c>
      <c r="H56" s="337">
        <v>935.04444000000194</v>
      </c>
      <c r="I56" s="338">
        <v>1028.5488840000023</v>
      </c>
    </row>
    <row r="57" spans="1:9">
      <c r="A57" s="335" t="s">
        <v>591</v>
      </c>
      <c r="B57" s="349">
        <v>0.11624641491397125</v>
      </c>
      <c r="C57" s="349">
        <v>0.236352827384463</v>
      </c>
      <c r="D57" s="349">
        <v>-0.62744456624619582</v>
      </c>
      <c r="E57" s="349">
        <v>0.36109480095368468</v>
      </c>
      <c r="F57" s="349">
        <v>6.4817978063161988E-2</v>
      </c>
      <c r="G57" s="422">
        <v>0.1</v>
      </c>
      <c r="H57" s="422">
        <v>0.1</v>
      </c>
      <c r="I57" s="423">
        <v>0.1</v>
      </c>
    </row>
    <row r="58" spans="1:9">
      <c r="A58" s="357"/>
      <c r="B58" s="332" t="s">
        <v>584</v>
      </c>
      <c r="C58" s="332" t="s">
        <v>585</v>
      </c>
      <c r="D58" s="358" t="s">
        <v>586</v>
      </c>
      <c r="E58" s="327" t="s">
        <v>587</v>
      </c>
      <c r="F58" s="358" t="s">
        <v>588</v>
      </c>
      <c r="G58" s="327" t="s">
        <v>144</v>
      </c>
      <c r="H58" s="327" t="s">
        <v>145</v>
      </c>
      <c r="I58" s="359" t="s">
        <v>146</v>
      </c>
    </row>
    <row r="59" spans="1:9" ht="14.5">
      <c r="A59" s="472" t="s">
        <v>537</v>
      </c>
      <c r="B59" s="479">
        <v>66863.460000000006</v>
      </c>
      <c r="C59" s="479">
        <v>114302.78</v>
      </c>
      <c r="D59" s="424">
        <v>153393.76999999999</v>
      </c>
      <c r="E59" s="424">
        <v>176984.48</v>
      </c>
      <c r="F59" s="424">
        <v>192046.22</v>
      </c>
      <c r="G59" s="424">
        <v>202748.19399999999</v>
      </c>
      <c r="H59" s="424">
        <v>442990.1606</v>
      </c>
      <c r="I59" s="424">
        <v>924957.58143000002</v>
      </c>
    </row>
    <row r="60" spans="1:9" ht="14.5">
      <c r="A60" s="473" t="s">
        <v>538</v>
      </c>
      <c r="B60" s="474"/>
      <c r="C60" s="480">
        <v>0.70949544040945511</v>
      </c>
      <c r="D60" s="480">
        <v>0.341995094082576</v>
      </c>
      <c r="E60" s="425">
        <v>0.15379183913401451</v>
      </c>
      <c r="F60" s="425">
        <v>8.5102038325620466E-2</v>
      </c>
      <c r="G60" s="425">
        <v>5.5726033035172318E-2</v>
      </c>
      <c r="H60" s="425">
        <v>1.1849277759781183</v>
      </c>
      <c r="I60" s="426">
        <v>1.0879867403312256</v>
      </c>
    </row>
    <row r="61" spans="1:9">
      <c r="A61" s="476" t="s">
        <v>539</v>
      </c>
      <c r="B61" s="481">
        <v>49852.81</v>
      </c>
      <c r="C61" s="481">
        <v>87926.74</v>
      </c>
      <c r="D61" s="461">
        <v>120520.1</v>
      </c>
      <c r="E61" s="461">
        <v>132226.71</v>
      </c>
      <c r="F61" s="461">
        <v>151101.17000000001</v>
      </c>
      <c r="G61" s="461">
        <v>153810.79394</v>
      </c>
      <c r="H61" s="461">
        <v>336944.67684800003</v>
      </c>
      <c r="I61" s="461">
        <v>691419.2644632</v>
      </c>
    </row>
    <row r="62" spans="1:9" ht="14.5">
      <c r="A62" s="473" t="s">
        <v>538</v>
      </c>
      <c r="B62" s="474"/>
      <c r="C62" s="480">
        <v>0.76372685912790095</v>
      </c>
      <c r="D62" s="480">
        <v>0.37068768840969191</v>
      </c>
      <c r="E62" s="425">
        <v>9.7134088006896713E-2</v>
      </c>
      <c r="F62" s="425">
        <v>0.14274317193553432</v>
      </c>
      <c r="G62" s="425">
        <v>1.7932514619178663E-2</v>
      </c>
      <c r="H62" s="425">
        <v>1.1906438957687109</v>
      </c>
      <c r="I62" s="426">
        <v>1.0520260801600609</v>
      </c>
    </row>
    <row r="63" spans="1:9">
      <c r="A63" s="476" t="s">
        <v>557</v>
      </c>
      <c r="B63" s="481">
        <v>17010.650000000009</v>
      </c>
      <c r="C63" s="481">
        <v>26376.039999999994</v>
      </c>
      <c r="D63" s="461">
        <v>32873.669999999984</v>
      </c>
      <c r="E63" s="461">
        <v>44757.770000000019</v>
      </c>
      <c r="F63" s="461">
        <v>40945.049999999988</v>
      </c>
      <c r="G63" s="461">
        <v>48937.40006</v>
      </c>
      <c r="H63" s="461">
        <v>106045.483752</v>
      </c>
      <c r="I63" s="461">
        <v>233538.31696679999</v>
      </c>
    </row>
    <row r="64" spans="1:9">
      <c r="A64" s="477" t="s">
        <v>540</v>
      </c>
      <c r="B64" s="482">
        <v>0.25440876077905639</v>
      </c>
      <c r="C64" s="482">
        <v>0.23075589237637084</v>
      </c>
      <c r="D64" s="425">
        <v>0.21430902963008203</v>
      </c>
      <c r="E64" s="425">
        <v>0.25289093145342473</v>
      </c>
      <c r="F64" s="425">
        <v>0.21320414429401416</v>
      </c>
      <c r="G64" s="425">
        <v>0.24137033773035729</v>
      </c>
      <c r="H64" s="425">
        <v>0.23938564145164898</v>
      </c>
      <c r="I64" s="426">
        <v>0.25248543463554923</v>
      </c>
    </row>
    <row r="65" spans="1:9" ht="14.5">
      <c r="A65" s="368" t="s">
        <v>558</v>
      </c>
      <c r="B65" s="363">
        <v>599.34</v>
      </c>
      <c r="C65" s="363">
        <v>915.81</v>
      </c>
      <c r="D65" s="337">
        <v>686.32</v>
      </c>
      <c r="E65" s="337">
        <v>567.20000000000005</v>
      </c>
      <c r="F65" s="337">
        <v>898.1</v>
      </c>
      <c r="G65" s="337">
        <v>1824.7337459999997</v>
      </c>
      <c r="H65" s="337">
        <v>2214.9508030000002</v>
      </c>
      <c r="I65" s="338">
        <v>4624.7879071500001</v>
      </c>
    </row>
    <row r="66" spans="1:9" ht="14.5">
      <c r="A66" s="371" t="s">
        <v>559</v>
      </c>
      <c r="B66" s="462">
        <v>8.9636402304038697E-3</v>
      </c>
      <c r="C66" s="462">
        <v>8.0121410870321787E-3</v>
      </c>
      <c r="D66" s="427">
        <v>4.4742364699687613E-3</v>
      </c>
      <c r="E66" s="427">
        <v>3.204800782531892E-3</v>
      </c>
      <c r="F66" s="427">
        <v>4.6764784019180383E-3</v>
      </c>
      <c r="G66" s="463">
        <v>8.9999999999999993E-3</v>
      </c>
      <c r="H66" s="463">
        <v>5.0000000000000001E-3</v>
      </c>
      <c r="I66" s="428">
        <v>5.0000000000000001E-3</v>
      </c>
    </row>
    <row r="67" spans="1:9" ht="14.5">
      <c r="A67" s="368" t="s">
        <v>560</v>
      </c>
      <c r="B67" s="363">
        <v>1705.36</v>
      </c>
      <c r="C67" s="363">
        <v>5086.07</v>
      </c>
      <c r="D67" s="464">
        <v>6908.63</v>
      </c>
      <c r="E67" s="464">
        <v>5527.12</v>
      </c>
      <c r="F67" s="464">
        <v>8377.85</v>
      </c>
      <c r="G67" s="464">
        <v>11151.150669999999</v>
      </c>
      <c r="H67" s="464">
        <v>21263.5277088</v>
      </c>
      <c r="I67" s="429">
        <v>42548.048745779997</v>
      </c>
    </row>
    <row r="68" spans="1:9" ht="14.5">
      <c r="A68" s="371" t="s">
        <v>559</v>
      </c>
      <c r="B68" s="465">
        <v>2.5505111461476864E-2</v>
      </c>
      <c r="C68" s="465">
        <v>4.4496468064906203E-2</v>
      </c>
      <c r="D68" s="427">
        <v>4.5038530573960081E-2</v>
      </c>
      <c r="E68" s="427">
        <v>3.1229404973814649E-2</v>
      </c>
      <c r="F68" s="427">
        <v>4.3624133815286757E-2</v>
      </c>
      <c r="G68" s="466">
        <v>5.5E-2</v>
      </c>
      <c r="H68" s="466">
        <v>4.8000000000000001E-2</v>
      </c>
      <c r="I68" s="466">
        <v>4.5999999999999999E-2</v>
      </c>
    </row>
    <row r="69" spans="1:9" ht="14.5">
      <c r="A69" s="368" t="s">
        <v>561</v>
      </c>
      <c r="B69" s="363">
        <v>4735.92</v>
      </c>
      <c r="C69" s="363">
        <v>5058.7700000000004</v>
      </c>
      <c r="D69" s="430">
        <v>9142.67</v>
      </c>
      <c r="E69" s="430">
        <v>9056.6200000000008</v>
      </c>
      <c r="F69" s="430">
        <v>9039.66</v>
      </c>
      <c r="G69" s="337">
        <v>8920.9205359999996</v>
      </c>
      <c r="H69" s="337">
        <v>18162.5965846</v>
      </c>
      <c r="I69" s="338">
        <v>36073.345675770004</v>
      </c>
    </row>
    <row r="70" spans="1:9" ht="14.5">
      <c r="A70" s="371" t="s">
        <v>559</v>
      </c>
      <c r="B70" s="427">
        <v>7.0829717756155597E-2</v>
      </c>
      <c r="C70" s="427">
        <v>4.4257628729589958E-2</v>
      </c>
      <c r="D70" s="427">
        <v>5.9602616194908052E-2</v>
      </c>
      <c r="E70" s="427">
        <v>5.1171831563987982E-2</v>
      </c>
      <c r="F70" s="427">
        <v>4.7070231322438941E-2</v>
      </c>
      <c r="G70" s="466">
        <v>4.3999999999999997E-2</v>
      </c>
      <c r="H70" s="466">
        <v>4.1000000000000002E-2</v>
      </c>
      <c r="I70" s="466">
        <v>3.9E-2</v>
      </c>
    </row>
    <row r="71" spans="1:9" ht="14.5">
      <c r="A71" s="368" t="s">
        <v>562</v>
      </c>
      <c r="B71" s="363">
        <v>0</v>
      </c>
      <c r="C71" s="363">
        <v>3847.44</v>
      </c>
      <c r="D71" s="430">
        <v>5304.3</v>
      </c>
      <c r="E71" s="430">
        <v>5781.63</v>
      </c>
      <c r="F71" s="430">
        <v>8413.2900000000009</v>
      </c>
      <c r="G71" s="430">
        <v>11556.647058</v>
      </c>
      <c r="H71" s="430">
        <v>22149.508030000001</v>
      </c>
      <c r="I71" s="431">
        <v>46247.879071500007</v>
      </c>
    </row>
    <row r="72" spans="1:9" ht="14.5">
      <c r="A72" s="371" t="s">
        <v>559</v>
      </c>
      <c r="B72" s="427">
        <v>0</v>
      </c>
      <c r="C72" s="427">
        <v>3.3660073709493331E-2</v>
      </c>
      <c r="D72" s="427">
        <v>3.4579631232741721E-2</v>
      </c>
      <c r="E72" s="427">
        <v>3.2667440670503992E-2</v>
      </c>
      <c r="F72" s="427">
        <v>4.3808672724722206E-2</v>
      </c>
      <c r="G72" s="466">
        <v>5.7000000000000002E-2</v>
      </c>
      <c r="H72" s="466">
        <v>0.05</v>
      </c>
      <c r="I72" s="466">
        <v>0.05</v>
      </c>
    </row>
    <row r="73" spans="1:9" ht="14.5">
      <c r="A73" s="368" t="s">
        <v>563</v>
      </c>
      <c r="B73" s="464">
        <v>1201.31</v>
      </c>
      <c r="C73" s="464">
        <v>-932.96</v>
      </c>
      <c r="D73" s="464">
        <v>200.74</v>
      </c>
      <c r="E73" s="464">
        <v>4334.92</v>
      </c>
      <c r="F73" s="464">
        <v>156.33000000000001</v>
      </c>
      <c r="G73" s="337">
        <v>-3041.2229099999995</v>
      </c>
      <c r="H73" s="337">
        <v>-1328.9704818</v>
      </c>
      <c r="I73" s="338">
        <v>-1849.91516286</v>
      </c>
    </row>
    <row r="74" spans="1:9" ht="14.5">
      <c r="A74" s="371" t="s">
        <v>559</v>
      </c>
      <c r="B74" s="432">
        <v>1.7966614351096994E-2</v>
      </c>
      <c r="C74" s="432">
        <v>-8.1621811822949544E-3</v>
      </c>
      <c r="D74" s="432">
        <v>1.3086581026074268E-3</v>
      </c>
      <c r="E74" s="432">
        <v>2.4493221100516837E-2</v>
      </c>
      <c r="F74" s="432">
        <v>8.1402279097188171E-4</v>
      </c>
      <c r="G74" s="433">
        <v>-1.4999999999999999E-2</v>
      </c>
      <c r="H74" s="433">
        <v>-3.0000000000000001E-3</v>
      </c>
      <c r="I74" s="434">
        <v>-2E-3</v>
      </c>
    </row>
    <row r="75" spans="1:9" ht="14.5">
      <c r="A75" s="382" t="s">
        <v>564</v>
      </c>
      <c r="B75" s="435">
        <v>0.11430144356872945</v>
      </c>
      <c r="C75" s="435">
        <v>0.11425198932169456</v>
      </c>
      <c r="D75" s="435">
        <v>0.14052943610421725</v>
      </c>
      <c r="E75" s="435">
        <v>0.13956189830882346</v>
      </c>
      <c r="F75" s="435">
        <v>0.13531706065341975</v>
      </c>
      <c r="G75" s="435">
        <v>0.14100000000000001</v>
      </c>
      <c r="H75" s="435">
        <v>0.13600000000000001</v>
      </c>
      <c r="I75" s="436">
        <v>0.13300000000000001</v>
      </c>
    </row>
    <row r="76" spans="1:9" ht="14.5">
      <c r="A76" s="385" t="s">
        <v>565</v>
      </c>
      <c r="B76" s="437">
        <v>740.46</v>
      </c>
      <c r="C76" s="437">
        <v>686.22</v>
      </c>
      <c r="D76" s="438">
        <v>549.54999999999995</v>
      </c>
      <c r="E76" s="438">
        <v>1073.99</v>
      </c>
      <c r="F76" s="438">
        <v>1038.73</v>
      </c>
      <c r="G76" s="439">
        <v>3116.19</v>
      </c>
      <c r="H76" s="439">
        <v>2492.9520000000002</v>
      </c>
      <c r="I76" s="440">
        <v>2492.9520000000002</v>
      </c>
    </row>
    <row r="77" spans="1:9" ht="14.5">
      <c r="A77" s="368" t="s">
        <v>566</v>
      </c>
      <c r="B77" s="363">
        <v>97.26</v>
      </c>
      <c r="C77" s="363">
        <v>249.34</v>
      </c>
      <c r="D77" s="352">
        <v>138.80000000000001</v>
      </c>
      <c r="E77" s="352">
        <v>135.19999999999999</v>
      </c>
      <c r="F77" s="352">
        <v>3128.88</v>
      </c>
      <c r="G77" s="439">
        <v>-1500</v>
      </c>
      <c r="H77" s="439">
        <v>150</v>
      </c>
      <c r="I77" s="440">
        <v>150</v>
      </c>
    </row>
    <row r="78" spans="1:9" ht="14.5">
      <c r="A78" s="368" t="s">
        <v>581</v>
      </c>
      <c r="B78" s="363">
        <v>0</v>
      </c>
      <c r="C78" s="363">
        <v>0</v>
      </c>
      <c r="D78" s="352">
        <v>0</v>
      </c>
      <c r="E78" s="352">
        <v>397.94</v>
      </c>
      <c r="F78" s="352">
        <v>397.31</v>
      </c>
      <c r="G78" s="439">
        <v>200</v>
      </c>
      <c r="H78" s="439">
        <v>0</v>
      </c>
      <c r="I78" s="440">
        <v>0</v>
      </c>
    </row>
    <row r="79" spans="1:9" ht="14.5">
      <c r="A79" s="368" t="s">
        <v>567</v>
      </c>
      <c r="B79" s="363">
        <v>-912.88</v>
      </c>
      <c r="C79" s="363">
        <v>-2028.16</v>
      </c>
      <c r="D79" s="352">
        <v>-3219.2</v>
      </c>
      <c r="E79" s="352">
        <v>-2390.5100000000002</v>
      </c>
      <c r="F79" s="352">
        <v>-1018.74</v>
      </c>
      <c r="G79" s="464">
        <v>-2230.2301339999999</v>
      </c>
      <c r="H79" s="464">
        <v>-3543.9212848000002</v>
      </c>
      <c r="I79" s="429">
        <v>-7399.66065144</v>
      </c>
    </row>
    <row r="80" spans="1:9" ht="14.5">
      <c r="A80" s="391" t="s">
        <v>559</v>
      </c>
      <c r="B80" s="441">
        <v>-1.3652898010363207E-2</v>
      </c>
      <c r="C80" s="441">
        <v>-1.7743750414469361E-2</v>
      </c>
      <c r="D80" s="441">
        <v>-2.0986510729868624E-2</v>
      </c>
      <c r="E80" s="441">
        <v>-1.3506890547690963E-2</v>
      </c>
      <c r="F80" s="441">
        <v>-5.3046605134951371E-3</v>
      </c>
      <c r="G80" s="442">
        <v>-1.0999999999999999E-2</v>
      </c>
      <c r="H80" s="442">
        <v>-8.0000000000000002E-3</v>
      </c>
      <c r="I80" s="442">
        <v>-8.0000000000000002E-3</v>
      </c>
    </row>
    <row r="81" spans="1:9" ht="14.5">
      <c r="A81" s="368" t="s">
        <v>568</v>
      </c>
      <c r="B81" s="363">
        <v>0</v>
      </c>
      <c r="C81" s="363">
        <v>0</v>
      </c>
      <c r="D81" s="352">
        <v>-426.74</v>
      </c>
      <c r="E81" s="352">
        <v>-1397.99</v>
      </c>
      <c r="F81" s="352">
        <v>33.07</v>
      </c>
      <c r="G81" s="464">
        <v>-405.49638799999997</v>
      </c>
      <c r="H81" s="464">
        <v>-885.98032120000005</v>
      </c>
      <c r="I81" s="429">
        <v>-1849.91516286</v>
      </c>
    </row>
    <row r="82" spans="1:9" ht="14.5">
      <c r="A82" s="391" t="s">
        <v>559</v>
      </c>
      <c r="B82" s="427">
        <v>0</v>
      </c>
      <c r="C82" s="427">
        <v>0</v>
      </c>
      <c r="D82" s="427">
        <v>-2.7819904289463648E-3</v>
      </c>
      <c r="E82" s="427">
        <v>-7.8989411952957687E-3</v>
      </c>
      <c r="F82" s="427">
        <v>1.7219813022094368E-4</v>
      </c>
      <c r="G82" s="442">
        <v>-2E-3</v>
      </c>
      <c r="H82" s="442">
        <v>-2E-3</v>
      </c>
      <c r="I82" s="443">
        <v>-2E-3</v>
      </c>
    </row>
    <row r="83" spans="1:9" ht="14.5">
      <c r="A83" s="382" t="s">
        <v>569</v>
      </c>
      <c r="B83" s="444">
        <v>0</v>
      </c>
      <c r="C83" s="444">
        <v>13.13</v>
      </c>
      <c r="D83" s="445">
        <v>57.69</v>
      </c>
      <c r="E83" s="445">
        <v>-620.75</v>
      </c>
      <c r="F83" s="445">
        <v>176.06</v>
      </c>
      <c r="G83" s="439">
        <v>0</v>
      </c>
      <c r="H83" s="439">
        <v>0</v>
      </c>
      <c r="I83" s="440">
        <v>0</v>
      </c>
    </row>
    <row r="84" spans="1:9" ht="14.5">
      <c r="A84" s="392" t="s">
        <v>570</v>
      </c>
      <c r="B84" s="446">
        <v>8693.56</v>
      </c>
      <c r="C84" s="446">
        <v>11321.44</v>
      </c>
      <c r="D84" s="447">
        <v>7731.09</v>
      </c>
      <c r="E84" s="447">
        <v>16688.169999999998</v>
      </c>
      <c r="F84" s="447">
        <v>17815.14</v>
      </c>
      <c r="G84" s="447">
        <v>17705.634437999983</v>
      </c>
      <c r="H84" s="447">
        <v>41796.921501399971</v>
      </c>
      <c r="I84" s="448">
        <v>99287.546915160012</v>
      </c>
    </row>
    <row r="85" spans="1:9" ht="14.5">
      <c r="A85" s="368" t="s">
        <v>571</v>
      </c>
      <c r="B85" s="363">
        <v>37.659999999999997</v>
      </c>
      <c r="C85" s="363">
        <v>10.28</v>
      </c>
      <c r="D85" s="337">
        <v>31.76</v>
      </c>
      <c r="E85" s="337">
        <v>64</v>
      </c>
      <c r="F85" s="337">
        <v>127.64</v>
      </c>
      <c r="G85" s="439">
        <v>60</v>
      </c>
      <c r="H85" s="439">
        <v>60</v>
      </c>
      <c r="I85" s="440">
        <v>60</v>
      </c>
    </row>
    <row r="86" spans="1:9" ht="14.5">
      <c r="A86" s="368" t="s">
        <v>572</v>
      </c>
      <c r="B86" s="363">
        <v>56.54</v>
      </c>
      <c r="C86" s="363">
        <v>145.47</v>
      </c>
      <c r="D86" s="464">
        <v>98.23</v>
      </c>
      <c r="E86" s="464">
        <v>379.08</v>
      </c>
      <c r="F86" s="464">
        <v>199.67</v>
      </c>
      <c r="G86" s="439">
        <v>40</v>
      </c>
      <c r="H86" s="439">
        <v>40</v>
      </c>
      <c r="I86" s="440">
        <v>40</v>
      </c>
    </row>
    <row r="87" spans="1:9" ht="14.5">
      <c r="A87" s="398" t="s">
        <v>573</v>
      </c>
      <c r="B87" s="360">
        <v>8674.68</v>
      </c>
      <c r="C87" s="360">
        <v>11186.24</v>
      </c>
      <c r="D87" s="467">
        <v>7664.62</v>
      </c>
      <c r="E87" s="467">
        <v>16373.09</v>
      </c>
      <c r="F87" s="467">
        <v>17743.11</v>
      </c>
      <c r="G87" s="467">
        <v>17725.634437999983</v>
      </c>
      <c r="H87" s="467">
        <v>41816.921501399971</v>
      </c>
      <c r="I87" s="449">
        <v>99307.546915160012</v>
      </c>
    </row>
    <row r="88" spans="1:9" ht="14.5">
      <c r="A88" s="402" t="s">
        <v>538</v>
      </c>
      <c r="B88" s="468"/>
      <c r="C88" s="427">
        <v>0.2895276828655351</v>
      </c>
      <c r="D88" s="427">
        <v>-0.31481713247704324</v>
      </c>
      <c r="E88" s="427">
        <v>1.1361907048229396</v>
      </c>
      <c r="F88" s="427">
        <v>8.367510347771856E-2</v>
      </c>
      <c r="G88" s="427">
        <v>-9.8492102004765769E-4</v>
      </c>
      <c r="H88" s="427">
        <v>1.359121285484338</v>
      </c>
      <c r="I88" s="450">
        <v>1.3748172593679651</v>
      </c>
    </row>
    <row r="89" spans="1:9" ht="14.5">
      <c r="A89" s="368" t="s">
        <v>574</v>
      </c>
      <c r="B89" s="363">
        <v>898.05</v>
      </c>
      <c r="C89" s="363">
        <v>1556.1</v>
      </c>
      <c r="D89" s="337">
        <v>235.74</v>
      </c>
      <c r="E89" s="337">
        <v>2863.43</v>
      </c>
      <c r="F89" s="337">
        <v>1301.44</v>
      </c>
      <c r="G89" s="337">
        <v>1772.5634437999984</v>
      </c>
      <c r="H89" s="337">
        <v>4181.6921501399975</v>
      </c>
      <c r="I89" s="338">
        <v>9930.7546915160019</v>
      </c>
    </row>
    <row r="90" spans="1:9" ht="14.5">
      <c r="A90" s="402" t="s">
        <v>575</v>
      </c>
      <c r="B90" s="427">
        <v>0.10352543263843737</v>
      </c>
      <c r="C90" s="427">
        <v>0.13910840461137969</v>
      </c>
      <c r="D90" s="427">
        <v>3.0756906408928298E-2</v>
      </c>
      <c r="E90" s="427">
        <v>0.17488635315630707</v>
      </c>
      <c r="F90" s="427">
        <v>7.3349035202960475E-2</v>
      </c>
      <c r="G90" s="433">
        <v>0.1</v>
      </c>
      <c r="H90" s="433">
        <v>0.1</v>
      </c>
      <c r="I90" s="434">
        <v>0.1</v>
      </c>
    </row>
    <row r="91" spans="1:9" ht="14.5">
      <c r="A91" s="368" t="s">
        <v>576</v>
      </c>
      <c r="B91" s="363">
        <v>7776.63</v>
      </c>
      <c r="C91" s="363">
        <v>9630.14</v>
      </c>
      <c r="D91" s="430">
        <v>7428.88</v>
      </c>
      <c r="E91" s="430">
        <v>13509.66</v>
      </c>
      <c r="F91" s="430">
        <v>16441.669999999998</v>
      </c>
      <c r="G91" s="430">
        <v>15953.070994199985</v>
      </c>
      <c r="H91" s="430">
        <v>37635.229351259972</v>
      </c>
      <c r="I91" s="431">
        <v>89376.792223644006</v>
      </c>
    </row>
    <row r="92" spans="1:9" ht="14.5">
      <c r="A92" s="402" t="s">
        <v>577</v>
      </c>
      <c r="B92" s="427">
        <v>0.11630612594681758</v>
      </c>
      <c r="C92" s="427">
        <v>8.4251144197892647E-2</v>
      </c>
      <c r="D92" s="427">
        <v>4.8430128550853144E-2</v>
      </c>
      <c r="E92" s="427">
        <v>7.6332455817594846E-2</v>
      </c>
      <c r="F92" s="427">
        <v>8.5613088349252575E-2</v>
      </c>
      <c r="G92" s="427">
        <v>7.8684158312157318E-2</v>
      </c>
      <c r="H92" s="427">
        <v>8.4957257967729169E-2</v>
      </c>
      <c r="I92" s="450">
        <v>9.6627990318719242E-2</v>
      </c>
    </row>
    <row r="93" spans="1:9" ht="14.5">
      <c r="A93" s="382" t="s">
        <v>578</v>
      </c>
      <c r="B93" s="444">
        <v>0</v>
      </c>
      <c r="C93" s="444">
        <v>0</v>
      </c>
      <c r="D93" s="451">
        <v>0</v>
      </c>
      <c r="E93" s="451">
        <v>0</v>
      </c>
      <c r="F93" s="451">
        <v>0</v>
      </c>
      <c r="G93" s="452">
        <v>0</v>
      </c>
      <c r="H93" s="452">
        <v>0</v>
      </c>
      <c r="I93" s="453">
        <v>0</v>
      </c>
    </row>
    <row r="94" spans="1:9" ht="14.5">
      <c r="A94" s="407" t="s">
        <v>579</v>
      </c>
      <c r="B94" s="454">
        <v>7776.63</v>
      </c>
      <c r="C94" s="454">
        <v>9630.14</v>
      </c>
      <c r="D94" s="454">
        <v>7428.88</v>
      </c>
      <c r="E94" s="454">
        <v>13509.66</v>
      </c>
      <c r="F94" s="454">
        <v>16441.669999999998</v>
      </c>
      <c r="G94" s="454">
        <v>15953.070994199985</v>
      </c>
      <c r="H94" s="454">
        <v>37635.229351259972</v>
      </c>
      <c r="I94" s="455">
        <v>89376.792223644006</v>
      </c>
    </row>
    <row r="95" spans="1:9" ht="14.5">
      <c r="A95" s="410" t="s">
        <v>538</v>
      </c>
      <c r="B95" s="456"/>
      <c r="C95" s="457">
        <v>0.23834360127715981</v>
      </c>
      <c r="D95" s="457">
        <v>-0.22858026986108193</v>
      </c>
      <c r="E95" s="457">
        <v>0.81853253787919567</v>
      </c>
      <c r="F95" s="457">
        <v>0.21703062845400978</v>
      </c>
      <c r="G95" s="457">
        <v>-2.9717115463332666E-2</v>
      </c>
      <c r="H95" s="457">
        <v>1.359121285484338</v>
      </c>
      <c r="I95" s="458">
        <v>1.3748172593679651</v>
      </c>
    </row>
  </sheetData>
  <phoneticPr fontId="39" type="noConversion"/>
  <hyperlinks>
    <hyperlink ref="A1" location="目录!A1" display="返回目录" xr:uid="{8A46BD91-BC90-4A7B-9D58-A9C17DF7BD28}"/>
  </hyperlink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35BA1-4001-44CC-98D5-F15180758831}">
  <dimension ref="A2:M131"/>
  <sheetViews>
    <sheetView tabSelected="1" workbookViewId="0">
      <selection activeCell="H13" sqref="H13"/>
    </sheetView>
  </sheetViews>
  <sheetFormatPr defaultRowHeight="14"/>
  <cols>
    <col min="1" max="1" width="16.6640625" bestFit="1" customWidth="1"/>
  </cols>
  <sheetData>
    <row r="2" spans="1:5">
      <c r="A2" s="251" t="s">
        <v>528</v>
      </c>
      <c r="B2" s="252"/>
      <c r="C2" s="252" t="s">
        <v>514</v>
      </c>
      <c r="D2" s="252" t="s">
        <v>511</v>
      </c>
      <c r="E2" s="253" t="s">
        <v>512</v>
      </c>
    </row>
    <row r="3" spans="1:5">
      <c r="A3" s="513" t="s">
        <v>637</v>
      </c>
      <c r="B3" s="514"/>
      <c r="C3" s="514"/>
      <c r="D3" s="514"/>
      <c r="E3" s="515"/>
    </row>
    <row r="4" spans="1:5">
      <c r="A4" s="516" t="s">
        <v>638</v>
      </c>
      <c r="B4" s="514"/>
      <c r="C4" s="235">
        <v>0.2</v>
      </c>
      <c r="D4" s="235">
        <v>4</v>
      </c>
      <c r="E4" s="236">
        <v>10</v>
      </c>
    </row>
    <row r="5" spans="1:5">
      <c r="A5" s="516" t="s">
        <v>639</v>
      </c>
      <c r="B5" s="514"/>
      <c r="C5" s="235">
        <v>0.75</v>
      </c>
      <c r="D5" s="235">
        <v>0.72</v>
      </c>
      <c r="E5" s="236">
        <v>0.67</v>
      </c>
    </row>
    <row r="6" spans="1:5">
      <c r="A6" s="516" t="s">
        <v>640</v>
      </c>
      <c r="B6" s="517"/>
      <c r="C6" s="235">
        <f>C4*C5*10</f>
        <v>1.5000000000000002</v>
      </c>
      <c r="D6" s="235">
        <f>D4*D5*10</f>
        <v>28.799999999999997</v>
      </c>
      <c r="E6" s="236">
        <f>E4*E5*10</f>
        <v>67</v>
      </c>
    </row>
    <row r="7" spans="1:5">
      <c r="A7" s="516" t="s">
        <v>641</v>
      </c>
      <c r="B7" s="518"/>
      <c r="C7" s="238"/>
      <c r="D7" s="238">
        <f>(D6-C6)/C6</f>
        <v>18.199999999999996</v>
      </c>
      <c r="E7" s="239">
        <f>(E6-D6)/D6</f>
        <v>1.3263888888888891</v>
      </c>
    </row>
    <row r="8" spans="1:5">
      <c r="A8" s="516" t="s">
        <v>642</v>
      </c>
      <c r="B8" s="514"/>
      <c r="C8" s="234">
        <v>0.6</v>
      </c>
      <c r="D8" s="517">
        <v>0.5544</v>
      </c>
      <c r="E8" s="519">
        <v>0.50250000000000006</v>
      </c>
    </row>
    <row r="9" spans="1:5">
      <c r="A9" s="516" t="s">
        <v>643</v>
      </c>
      <c r="B9" s="517"/>
      <c r="C9" s="234">
        <f>C8*C4*10</f>
        <v>1.2</v>
      </c>
      <c r="D9" s="234">
        <f t="shared" ref="D9:E9" si="0">D8*D4*10</f>
        <v>22.176000000000002</v>
      </c>
      <c r="E9" s="520">
        <f t="shared" si="0"/>
        <v>50.25</v>
      </c>
    </row>
    <row r="10" spans="1:5">
      <c r="A10" s="516" t="s">
        <v>644</v>
      </c>
      <c r="B10" s="517"/>
      <c r="C10" s="235">
        <f>C6-C9</f>
        <v>0.30000000000000027</v>
      </c>
      <c r="D10" s="235">
        <f t="shared" ref="D10:E10" si="1">D6-D9</f>
        <v>6.6239999999999952</v>
      </c>
      <c r="E10" s="236">
        <f t="shared" si="1"/>
        <v>16.75</v>
      </c>
    </row>
    <row r="11" spans="1:5">
      <c r="A11" s="521" t="s">
        <v>645</v>
      </c>
      <c r="B11" s="522"/>
      <c r="C11" s="523">
        <f>C10/C6</f>
        <v>0.20000000000000015</v>
      </c>
      <c r="D11" s="523">
        <f t="shared" ref="D11:E11" si="2">D10/D6</f>
        <v>0.22999999999999984</v>
      </c>
      <c r="E11" s="524">
        <f t="shared" si="2"/>
        <v>0.25</v>
      </c>
    </row>
    <row r="12" spans="1:5">
      <c r="A12" s="513" t="s">
        <v>646</v>
      </c>
      <c r="B12" s="514"/>
      <c r="C12" s="514"/>
      <c r="D12" s="514"/>
      <c r="E12" s="515"/>
    </row>
    <row r="13" spans="1:5">
      <c r="A13" s="516" t="s">
        <v>647</v>
      </c>
      <c r="B13" s="514"/>
      <c r="C13" s="235">
        <v>1200</v>
      </c>
      <c r="D13" s="235">
        <v>10000</v>
      </c>
      <c r="E13" s="236">
        <v>25000</v>
      </c>
    </row>
    <row r="14" spans="1:5">
      <c r="A14" s="516" t="s">
        <v>648</v>
      </c>
      <c r="B14" s="514"/>
      <c r="C14" s="235">
        <v>8.5</v>
      </c>
      <c r="D14" s="235">
        <v>8</v>
      </c>
      <c r="E14" s="236">
        <v>7</v>
      </c>
    </row>
    <row r="15" spans="1:5">
      <c r="A15" s="516" t="s">
        <v>640</v>
      </c>
      <c r="B15" s="517"/>
      <c r="C15" s="235">
        <f>C13*C14/10000</f>
        <v>1.02</v>
      </c>
      <c r="D15" s="235">
        <f t="shared" ref="D15:E15" si="3">D13*D14/10000</f>
        <v>8</v>
      </c>
      <c r="E15" s="236">
        <f t="shared" si="3"/>
        <v>17.5</v>
      </c>
    </row>
    <row r="16" spans="1:5">
      <c r="A16" s="516" t="s">
        <v>641</v>
      </c>
      <c r="B16" s="518"/>
      <c r="C16" s="238"/>
      <c r="D16" s="238">
        <f>(D15-C15)/C15</f>
        <v>6.8431372549019613</v>
      </c>
      <c r="E16" s="239">
        <f>(E15-D15)/D15</f>
        <v>1.1875</v>
      </c>
    </row>
    <row r="17" spans="1:5">
      <c r="A17" s="516" t="s">
        <v>649</v>
      </c>
      <c r="B17" s="518"/>
      <c r="C17" s="234">
        <v>6.5</v>
      </c>
      <c r="D17" s="234">
        <v>6</v>
      </c>
      <c r="E17" s="520">
        <v>5.0999999999999996</v>
      </c>
    </row>
    <row r="18" spans="1:5">
      <c r="A18" s="516" t="s">
        <v>643</v>
      </c>
      <c r="B18" s="517"/>
      <c r="C18" s="234">
        <f>C17*C13/10000</f>
        <v>0.78</v>
      </c>
      <c r="D18" s="234">
        <f t="shared" ref="D18:E18" si="4">D17*D13/10000</f>
        <v>6</v>
      </c>
      <c r="E18" s="520">
        <f t="shared" si="4"/>
        <v>12.749999999999998</v>
      </c>
    </row>
    <row r="19" spans="1:5">
      <c r="A19" s="516" t="s">
        <v>644</v>
      </c>
      <c r="B19" s="517"/>
      <c r="C19" s="235">
        <f>C15-C18</f>
        <v>0.24</v>
      </c>
      <c r="D19" s="235">
        <f t="shared" ref="D19:E19" si="5">D15-D18</f>
        <v>2</v>
      </c>
      <c r="E19" s="236">
        <f t="shared" si="5"/>
        <v>4.7500000000000018</v>
      </c>
    </row>
    <row r="20" spans="1:5">
      <c r="A20" s="521" t="s">
        <v>645</v>
      </c>
      <c r="B20" s="522"/>
      <c r="C20" s="523">
        <f>C19/C15</f>
        <v>0.23529411764705882</v>
      </c>
      <c r="D20" s="523">
        <f t="shared" ref="D20:E20" si="6">D19/D15</f>
        <v>0.25</v>
      </c>
      <c r="E20" s="524">
        <f t="shared" si="6"/>
        <v>0.27142857142857152</v>
      </c>
    </row>
    <row r="21" spans="1:5">
      <c r="A21" s="513" t="s">
        <v>650</v>
      </c>
      <c r="B21" s="514"/>
      <c r="C21" s="514"/>
      <c r="D21" s="514"/>
      <c r="E21" s="515"/>
    </row>
    <row r="22" spans="1:5">
      <c r="A22" s="516" t="s">
        <v>651</v>
      </c>
      <c r="B22" s="514"/>
      <c r="C22" s="235">
        <v>1200</v>
      </c>
      <c r="D22" s="235">
        <v>10000</v>
      </c>
      <c r="E22" s="236">
        <v>25000</v>
      </c>
    </row>
    <row r="23" spans="1:5">
      <c r="A23" s="516" t="s">
        <v>648</v>
      </c>
      <c r="B23" s="514"/>
      <c r="C23" s="235">
        <v>12</v>
      </c>
      <c r="D23" s="235">
        <v>10</v>
      </c>
      <c r="E23" s="236">
        <v>7.5</v>
      </c>
    </row>
    <row r="24" spans="1:5">
      <c r="A24" s="516" t="s">
        <v>640</v>
      </c>
      <c r="B24" s="517"/>
      <c r="C24" s="235">
        <f>C22*C23/10000</f>
        <v>1.44</v>
      </c>
      <c r="D24" s="235">
        <f t="shared" ref="D24" si="7">D22*D23/10000</f>
        <v>10</v>
      </c>
      <c r="E24" s="236">
        <f>E22*E23/10000</f>
        <v>18.75</v>
      </c>
    </row>
    <row r="25" spans="1:5">
      <c r="A25" s="516" t="s">
        <v>641</v>
      </c>
      <c r="B25" s="518"/>
      <c r="C25" s="238"/>
      <c r="D25" s="238">
        <f>(D24-C24)/C24</f>
        <v>5.9444444444444446</v>
      </c>
      <c r="E25" s="239">
        <f>(E24-D24)/D24</f>
        <v>0.875</v>
      </c>
    </row>
    <row r="26" spans="1:5">
      <c r="A26" s="516" t="s">
        <v>649</v>
      </c>
      <c r="B26" s="518"/>
      <c r="C26" s="235">
        <v>8</v>
      </c>
      <c r="D26" s="235">
        <v>6.5</v>
      </c>
      <c r="E26" s="236">
        <v>5</v>
      </c>
    </row>
    <row r="27" spans="1:5">
      <c r="A27" s="516" t="s">
        <v>643</v>
      </c>
      <c r="B27" s="517"/>
      <c r="C27" s="234">
        <f>C26*C22/10000</f>
        <v>0.96</v>
      </c>
      <c r="D27" s="234">
        <f t="shared" ref="D27:E27" si="8">D26*D22/10000</f>
        <v>6.5</v>
      </c>
      <c r="E27" s="520">
        <f t="shared" si="8"/>
        <v>12.5</v>
      </c>
    </row>
    <row r="28" spans="1:5">
      <c r="A28" s="516" t="s">
        <v>644</v>
      </c>
      <c r="B28" s="517"/>
      <c r="C28" s="235">
        <f>C24-C27</f>
        <v>0.48</v>
      </c>
      <c r="D28" s="235">
        <f t="shared" ref="D28:E28" si="9">D24-D27</f>
        <v>3.5</v>
      </c>
      <c r="E28" s="236">
        <f t="shared" si="9"/>
        <v>6.25</v>
      </c>
    </row>
    <row r="29" spans="1:5">
      <c r="A29" s="521" t="s">
        <v>645</v>
      </c>
      <c r="B29" s="522"/>
      <c r="C29" s="523">
        <f>C28/C24</f>
        <v>0.33333333333333331</v>
      </c>
      <c r="D29" s="523">
        <f t="shared" ref="D29:E29" si="10">D28/D24</f>
        <v>0.35</v>
      </c>
      <c r="E29" s="524">
        <f t="shared" si="10"/>
        <v>0.33333333333333331</v>
      </c>
    </row>
    <row r="30" spans="1:5">
      <c r="A30" s="514"/>
      <c r="B30" s="514"/>
      <c r="C30" s="514"/>
      <c r="D30" s="514"/>
      <c r="E30" s="514"/>
    </row>
    <row r="31" spans="1:5">
      <c r="A31" s="525" t="s">
        <v>652</v>
      </c>
      <c r="B31" s="526"/>
      <c r="C31" s="526"/>
      <c r="D31" s="526"/>
      <c r="E31" s="527"/>
    </row>
    <row r="32" spans="1:5">
      <c r="A32" s="516" t="s">
        <v>638</v>
      </c>
      <c r="B32" s="514"/>
      <c r="C32" s="235">
        <v>0.3</v>
      </c>
      <c r="D32" s="235">
        <v>1</v>
      </c>
      <c r="E32" s="236">
        <v>5</v>
      </c>
    </row>
    <row r="33" spans="1:7">
      <c r="A33" s="516" t="s">
        <v>653</v>
      </c>
      <c r="B33" s="514"/>
      <c r="C33" s="235">
        <f>C5*(C11-12%)*0.85</f>
        <v>5.1000000000000094E-2</v>
      </c>
      <c r="D33" s="235">
        <f t="shared" ref="D33:E33" si="11">D5*(D11-12%)*0.85</f>
        <v>6.7319999999999894E-2</v>
      </c>
      <c r="E33" s="236">
        <f t="shared" si="11"/>
        <v>7.4035000000000004E-2</v>
      </c>
    </row>
    <row r="34" spans="1:7">
      <c r="A34" s="521" t="s">
        <v>654</v>
      </c>
      <c r="B34" s="528"/>
      <c r="C34" s="230">
        <f>C32*C33*10</f>
        <v>0.15300000000000027</v>
      </c>
      <c r="D34" s="230">
        <f t="shared" ref="D34:E34" si="12">D32*D33*10</f>
        <v>0.67319999999999891</v>
      </c>
      <c r="E34" s="231">
        <f t="shared" si="12"/>
        <v>3.7017500000000005</v>
      </c>
    </row>
    <row r="36" spans="1:7">
      <c r="A36" s="251" t="s">
        <v>528</v>
      </c>
      <c r="B36" s="252" t="s">
        <v>545</v>
      </c>
      <c r="C36" s="252" t="s">
        <v>546</v>
      </c>
      <c r="D36" s="252" t="s">
        <v>547</v>
      </c>
      <c r="E36" s="252" t="s">
        <v>144</v>
      </c>
      <c r="F36" s="252" t="s">
        <v>145</v>
      </c>
      <c r="G36" s="253" t="s">
        <v>146</v>
      </c>
    </row>
    <row r="37" spans="1:7">
      <c r="A37" s="254" t="s">
        <v>619</v>
      </c>
      <c r="B37" s="256"/>
      <c r="C37" s="256"/>
      <c r="D37" s="256"/>
      <c r="E37" s="256"/>
      <c r="F37" s="256"/>
      <c r="G37" s="257"/>
    </row>
    <row r="38" spans="1:7">
      <c r="A38" s="258" t="s">
        <v>549</v>
      </c>
      <c r="B38" s="263">
        <v>306.18722100000002</v>
      </c>
      <c r="C38" s="263">
        <v>292.45463000000001</v>
      </c>
      <c r="D38" s="263">
        <v>361.33658700000001</v>
      </c>
      <c r="E38" s="263">
        <v>323.13828236476303</v>
      </c>
      <c r="F38" s="263">
        <v>340.38596718807571</v>
      </c>
      <c r="G38" s="264">
        <v>364.21298489124098</v>
      </c>
    </row>
    <row r="39" spans="1:7">
      <c r="A39" s="258" t="s">
        <v>538</v>
      </c>
      <c r="B39" s="256"/>
      <c r="C39" s="261">
        <v>0.21590000000000001</v>
      </c>
      <c r="D39" s="261">
        <v>0.23553040346805254</v>
      </c>
      <c r="E39" s="261">
        <v>-0.1057139133138405</v>
      </c>
      <c r="F39" s="261">
        <v>5.3375553948891818E-2</v>
      </c>
      <c r="G39" s="262">
        <v>6.999999999999984E-2</v>
      </c>
    </row>
    <row r="40" spans="1:7">
      <c r="A40" s="258" t="s">
        <v>550</v>
      </c>
      <c r="B40" s="263">
        <v>249.82990000000001</v>
      </c>
      <c r="C40" s="263">
        <v>243.356267</v>
      </c>
      <c r="D40" s="263">
        <v>226.508118</v>
      </c>
      <c r="E40" s="263">
        <v>184</v>
      </c>
      <c r="F40" s="263">
        <v>196.88</v>
      </c>
      <c r="G40" s="264">
        <v>210.66159999999999</v>
      </c>
    </row>
    <row r="41" spans="1:7">
      <c r="A41" s="258" t="s">
        <v>551</v>
      </c>
      <c r="B41" s="288">
        <v>56.357321000000013</v>
      </c>
      <c r="C41" s="288">
        <v>49.098363000000006</v>
      </c>
      <c r="D41" s="288">
        <v>134.82846900000001</v>
      </c>
      <c r="E41" s="288">
        <v>139.13828236476303</v>
      </c>
      <c r="F41" s="288">
        <v>143.50596718807572</v>
      </c>
      <c r="G41" s="485">
        <v>153.55138489124099</v>
      </c>
    </row>
    <row r="42" spans="1:7">
      <c r="A42" s="258" t="s">
        <v>552</v>
      </c>
      <c r="B42" s="265">
        <v>0.18406163658933372</v>
      </c>
      <c r="C42" s="265">
        <v>0.16788369190804059</v>
      </c>
      <c r="D42" s="265">
        <v>0.3731381594081421</v>
      </c>
      <c r="E42" s="265">
        <v>0.4305843348133595</v>
      </c>
      <c r="F42" s="265">
        <v>0.42159777729257392</v>
      </c>
      <c r="G42" s="266">
        <v>0.42159777729257386</v>
      </c>
    </row>
    <row r="43" spans="1:7">
      <c r="A43" s="258"/>
      <c r="B43" s="256"/>
      <c r="C43" s="256"/>
      <c r="D43" s="256"/>
      <c r="E43" s="256"/>
      <c r="F43" s="256"/>
      <c r="G43" s="257"/>
    </row>
    <row r="44" spans="1:7">
      <c r="A44" s="254" t="s">
        <v>620</v>
      </c>
      <c r="B44" s="256"/>
      <c r="C44" s="256"/>
      <c r="D44" s="256"/>
      <c r="E44" s="256"/>
      <c r="F44" s="256"/>
      <c r="G44" s="257"/>
    </row>
    <row r="45" spans="1:7">
      <c r="A45" s="258" t="s">
        <v>549</v>
      </c>
      <c r="B45" s="263">
        <v>1.690191</v>
      </c>
      <c r="C45" s="263">
        <v>1.9482060000000001</v>
      </c>
      <c r="D45" s="263">
        <v>1.875883</v>
      </c>
      <c r="E45" s="263">
        <v>2.1059999999999999</v>
      </c>
      <c r="F45" s="263">
        <v>2.1270599999999997</v>
      </c>
      <c r="G45" s="264">
        <v>2.1483306</v>
      </c>
    </row>
    <row r="46" spans="1:7">
      <c r="A46" s="258" t="s">
        <v>538</v>
      </c>
      <c r="B46" s="261">
        <v>0.11409999999999999</v>
      </c>
      <c r="C46" s="261">
        <v>0.10050000000000001</v>
      </c>
      <c r="D46" s="261">
        <v>5.307262569832405E-2</v>
      </c>
      <c r="E46" s="261">
        <v>0.12267129666402421</v>
      </c>
      <c r="F46" s="261">
        <v>1.0000000000000009E-2</v>
      </c>
      <c r="G46" s="262">
        <v>1.0000000000000009E-2</v>
      </c>
    </row>
    <row r="47" spans="1:7">
      <c r="A47" s="258" t="s">
        <v>550</v>
      </c>
      <c r="B47" s="263">
        <v>1.367451</v>
      </c>
      <c r="C47" s="263">
        <v>1.3658760000000001</v>
      </c>
      <c r="D47" s="263">
        <v>1.7142790000000001</v>
      </c>
      <c r="E47" s="263">
        <v>1.8720000000000001</v>
      </c>
      <c r="F47" s="263">
        <v>1.8907200000000002</v>
      </c>
      <c r="G47" s="264">
        <v>1.9096272000000001</v>
      </c>
    </row>
    <row r="48" spans="1:7">
      <c r="A48" s="258" t="s">
        <v>551</v>
      </c>
      <c r="B48" s="288">
        <v>0.32274000000000003</v>
      </c>
      <c r="C48" s="288">
        <v>0.58233000000000001</v>
      </c>
      <c r="D48" s="288">
        <v>0.16160399999999986</v>
      </c>
      <c r="E48" s="288">
        <v>0.23399999999999976</v>
      </c>
      <c r="F48" s="288">
        <v>0.23633999999999955</v>
      </c>
      <c r="G48" s="485">
        <v>0.2387033999999999</v>
      </c>
    </row>
    <row r="49" spans="1:13">
      <c r="A49" s="258" t="s">
        <v>552</v>
      </c>
      <c r="B49" s="265">
        <v>0.19094883359336312</v>
      </c>
      <c r="C49" s="265">
        <v>0.29890576253229895</v>
      </c>
      <c r="D49" s="265">
        <v>8.6148229926919673E-2</v>
      </c>
      <c r="E49" s="265">
        <v>0.11111111111111101</v>
      </c>
      <c r="F49" s="265">
        <v>0.11111111111111091</v>
      </c>
      <c r="G49" s="266">
        <v>0.11111111111111106</v>
      </c>
    </row>
    <row r="50" spans="1:13">
      <c r="A50" s="258"/>
      <c r="B50" s="256"/>
      <c r="C50" s="256"/>
      <c r="D50" s="256"/>
      <c r="E50" s="256"/>
      <c r="F50" s="256"/>
      <c r="G50" s="257"/>
    </row>
    <row r="51" spans="1:13">
      <c r="A51" s="254" t="s">
        <v>621</v>
      </c>
      <c r="B51" s="256"/>
      <c r="C51" s="256"/>
      <c r="D51" s="256"/>
      <c r="E51" s="256"/>
      <c r="F51" s="256"/>
      <c r="G51" s="257"/>
    </row>
    <row r="52" spans="1:13">
      <c r="A52" s="258" t="s">
        <v>549</v>
      </c>
      <c r="B52" s="263">
        <v>0.48835100000000004</v>
      </c>
      <c r="C52" s="263">
        <v>0.549203</v>
      </c>
      <c r="D52" s="263">
        <v>0.50079600000000002</v>
      </c>
      <c r="E52" s="263">
        <v>0.51581988000000001</v>
      </c>
      <c r="F52" s="263">
        <v>0.53129447640000005</v>
      </c>
      <c r="G52" s="264">
        <v>0.5472333106920001</v>
      </c>
      <c r="I52" s="498"/>
      <c r="J52" s="498"/>
      <c r="K52" s="498"/>
      <c r="L52" s="498"/>
      <c r="M52" s="498"/>
    </row>
    <row r="53" spans="1:13">
      <c r="A53" s="258" t="s">
        <v>538</v>
      </c>
      <c r="B53" s="256"/>
      <c r="C53" s="267">
        <v>0.12460709612553256</v>
      </c>
      <c r="D53" s="267">
        <v>-8.8140450798702807E-2</v>
      </c>
      <c r="E53" s="267">
        <v>3.0000000000000027E-2</v>
      </c>
      <c r="F53" s="267">
        <v>3.0000000000000027E-2</v>
      </c>
      <c r="G53" s="268">
        <v>3.0000000000000027E-2</v>
      </c>
    </row>
    <row r="54" spans="1:13">
      <c r="A54" s="258" t="s">
        <v>550</v>
      </c>
      <c r="B54" s="263">
        <v>0.51318599999999992</v>
      </c>
      <c r="C54" s="263">
        <v>0.66964599999999996</v>
      </c>
      <c r="D54" s="263">
        <v>0.86909599999999987</v>
      </c>
      <c r="E54" s="263">
        <v>0.92847578400000008</v>
      </c>
      <c r="F54" s="263">
        <v>0.71724754314000017</v>
      </c>
      <c r="G54" s="264">
        <v>0.71140330389960016</v>
      </c>
    </row>
    <row r="55" spans="1:13">
      <c r="A55" s="258" t="s">
        <v>551</v>
      </c>
      <c r="B55" s="288">
        <v>-2.4834999999999885E-2</v>
      </c>
      <c r="C55" s="288">
        <v>-0.12044299999999997</v>
      </c>
      <c r="D55" s="288">
        <v>-0.36829999999999985</v>
      </c>
      <c r="E55" s="288">
        <v>-0.41265590400000007</v>
      </c>
      <c r="F55" s="288">
        <v>-0.18595306674000012</v>
      </c>
      <c r="G55" s="485">
        <v>-0.16416999320760006</v>
      </c>
    </row>
    <row r="56" spans="1:13">
      <c r="A56" s="258" t="s">
        <v>552</v>
      </c>
      <c r="B56" s="265">
        <v>-5.0854815491316457E-2</v>
      </c>
      <c r="C56" s="265">
        <v>-0.21930506570430236</v>
      </c>
      <c r="D56" s="265">
        <v>-0.73542919671882334</v>
      </c>
      <c r="E56" s="265">
        <v>-0.80000000000000016</v>
      </c>
      <c r="F56" s="265">
        <v>-0.3500000000000002</v>
      </c>
      <c r="G56" s="266">
        <v>-0.30000000000000004</v>
      </c>
    </row>
    <row r="57" spans="1:13">
      <c r="A57" s="258"/>
      <c r="B57" s="256"/>
      <c r="C57" s="256"/>
      <c r="D57" s="256"/>
      <c r="E57" s="256"/>
      <c r="F57" s="256"/>
      <c r="G57" s="257"/>
    </row>
    <row r="58" spans="1:13">
      <c r="A58" s="254" t="s">
        <v>622</v>
      </c>
      <c r="B58" s="256"/>
      <c r="C58" s="256"/>
      <c r="D58" s="256"/>
      <c r="E58" s="265"/>
      <c r="F58" s="265"/>
      <c r="G58" s="266"/>
    </row>
    <row r="59" spans="1:13">
      <c r="A59" s="258" t="s">
        <v>549</v>
      </c>
      <c r="B59" s="256"/>
      <c r="C59" s="256"/>
      <c r="D59" s="256"/>
      <c r="E59" s="259">
        <v>1.5000000000000002</v>
      </c>
      <c r="F59" s="259">
        <v>28.799999999999997</v>
      </c>
      <c r="G59" s="260">
        <v>67</v>
      </c>
    </row>
    <row r="60" spans="1:13">
      <c r="A60" s="258" t="s">
        <v>538</v>
      </c>
      <c r="B60" s="256"/>
      <c r="C60" s="256"/>
      <c r="D60" s="256"/>
      <c r="E60" s="265"/>
      <c r="F60" s="261">
        <v>18.199999999999996</v>
      </c>
      <c r="G60" s="266">
        <v>1.3263888888888893</v>
      </c>
    </row>
    <row r="61" spans="1:13">
      <c r="A61" s="258" t="s">
        <v>550</v>
      </c>
      <c r="B61" s="256"/>
      <c r="C61" s="256"/>
      <c r="D61" s="256"/>
      <c r="E61" s="263">
        <v>1.2</v>
      </c>
      <c r="F61" s="263">
        <v>22.176000000000002</v>
      </c>
      <c r="G61" s="264">
        <v>50.25</v>
      </c>
    </row>
    <row r="62" spans="1:13">
      <c r="A62" s="258" t="s">
        <v>551</v>
      </c>
      <c r="B62" s="256"/>
      <c r="C62" s="256"/>
      <c r="D62" s="256"/>
      <c r="E62" s="263">
        <v>0.30000000000000027</v>
      </c>
      <c r="F62" s="263">
        <v>6.6239999999999952</v>
      </c>
      <c r="G62" s="257">
        <v>16.75</v>
      </c>
    </row>
    <row r="63" spans="1:13">
      <c r="A63" s="258" t="s">
        <v>552</v>
      </c>
      <c r="B63" s="256"/>
      <c r="C63" s="256"/>
      <c r="D63" s="256"/>
      <c r="E63" s="265">
        <v>0.20000000000000015</v>
      </c>
      <c r="F63" s="265">
        <v>0.22999999999999984</v>
      </c>
      <c r="G63" s="266">
        <v>0.25</v>
      </c>
    </row>
    <row r="64" spans="1:13">
      <c r="A64" s="258"/>
      <c r="B64" s="256"/>
      <c r="C64" s="256"/>
      <c r="D64" s="256"/>
      <c r="E64" s="265"/>
      <c r="F64" s="265"/>
      <c r="G64" s="266"/>
    </row>
    <row r="65" spans="1:7">
      <c r="A65" s="254" t="s">
        <v>623</v>
      </c>
      <c r="B65" s="256"/>
      <c r="C65" s="256"/>
      <c r="D65" s="256"/>
      <c r="E65" s="265"/>
      <c r="F65" s="265"/>
      <c r="G65" s="266"/>
    </row>
    <row r="66" spans="1:7">
      <c r="A66" s="258" t="s">
        <v>549</v>
      </c>
      <c r="B66" s="256"/>
      <c r="C66" s="256"/>
      <c r="D66" s="256"/>
      <c r="E66" s="263">
        <v>20.6</v>
      </c>
      <c r="F66" s="263">
        <v>50.9</v>
      </c>
      <c r="G66" s="264">
        <v>101.5</v>
      </c>
    </row>
    <row r="67" spans="1:7">
      <c r="A67" s="258" t="s">
        <v>538</v>
      </c>
      <c r="B67" s="256"/>
      <c r="C67" s="256"/>
      <c r="D67" s="256"/>
      <c r="E67" s="265"/>
      <c r="F67" s="261">
        <v>1.4708737864077666</v>
      </c>
      <c r="G67" s="266">
        <v>0.99410609037328102</v>
      </c>
    </row>
    <row r="68" spans="1:7">
      <c r="A68" s="258" t="s">
        <v>550</v>
      </c>
      <c r="B68" s="256"/>
      <c r="C68" s="256"/>
      <c r="D68" s="256"/>
      <c r="E68" s="263">
        <v>19.399999999999999</v>
      </c>
      <c r="F68" s="263">
        <v>47.1</v>
      </c>
      <c r="G68" s="264">
        <v>92</v>
      </c>
    </row>
    <row r="69" spans="1:7">
      <c r="A69" s="258" t="s">
        <v>551</v>
      </c>
      <c r="B69" s="256"/>
      <c r="C69" s="256"/>
      <c r="D69" s="256"/>
      <c r="E69" s="263">
        <v>1.2000000000000028</v>
      </c>
      <c r="F69" s="263">
        <v>3.7999999999999972</v>
      </c>
      <c r="G69" s="257">
        <v>9.5</v>
      </c>
    </row>
    <row r="70" spans="1:7">
      <c r="A70" s="258" t="s">
        <v>552</v>
      </c>
      <c r="B70" s="256"/>
      <c r="C70" s="256"/>
      <c r="D70" s="256"/>
      <c r="E70" s="265">
        <v>5.8252427184466153E-2</v>
      </c>
      <c r="F70" s="265">
        <v>7.4656188605108004E-2</v>
      </c>
      <c r="G70" s="266">
        <v>9.3596059113300489E-2</v>
      </c>
    </row>
    <row r="71" spans="1:7">
      <c r="A71" s="258"/>
      <c r="B71" s="256"/>
      <c r="C71" s="261"/>
      <c r="D71" s="263"/>
      <c r="E71" s="256"/>
      <c r="F71" s="256"/>
      <c r="G71" s="257"/>
    </row>
    <row r="72" spans="1:7">
      <c r="A72" s="254" t="s">
        <v>556</v>
      </c>
      <c r="B72" s="256"/>
      <c r="C72" s="256"/>
      <c r="D72" s="256"/>
      <c r="E72" s="271"/>
      <c r="F72" s="256"/>
      <c r="G72" s="257"/>
    </row>
    <row r="73" spans="1:7">
      <c r="A73" s="258" t="s">
        <v>549</v>
      </c>
      <c r="B73" s="263">
        <v>18.213699999999999</v>
      </c>
      <c r="C73" s="263">
        <v>16.8627</v>
      </c>
      <c r="D73" s="263">
        <v>16.353400000000001</v>
      </c>
      <c r="E73" s="263">
        <v>9.7281999999999993</v>
      </c>
      <c r="F73" s="263">
        <v>9.5336359999999996</v>
      </c>
      <c r="G73" s="264">
        <v>9.3429632799999993</v>
      </c>
    </row>
    <row r="74" spans="1:7">
      <c r="A74" s="258" t="s">
        <v>538</v>
      </c>
      <c r="B74" s="256"/>
      <c r="C74" s="261">
        <v>-7.417493425278765E-2</v>
      </c>
      <c r="D74" s="261">
        <v>-3.0202755193414976E-2</v>
      </c>
      <c r="E74" s="261">
        <v>-0.40512676263040104</v>
      </c>
      <c r="F74" s="261">
        <v>-2.0000000000000018E-2</v>
      </c>
      <c r="G74" s="262">
        <v>-2.0000000000000018E-2</v>
      </c>
    </row>
    <row r="75" spans="1:7">
      <c r="A75" s="258" t="s">
        <v>550</v>
      </c>
      <c r="B75" s="263">
        <v>15.8424</v>
      </c>
      <c r="C75" s="263">
        <v>13.7347</v>
      </c>
      <c r="D75" s="263">
        <v>13.723699999999999</v>
      </c>
      <c r="E75" s="263">
        <v>8.3662519999999994</v>
      </c>
      <c r="F75" s="263">
        <v>8.1989269599999997</v>
      </c>
      <c r="G75" s="264">
        <v>8.0349484207999993</v>
      </c>
    </row>
    <row r="76" spans="1:7">
      <c r="A76" s="258" t="s">
        <v>551</v>
      </c>
      <c r="B76" s="263">
        <v>2.3712999999999997</v>
      </c>
      <c r="C76" s="263">
        <v>3.1280000000000001</v>
      </c>
      <c r="D76" s="263">
        <v>2.6297000000000015</v>
      </c>
      <c r="E76" s="263">
        <v>1.3619479999999999</v>
      </c>
      <c r="F76" s="263">
        <v>1.3347090399999999</v>
      </c>
      <c r="G76" s="264">
        <v>1.3080148592</v>
      </c>
    </row>
    <row r="77" spans="1:7">
      <c r="A77" s="274" t="s">
        <v>552</v>
      </c>
      <c r="B77" s="486">
        <v>0.13019320621290567</v>
      </c>
      <c r="C77" s="486">
        <v>0.18549817051836301</v>
      </c>
      <c r="D77" s="486">
        <v>0.16080448102535261</v>
      </c>
      <c r="E77" s="486">
        <v>0.14000000000000001</v>
      </c>
      <c r="F77" s="486">
        <v>0.13999999999999999</v>
      </c>
      <c r="G77" s="487">
        <v>0.14000000000000001</v>
      </c>
    </row>
    <row r="78" spans="1:7">
      <c r="A78" s="258"/>
      <c r="B78" s="278"/>
      <c r="C78" s="278"/>
      <c r="D78" s="256"/>
      <c r="E78" s="278"/>
      <c r="F78" s="278"/>
      <c r="G78" s="278"/>
    </row>
    <row r="79" spans="1:7">
      <c r="A79" s="279" t="s">
        <v>528</v>
      </c>
      <c r="B79" s="280" t="s">
        <v>545</v>
      </c>
      <c r="C79" s="280" t="s">
        <v>546</v>
      </c>
      <c r="D79" s="280" t="s">
        <v>547</v>
      </c>
      <c r="E79" s="280" t="s">
        <v>144</v>
      </c>
      <c r="F79" s="280" t="s">
        <v>145</v>
      </c>
      <c r="G79" s="281" t="s">
        <v>146</v>
      </c>
    </row>
    <row r="80" spans="1:7">
      <c r="A80" s="282" t="s">
        <v>537</v>
      </c>
      <c r="B80" s="283">
        <v>326.57946300000009</v>
      </c>
      <c r="C80" s="283">
        <v>311.81473900000003</v>
      </c>
      <c r="D80" s="283">
        <v>380.066666</v>
      </c>
      <c r="E80" s="283">
        <v>357.58830224476304</v>
      </c>
      <c r="F80" s="283">
        <v>432.27795766447565</v>
      </c>
      <c r="G80" s="284">
        <v>544.75151208193301</v>
      </c>
    </row>
    <row r="81" spans="1:7">
      <c r="A81" s="258" t="s">
        <v>538</v>
      </c>
      <c r="B81" s="261"/>
      <c r="C81" s="261">
        <v>-4.5210203557717432E-2</v>
      </c>
      <c r="D81" s="261">
        <v>0.21888614764935777</v>
      </c>
      <c r="E81" s="261">
        <v>-5.9143212931062394E-2</v>
      </c>
      <c r="F81" s="261">
        <v>0.20887052219227464</v>
      </c>
      <c r="G81" s="262">
        <v>0.26018803971669735</v>
      </c>
    </row>
    <row r="82" spans="1:7">
      <c r="A82" s="258" t="s">
        <v>619</v>
      </c>
      <c r="B82" s="263">
        <v>306.18722100000002</v>
      </c>
      <c r="C82" s="263">
        <v>292.45463000000001</v>
      </c>
      <c r="D82" s="263">
        <v>361.33658700000001</v>
      </c>
      <c r="E82" s="263">
        <v>323.13828236476303</v>
      </c>
      <c r="F82" s="263">
        <v>340.38596718807571</v>
      </c>
      <c r="G82" s="264">
        <v>364.21298489124098</v>
      </c>
    </row>
    <row r="83" spans="1:7">
      <c r="A83" s="258" t="s">
        <v>620</v>
      </c>
      <c r="B83" s="263">
        <v>1.690191</v>
      </c>
      <c r="C83" s="263">
        <v>1.9482060000000001</v>
      </c>
      <c r="D83" s="263">
        <v>1.875883</v>
      </c>
      <c r="E83" s="263">
        <v>2.1059999999999999</v>
      </c>
      <c r="F83" s="263">
        <v>2.1270599999999997</v>
      </c>
      <c r="G83" s="264">
        <v>2.1483306</v>
      </c>
    </row>
    <row r="84" spans="1:7">
      <c r="A84" s="258" t="s">
        <v>621</v>
      </c>
      <c r="B84" s="263">
        <v>0.48835100000000004</v>
      </c>
      <c r="C84" s="263">
        <v>0.549203</v>
      </c>
      <c r="D84" s="263">
        <v>0.50079600000000002</v>
      </c>
      <c r="E84" s="263">
        <v>0.51581988000000001</v>
      </c>
      <c r="F84" s="263">
        <v>0.53129447640000005</v>
      </c>
      <c r="G84" s="264">
        <v>0.5472333106920001</v>
      </c>
    </row>
    <row r="85" spans="1:7">
      <c r="A85" s="258" t="s">
        <v>622</v>
      </c>
      <c r="B85" s="263"/>
      <c r="C85" s="263"/>
      <c r="D85" s="263"/>
      <c r="E85" s="259">
        <v>1.5000000000000002</v>
      </c>
      <c r="F85" s="259">
        <v>28.799999999999997</v>
      </c>
      <c r="G85" s="260">
        <v>67</v>
      </c>
    </row>
    <row r="86" spans="1:7">
      <c r="A86" s="258" t="s">
        <v>623</v>
      </c>
      <c r="B86" s="263"/>
      <c r="C86" s="263"/>
      <c r="D86" s="263"/>
      <c r="E86" s="259">
        <v>20.6</v>
      </c>
      <c r="F86" s="259">
        <v>50.9</v>
      </c>
      <c r="G86" s="260">
        <v>101.5</v>
      </c>
    </row>
    <row r="87" spans="1:7">
      <c r="A87" s="258" t="s">
        <v>624</v>
      </c>
      <c r="B87" s="263">
        <v>18.213699999999999</v>
      </c>
      <c r="C87" s="263">
        <v>16.8627</v>
      </c>
      <c r="D87" s="263">
        <v>16.353400000000001</v>
      </c>
      <c r="E87" s="263">
        <v>9.7281999999999993</v>
      </c>
      <c r="F87" s="263">
        <v>9.5336359999999996</v>
      </c>
      <c r="G87" s="264">
        <v>9.3429632799999993</v>
      </c>
    </row>
    <row r="88" spans="1:7">
      <c r="A88" s="258"/>
      <c r="B88" s="278"/>
      <c r="C88" s="278"/>
      <c r="D88" s="256"/>
      <c r="E88" s="278"/>
      <c r="F88" s="278"/>
      <c r="G88" s="285"/>
    </row>
    <row r="89" spans="1:7">
      <c r="A89" s="254" t="s">
        <v>539</v>
      </c>
      <c r="B89" s="263">
        <v>267.55293699999999</v>
      </c>
      <c r="C89" s="263">
        <v>259.12648899999999</v>
      </c>
      <c r="D89" s="263">
        <v>242.81519300000002</v>
      </c>
      <c r="E89" s="263">
        <v>215.76672778400001</v>
      </c>
      <c r="F89" s="263">
        <v>276.96289450313998</v>
      </c>
      <c r="G89" s="264">
        <v>363.56757892469955</v>
      </c>
    </row>
    <row r="90" spans="1:7">
      <c r="A90" s="258" t="s">
        <v>538</v>
      </c>
      <c r="B90" s="261"/>
      <c r="C90" s="261">
        <v>-3.1494507571038111E-2</v>
      </c>
      <c r="D90" s="261">
        <v>-6.2947235008459446E-2</v>
      </c>
      <c r="E90" s="261">
        <v>-0.1113952750724293</v>
      </c>
      <c r="F90" s="261">
        <v>0.28362188808091982</v>
      </c>
      <c r="G90" s="262">
        <v>0.31269417723599702</v>
      </c>
    </row>
    <row r="91" spans="1:7">
      <c r="A91" s="258" t="s">
        <v>619</v>
      </c>
      <c r="B91" s="263">
        <v>249.82990000000001</v>
      </c>
      <c r="C91" s="263">
        <v>243.356267</v>
      </c>
      <c r="D91" s="263">
        <v>226.508118</v>
      </c>
      <c r="E91" s="263">
        <v>184</v>
      </c>
      <c r="F91" s="263">
        <v>196.88</v>
      </c>
      <c r="G91" s="264">
        <v>210.66159999999999</v>
      </c>
    </row>
    <row r="92" spans="1:7">
      <c r="A92" s="258" t="s">
        <v>620</v>
      </c>
      <c r="B92" s="263">
        <v>1.367451</v>
      </c>
      <c r="C92" s="263">
        <v>1.3658760000000001</v>
      </c>
      <c r="D92" s="263">
        <v>1.7142790000000001</v>
      </c>
      <c r="E92" s="263">
        <v>1.8720000000000001</v>
      </c>
      <c r="F92" s="263">
        <v>1.8907200000000002</v>
      </c>
      <c r="G92" s="264">
        <v>1.9096272000000001</v>
      </c>
    </row>
    <row r="93" spans="1:7">
      <c r="A93" s="258" t="s">
        <v>621</v>
      </c>
      <c r="B93" s="263">
        <v>0.51318599999999992</v>
      </c>
      <c r="C93" s="263">
        <v>0.66964599999999996</v>
      </c>
      <c r="D93" s="263">
        <v>0.86909599999999987</v>
      </c>
      <c r="E93" s="263">
        <v>0.92847578400000008</v>
      </c>
      <c r="F93" s="263">
        <v>0.71724754314000017</v>
      </c>
      <c r="G93" s="264">
        <v>0.71140330389960016</v>
      </c>
    </row>
    <row r="94" spans="1:7">
      <c r="A94" s="258" t="s">
        <v>622</v>
      </c>
      <c r="B94" s="263"/>
      <c r="C94" s="263"/>
      <c r="D94" s="263"/>
      <c r="E94" s="263">
        <v>1.2</v>
      </c>
      <c r="F94" s="263">
        <v>22.176000000000002</v>
      </c>
      <c r="G94" s="264">
        <v>50.25</v>
      </c>
    </row>
    <row r="95" spans="1:7">
      <c r="A95" s="258" t="s">
        <v>623</v>
      </c>
      <c r="B95" s="263"/>
      <c r="C95" s="263"/>
      <c r="D95" s="263"/>
      <c r="E95" s="263">
        <v>19.399999999999999</v>
      </c>
      <c r="F95" s="263">
        <v>47.1</v>
      </c>
      <c r="G95" s="264">
        <v>92</v>
      </c>
    </row>
    <row r="96" spans="1:7">
      <c r="A96" s="258" t="s">
        <v>624</v>
      </c>
      <c r="B96" s="263">
        <v>15.8424</v>
      </c>
      <c r="C96" s="263">
        <v>13.7347</v>
      </c>
      <c r="D96" s="263">
        <v>13.723699999999999</v>
      </c>
      <c r="E96" s="263">
        <v>8.3662519999999994</v>
      </c>
      <c r="F96" s="263">
        <v>8.1989269599999997</v>
      </c>
      <c r="G96" s="264">
        <v>8.0349484207999993</v>
      </c>
    </row>
    <row r="97" spans="1:7">
      <c r="A97" s="274"/>
      <c r="B97" s="278"/>
      <c r="C97" s="278"/>
      <c r="D97" s="256"/>
      <c r="E97" s="278"/>
      <c r="F97" s="278"/>
      <c r="G97" s="285"/>
    </row>
    <row r="98" spans="1:7">
      <c r="A98" s="258" t="s">
        <v>557</v>
      </c>
      <c r="B98" s="283">
        <v>59.026526000000104</v>
      </c>
      <c r="C98" s="283">
        <v>52.688250000000039</v>
      </c>
      <c r="D98" s="283">
        <v>137.25147299999998</v>
      </c>
      <c r="E98" s="283">
        <v>141.82157446076303</v>
      </c>
      <c r="F98" s="283">
        <v>155.31506316133567</v>
      </c>
      <c r="G98" s="284">
        <v>181.18393315723347</v>
      </c>
    </row>
    <row r="99" spans="1:7">
      <c r="A99" s="289" t="s">
        <v>540</v>
      </c>
      <c r="B99" s="261">
        <v>0.18074169593450548</v>
      </c>
      <c r="C99" s="261">
        <v>0.16897292978828699</v>
      </c>
      <c r="D99" s="261">
        <v>0.3611247322594715</v>
      </c>
      <c r="E99" s="261">
        <v>0.39660574344987548</v>
      </c>
      <c r="F99" s="261">
        <v>0.35929443175977921</v>
      </c>
      <c r="G99" s="262">
        <v>0.33259922944460341</v>
      </c>
    </row>
    <row r="100" spans="1:7">
      <c r="A100" s="258" t="s">
        <v>558</v>
      </c>
      <c r="B100" s="263">
        <v>14.000069999999999</v>
      </c>
      <c r="C100" s="263">
        <v>12.42313</v>
      </c>
      <c r="D100" s="263">
        <v>22.702940000000002</v>
      </c>
      <c r="E100" s="286">
        <v>17.879415112238153</v>
      </c>
      <c r="F100" s="286">
        <v>21.613897883223785</v>
      </c>
      <c r="G100" s="287">
        <v>27.237575604096651</v>
      </c>
    </row>
    <row r="101" spans="1:7">
      <c r="A101" s="289" t="s">
        <v>559</v>
      </c>
      <c r="B101" s="261">
        <v>4.2868800969275873E-2</v>
      </c>
      <c r="C101" s="261">
        <v>3.9841381583953922E-2</v>
      </c>
      <c r="D101" s="261">
        <v>5.9734099385606212E-2</v>
      </c>
      <c r="E101" s="488">
        <v>0.05</v>
      </c>
      <c r="F101" s="488">
        <v>0.05</v>
      </c>
      <c r="G101" s="489">
        <v>0.05</v>
      </c>
    </row>
    <row r="102" spans="1:7">
      <c r="A102" s="258" t="s">
        <v>560</v>
      </c>
      <c r="B102" s="263">
        <v>2.30416</v>
      </c>
      <c r="C102" s="263">
        <v>0.93684999999999996</v>
      </c>
      <c r="D102" s="263">
        <v>1.0768</v>
      </c>
      <c r="E102" s="286">
        <v>1.4303532089790523</v>
      </c>
      <c r="F102" s="286">
        <v>1.296833872993427</v>
      </c>
      <c r="G102" s="287">
        <v>1.634254536245799</v>
      </c>
    </row>
    <row r="103" spans="1:7">
      <c r="A103" s="289" t="s">
        <v>559</v>
      </c>
      <c r="B103" s="261">
        <v>7.0554344686395648E-3</v>
      </c>
      <c r="C103" s="261">
        <v>3.0045083917601468E-3</v>
      </c>
      <c r="D103" s="261">
        <v>2.8331871651169744E-3</v>
      </c>
      <c r="E103" s="490">
        <v>4.0000000000000001E-3</v>
      </c>
      <c r="F103" s="490">
        <v>3.0000000000000001E-3</v>
      </c>
      <c r="G103" s="491">
        <v>3.0000000000000001E-3</v>
      </c>
    </row>
    <row r="104" spans="1:7">
      <c r="A104" s="258" t="s">
        <v>561</v>
      </c>
      <c r="B104" s="263">
        <v>11.82043</v>
      </c>
      <c r="C104" s="263">
        <v>11.0387</v>
      </c>
      <c r="D104" s="259">
        <v>13.23509</v>
      </c>
      <c r="E104" s="286">
        <v>11.442825671832418</v>
      </c>
      <c r="F104" s="286">
        <v>12.968338729934269</v>
      </c>
      <c r="G104" s="287">
        <v>16.34254536245799</v>
      </c>
    </row>
    <row r="105" spans="1:7">
      <c r="A105" s="289" t="s">
        <v>559</v>
      </c>
      <c r="B105" s="261">
        <v>3.6194651958258613E-2</v>
      </c>
      <c r="C105" s="261">
        <v>3.5401469588645706E-2</v>
      </c>
      <c r="D105" s="261">
        <v>3.4823074960222897E-2</v>
      </c>
      <c r="E105" s="488">
        <v>3.2000000000000001E-2</v>
      </c>
      <c r="F105" s="488">
        <v>0.03</v>
      </c>
      <c r="G105" s="492">
        <v>0.03</v>
      </c>
    </row>
    <row r="106" spans="1:7">
      <c r="A106" s="258" t="s">
        <v>562</v>
      </c>
      <c r="B106" s="263">
        <v>2.4276200000000001</v>
      </c>
      <c r="C106" s="263">
        <v>2.45167</v>
      </c>
      <c r="D106" s="263">
        <v>3.41282</v>
      </c>
      <c r="E106" s="286">
        <v>2.1455298134685785</v>
      </c>
      <c r="F106" s="286">
        <v>2.593667745986854</v>
      </c>
      <c r="G106" s="287">
        <v>3.2685090724915979</v>
      </c>
    </row>
    <row r="107" spans="1:7">
      <c r="A107" s="289" t="s">
        <v>559</v>
      </c>
      <c r="B107" s="261">
        <v>7.4334741618458707E-3</v>
      </c>
      <c r="C107" s="261">
        <v>7.8625853539270943E-3</v>
      </c>
      <c r="D107" s="261">
        <v>8.9795299227846525E-3</v>
      </c>
      <c r="E107" s="488">
        <v>6.0000000000000001E-3</v>
      </c>
      <c r="F107" s="488">
        <v>6.0000000000000001E-3</v>
      </c>
      <c r="G107" s="489">
        <v>6.0000000000000001E-3</v>
      </c>
    </row>
    <row r="108" spans="1:7">
      <c r="A108" s="258" t="s">
        <v>563</v>
      </c>
      <c r="B108" s="263">
        <v>4.1358899999999998</v>
      </c>
      <c r="C108" s="263">
        <v>4.1294899999999997</v>
      </c>
      <c r="D108" s="263">
        <v>7.4005799999999997</v>
      </c>
      <c r="E108" s="286">
        <v>4.291059626937157</v>
      </c>
      <c r="F108" s="286">
        <v>4.7550575343092323</v>
      </c>
      <c r="G108" s="287">
        <v>4.9027636087373967</v>
      </c>
    </row>
    <row r="109" spans="1:7">
      <c r="A109" s="289" t="s">
        <v>559</v>
      </c>
      <c r="B109" s="261">
        <v>1.2664268481573192E-2</v>
      </c>
      <c r="C109" s="261">
        <v>1.3243408612573632E-2</v>
      </c>
      <c r="D109" s="261">
        <v>1.9471794456186273E-2</v>
      </c>
      <c r="E109" s="488">
        <v>1.2E-2</v>
      </c>
      <c r="F109" s="488">
        <v>1.0999999999999999E-2</v>
      </c>
      <c r="G109" s="489">
        <v>8.9999999999999993E-3</v>
      </c>
    </row>
    <row r="110" spans="1:7">
      <c r="A110" s="274" t="s">
        <v>564</v>
      </c>
      <c r="B110" s="295">
        <v>6.3347829070317246E-2</v>
      </c>
      <c r="C110" s="295">
        <v>5.9511971946906578E-2</v>
      </c>
      <c r="D110" s="295">
        <v>6.6107586504310797E-2</v>
      </c>
      <c r="E110" s="296">
        <v>5.4000000000000006E-2</v>
      </c>
      <c r="F110" s="296">
        <v>0.05</v>
      </c>
      <c r="G110" s="297">
        <v>4.8000000000000001E-2</v>
      </c>
    </row>
    <row r="111" spans="1:7">
      <c r="A111" s="298" t="s">
        <v>565</v>
      </c>
      <c r="B111" s="263">
        <v>1.1653100000000001</v>
      </c>
      <c r="C111" s="263">
        <v>1.49759</v>
      </c>
      <c r="D111" s="263">
        <v>1.90802</v>
      </c>
      <c r="E111" s="493">
        <v>1.9</v>
      </c>
      <c r="F111" s="493">
        <v>1.9</v>
      </c>
      <c r="G111" s="494">
        <v>1.9</v>
      </c>
    </row>
    <row r="112" spans="1:7">
      <c r="A112" s="258" t="s">
        <v>566</v>
      </c>
      <c r="B112" s="263">
        <v>0.85933000000000004</v>
      </c>
      <c r="C112" s="263">
        <v>5.7004400000000004</v>
      </c>
      <c r="D112" s="263">
        <v>1.0748800000000001</v>
      </c>
      <c r="E112" s="286">
        <v>1.2026178999999999</v>
      </c>
      <c r="F112" s="286">
        <v>2.5364749599999996</v>
      </c>
      <c r="G112" s="287">
        <v>4.2475899000000004</v>
      </c>
    </row>
    <row r="113" spans="1:7">
      <c r="A113" s="258" t="s">
        <v>581</v>
      </c>
      <c r="B113" s="263"/>
      <c r="C113" s="263"/>
      <c r="D113" s="263">
        <v>4.4179999999999997E-2</v>
      </c>
      <c r="E113" s="278">
        <v>0</v>
      </c>
      <c r="F113" s="278">
        <v>0</v>
      </c>
      <c r="G113" s="285">
        <v>0</v>
      </c>
    </row>
    <row r="114" spans="1:7">
      <c r="A114" s="258" t="s">
        <v>567</v>
      </c>
      <c r="B114" s="263">
        <v>-0.12329</v>
      </c>
      <c r="C114" s="263">
        <v>-0.63</v>
      </c>
      <c r="D114" s="263">
        <v>-11.99934</v>
      </c>
      <c r="E114" s="286">
        <v>-1.0727649067342893</v>
      </c>
      <c r="F114" s="286">
        <v>-1.296833872993427</v>
      </c>
      <c r="G114" s="287">
        <v>-1.634254536245799</v>
      </c>
    </row>
    <row r="115" spans="1:7">
      <c r="A115" s="289" t="s">
        <v>559</v>
      </c>
      <c r="B115" s="261">
        <v>-3.7751914608298554E-4</v>
      </c>
      <c r="C115" s="261">
        <v>-2.020430471056084E-3</v>
      </c>
      <c r="D115" s="261">
        <v>-3.1571671691934172E-2</v>
      </c>
      <c r="E115" s="292">
        <v>-3.0000000000000001E-3</v>
      </c>
      <c r="F115" s="292">
        <v>-3.0000000000000001E-3</v>
      </c>
      <c r="G115" s="293">
        <v>-3.0000000000000001E-3</v>
      </c>
    </row>
    <row r="116" spans="1:7">
      <c r="A116" s="304" t="s">
        <v>568</v>
      </c>
      <c r="B116" s="263">
        <v>-3.0182000000000002</v>
      </c>
      <c r="C116" s="263">
        <v>-8.8242399999999996</v>
      </c>
      <c r="D116" s="263">
        <v>-5.1293600000000001</v>
      </c>
      <c r="E116" s="286">
        <v>-5.3638245336714458</v>
      </c>
      <c r="F116" s="286">
        <v>-6.4841693649671344</v>
      </c>
      <c r="G116" s="287">
        <v>-8.1712726812289951</v>
      </c>
    </row>
    <row r="117" spans="1:7">
      <c r="A117" s="289" t="s">
        <v>559</v>
      </c>
      <c r="B117" s="261">
        <v>-9.2418548682591216E-3</v>
      </c>
      <c r="C117" s="261">
        <v>-2.8299624412558635E-2</v>
      </c>
      <c r="D117" s="261">
        <v>-1.3495948102957286E-2</v>
      </c>
      <c r="E117" s="292">
        <v>-1.4999999999999999E-2</v>
      </c>
      <c r="F117" s="292">
        <v>-1.4999999999999999E-2</v>
      </c>
      <c r="G117" s="293">
        <v>-1.4999999999999999E-2</v>
      </c>
    </row>
    <row r="118" spans="1:7">
      <c r="A118" s="305" t="s">
        <v>569</v>
      </c>
      <c r="B118" s="306"/>
      <c r="C118" s="306"/>
      <c r="D118" s="307">
        <v>-1.1440000000000001E-2</v>
      </c>
      <c r="E118" s="308">
        <v>0</v>
      </c>
      <c r="F118" s="308">
        <v>0</v>
      </c>
      <c r="G118" s="309">
        <v>0</v>
      </c>
    </row>
    <row r="119" spans="1:7">
      <c r="A119" s="310" t="s">
        <v>570</v>
      </c>
      <c r="B119" s="263">
        <v>23.221419999999998</v>
      </c>
      <c r="C119" s="263">
        <v>19.452159999999999</v>
      </c>
      <c r="D119" s="263">
        <v>75.310190000000006</v>
      </c>
      <c r="E119" s="312">
        <v>101.29841948690193</v>
      </c>
      <c r="F119" s="312">
        <v>108.74273911692754</v>
      </c>
      <c r="G119" s="313">
        <v>124.14034765572924</v>
      </c>
    </row>
    <row r="120" spans="1:7">
      <c r="A120" s="314" t="s">
        <v>571</v>
      </c>
      <c r="B120" s="263">
        <v>0.57101000000000002</v>
      </c>
      <c r="C120" s="263">
        <v>0.41732999999999998</v>
      </c>
      <c r="D120" s="263">
        <v>1.05132</v>
      </c>
      <c r="E120" s="278">
        <v>0.6</v>
      </c>
      <c r="F120" s="278">
        <v>0.6</v>
      </c>
      <c r="G120" s="285">
        <v>0.6</v>
      </c>
    </row>
    <row r="121" spans="1:7">
      <c r="A121" s="314" t="s">
        <v>572</v>
      </c>
      <c r="B121" s="263">
        <v>0.73563000000000001</v>
      </c>
      <c r="C121" s="263">
        <v>0.43912000000000001</v>
      </c>
      <c r="D121" s="263">
        <v>14.83215</v>
      </c>
      <c r="E121" s="278">
        <v>0.5</v>
      </c>
      <c r="F121" s="278">
        <v>0.5</v>
      </c>
      <c r="G121" s="285">
        <v>0.5</v>
      </c>
    </row>
    <row r="122" spans="1:7">
      <c r="A122" s="315" t="s">
        <v>573</v>
      </c>
      <c r="B122" s="263">
        <v>23.056799999999999</v>
      </c>
      <c r="C122" s="263">
        <v>19.43036</v>
      </c>
      <c r="D122" s="263">
        <v>61.529359999999997</v>
      </c>
      <c r="E122" s="316">
        <v>101.39841948690193</v>
      </c>
      <c r="F122" s="316">
        <v>108.84273911692753</v>
      </c>
      <c r="G122" s="317">
        <v>124.24034765572924</v>
      </c>
    </row>
    <row r="123" spans="1:7">
      <c r="A123" s="318" t="s">
        <v>538</v>
      </c>
      <c r="B123" s="261"/>
      <c r="C123" s="261">
        <v>-0.15728288400818846</v>
      </c>
      <c r="D123" s="261">
        <v>2.1666608338702935</v>
      </c>
      <c r="E123" s="261">
        <v>0.64796805113691969</v>
      </c>
      <c r="F123" s="261">
        <v>7.3416525303801494E-2</v>
      </c>
      <c r="G123" s="262">
        <v>0.14146656601742058</v>
      </c>
    </row>
    <row r="124" spans="1:7">
      <c r="A124" s="258" t="s">
        <v>574</v>
      </c>
      <c r="B124" s="263">
        <v>5.1499199999999998</v>
      </c>
      <c r="C124" s="263">
        <v>2.8097300000000001</v>
      </c>
      <c r="D124" s="263">
        <v>18.965530000000001</v>
      </c>
      <c r="E124" s="286">
        <v>25.349604871725482</v>
      </c>
      <c r="F124" s="286">
        <v>27.210684779231883</v>
      </c>
      <c r="G124" s="287">
        <v>29.817683437375017</v>
      </c>
    </row>
    <row r="125" spans="1:7">
      <c r="A125" s="318" t="s">
        <v>575</v>
      </c>
      <c r="B125" s="261">
        <v>0.22335796814822526</v>
      </c>
      <c r="C125" s="261">
        <v>0.14460514370294736</v>
      </c>
      <c r="D125" s="261">
        <v>0.30823545052313239</v>
      </c>
      <c r="E125" s="292">
        <v>0.25</v>
      </c>
      <c r="F125" s="292">
        <v>0.25</v>
      </c>
      <c r="G125" s="293">
        <v>0.24</v>
      </c>
    </row>
    <row r="126" spans="1:7">
      <c r="A126" s="258" t="s">
        <v>576</v>
      </c>
      <c r="B126" s="263">
        <v>17.906880000000001</v>
      </c>
      <c r="C126" s="263">
        <v>16.620619999999999</v>
      </c>
      <c r="D126" s="263">
        <v>42.563830000000003</v>
      </c>
      <c r="E126" s="316">
        <v>76.04881461517644</v>
      </c>
      <c r="F126" s="316">
        <v>81.632054337695649</v>
      </c>
      <c r="G126" s="317">
        <v>94.422664218354214</v>
      </c>
    </row>
    <row r="127" spans="1:7">
      <c r="A127" s="318" t="s">
        <v>577</v>
      </c>
      <c r="B127" s="261">
        <v>5.4831616891966035E-2</v>
      </c>
      <c r="C127" s="261">
        <v>5.3302868406101857E-2</v>
      </c>
      <c r="D127" s="261">
        <v>0.11199043169968503</v>
      </c>
      <c r="E127" s="261">
        <v>0.2126714272748283</v>
      </c>
      <c r="F127" s="261">
        <v>0.18884158419443769</v>
      </c>
      <c r="G127" s="262">
        <v>0.17333162391323961</v>
      </c>
    </row>
    <row r="128" spans="1:7">
      <c r="A128" s="258" t="s">
        <v>578</v>
      </c>
      <c r="B128" s="263">
        <v>0.89871000000000001</v>
      </c>
      <c r="C128" s="263">
        <v>1.5706100000000001</v>
      </c>
      <c r="D128" s="263">
        <v>7.22654</v>
      </c>
      <c r="E128" s="316">
        <v>7.9851255345935259</v>
      </c>
      <c r="F128" s="316">
        <v>8.1632054337695656</v>
      </c>
      <c r="G128" s="317">
        <v>8.4980397796518794</v>
      </c>
    </row>
    <row r="129" spans="1:7">
      <c r="A129" s="289" t="s">
        <v>625</v>
      </c>
      <c r="B129" s="261">
        <v>5.0187972444110864E-2</v>
      </c>
      <c r="C129" s="261">
        <v>9.4497678185290326E-2</v>
      </c>
      <c r="D129" s="261">
        <v>0.16978124384013374</v>
      </c>
      <c r="E129" s="495">
        <v>0.105</v>
      </c>
      <c r="F129" s="495">
        <v>0.1</v>
      </c>
      <c r="G129" s="496">
        <v>0.09</v>
      </c>
    </row>
    <row r="130" spans="1:7">
      <c r="A130" s="282" t="s">
        <v>579</v>
      </c>
      <c r="B130" s="311">
        <v>17.00817</v>
      </c>
      <c r="C130" s="311">
        <v>15.05001</v>
      </c>
      <c r="D130" s="497">
        <v>35.337290000000003</v>
      </c>
      <c r="E130" s="312">
        <v>68.063689080582918</v>
      </c>
      <c r="F130" s="322">
        <v>73.468848903926087</v>
      </c>
      <c r="G130" s="323">
        <v>85.924624438702338</v>
      </c>
    </row>
    <row r="131" spans="1:7">
      <c r="A131" s="324" t="s">
        <v>538</v>
      </c>
      <c r="B131" s="295"/>
      <c r="C131" s="295">
        <v>-0.11513055196414423</v>
      </c>
      <c r="D131" s="295">
        <v>0.53259999999999996</v>
      </c>
      <c r="E131" s="325">
        <v>0.92611513448209837</v>
      </c>
      <c r="F131" s="325">
        <v>7.9413265668627053E-2</v>
      </c>
      <c r="G131" s="326">
        <v>0.16953818823355249</v>
      </c>
    </row>
  </sheetData>
  <phoneticPr fontId="39" type="noConversion"/>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命名范围</vt:lpstr>
      </vt:variant>
      <vt:variant>
        <vt:i4>1</vt:i4>
      </vt:variant>
    </vt:vector>
  </HeadingPairs>
  <TitlesOfParts>
    <vt:vector size="18" baseType="lpstr">
      <vt:lpstr>目录</vt:lpstr>
      <vt:lpstr>1.1 基本情况</vt:lpstr>
      <vt:lpstr>1.2 电池方案对比</vt:lpstr>
      <vt:lpstr>1.3 成本拆分与对比</vt:lpstr>
      <vt:lpstr>1.4 市场空间</vt:lpstr>
      <vt:lpstr>1.5 研究进展</vt:lpstr>
      <vt:lpstr>1.6 原料价格</vt:lpstr>
      <vt:lpstr>1.7 产能统计</vt:lpstr>
      <vt:lpstr>2.1 正极</vt:lpstr>
      <vt:lpstr>2.2 负极</vt:lpstr>
      <vt:lpstr>2.3 电解液</vt:lpstr>
      <vt:lpstr>2.4 导电剂</vt:lpstr>
      <vt:lpstr>3.1 标的汇总</vt:lpstr>
      <vt:lpstr>3.2 美联新材</vt:lpstr>
      <vt:lpstr>3.3 维科技术</vt:lpstr>
      <vt:lpstr>3.4 传艺科技</vt:lpstr>
      <vt:lpstr>3.5 华阳股份</vt:lpstr>
      <vt:lpstr>'1.1 基本情况'!_Toc111297192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连楷昇</cp:lastModifiedBy>
  <dcterms:created xsi:type="dcterms:W3CDTF">2015-06-05T18:19:00Z</dcterms:created>
  <dcterms:modified xsi:type="dcterms:W3CDTF">2022-10-29T14:29:36Z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2052-11.1.0.12358</vt:lpwstr>
  </property>
  <property fmtid="{D5CDD505-2E9C-101B-9397-08002B2CF9AE}" pid="3" name="ICV">
    <vt:lpwstr>CA7554830DFA4507A97FD13245184F31</vt:lpwstr>
  </property>
  <property fmtid="{D5CDD505-2E9C-101B-9397-08002B2CF9AE}" pid="4" name="KSOReadingLayout">
    <vt:bool>false</vt:bool>
  </property>
</Properties>
</file>