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B0BA2D-FC0E-4052-80C7-77EA8CCB6E6F}" xr6:coauthVersionLast="45" xr6:coauthVersionMax="45" xr10:uidLastSave="{00000000-0000-0000-0000-000000000000}"/>
  <bookViews>
    <workbookView xWindow="28680" yWindow="-120" windowWidth="29040" windowHeight="15840" activeTab="4" xr2:uid="{04D9BFE6-754E-4880-AAA5-7B90C5584F88}"/>
  </bookViews>
  <sheets>
    <sheet name="Sheet1" sheetId="1" r:id="rId1"/>
    <sheet name="Sheet2" sheetId="4" r:id="rId2"/>
    <sheet name="Sheet3" sheetId="5" r:id="rId3"/>
    <sheet name="tables" sheetId="2" r:id="rId4"/>
    <sheet name="field" sheetId="3" r:id="rId5"/>
  </sheets>
  <definedNames>
    <definedName name="file_name">tables!$F$1</definedName>
    <definedName name="Findings">#REF!</definedName>
    <definedName name="number_of_tables">tables!$E$1</definedName>
    <definedName name="Sto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6" i="1"/>
  <c r="F6" i="4" l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K1" i="4"/>
  <c r="D7" i="4" s="1"/>
  <c r="D22" i="4" l="1"/>
  <c r="D14" i="4"/>
  <c r="D6" i="4"/>
  <c r="D25" i="4"/>
  <c r="D21" i="4"/>
  <c r="D17" i="4"/>
  <c r="D13" i="4"/>
  <c r="D9" i="4"/>
  <c r="D26" i="4"/>
  <c r="D18" i="4"/>
  <c r="D10" i="4"/>
  <c r="D24" i="4"/>
  <c r="D20" i="4"/>
  <c r="D16" i="4"/>
  <c r="D12" i="4"/>
  <c r="D8" i="4"/>
  <c r="D23" i="4"/>
  <c r="D19" i="4"/>
  <c r="D15" i="4"/>
  <c r="D11" i="4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  <c r="P2" i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B3" i="2"/>
  <c r="A2" i="2"/>
  <c r="B3" i="5"/>
  <c r="A2" i="5"/>
  <c r="B3" i="4"/>
  <c r="A2" i="4"/>
  <c r="B3" i="1"/>
  <c r="S4" i="1" s="1"/>
  <c r="A2" i="1"/>
  <c r="B3" i="3"/>
  <c r="A2" i="3"/>
  <c r="A1" i="3" a="1"/>
  <c r="A1" i="3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2" i="3" l="1"/>
  <c r="A8" i="4"/>
  <c r="A12" i="4"/>
  <c r="A9" i="4"/>
  <c r="A13" i="4"/>
  <c r="A10" i="4"/>
  <c r="A6" i="4"/>
  <c r="A7" i="4"/>
  <c r="A11" i="4"/>
  <c r="N4" i="4"/>
  <c r="M4" i="4"/>
  <c r="I4" i="4"/>
  <c r="E4" i="4"/>
  <c r="L4" i="4"/>
  <c r="H4" i="4"/>
  <c r="K4" i="4"/>
  <c r="G4" i="4"/>
  <c r="O4" i="4"/>
  <c r="J4" i="4"/>
  <c r="F4" i="4"/>
  <c r="A7" i="5"/>
  <c r="A11" i="5"/>
  <c r="A8" i="5"/>
  <c r="A9" i="5"/>
  <c r="A13" i="5"/>
  <c r="A10" i="5"/>
  <c r="A6" i="5"/>
  <c r="A12" i="5"/>
  <c r="H4" i="2"/>
  <c r="A13" i="2"/>
  <c r="A9" i="2"/>
  <c r="A12" i="2"/>
  <c r="A8" i="2"/>
  <c r="A11" i="2"/>
  <c r="A7" i="2"/>
  <c r="A10" i="2"/>
  <c r="A6" i="2"/>
  <c r="E4" i="3"/>
  <c r="A7" i="3"/>
  <c r="A11" i="3"/>
  <c r="A6" i="3"/>
  <c r="A8" i="3"/>
  <c r="A12" i="3"/>
  <c r="A10" i="3"/>
  <c r="A9" i="3"/>
  <c r="A13" i="3"/>
  <c r="D4" i="3"/>
  <c r="E4" i="2"/>
  <c r="F4" i="2"/>
  <c r="G4" i="2"/>
  <c r="D4" i="2"/>
  <c r="F4" i="3"/>
  <c r="G4" i="3"/>
  <c r="H4" i="1"/>
  <c r="P4" i="1"/>
  <c r="E4" i="1"/>
  <c r="I4" i="1"/>
  <c r="M4" i="1"/>
  <c r="Q4" i="1"/>
  <c r="D4" i="1"/>
  <c r="L4" i="1"/>
  <c r="F4" i="1"/>
  <c r="J4" i="1"/>
  <c r="N4" i="1"/>
  <c r="R4" i="1"/>
  <c r="G4" i="1"/>
  <c r="K4" i="1"/>
  <c r="O4" i="1"/>
  <c r="A1" i="5" a="1"/>
  <c r="A1" i="5" s="1"/>
  <c r="F2" i="5" s="1"/>
  <c r="A1" i="4" a="1"/>
  <c r="A1" i="4" s="1"/>
  <c r="F2" i="4" s="1"/>
  <c r="A1" i="1" l="1" a="1"/>
  <c r="A1" i="1" s="1"/>
  <c r="L1" i="1" s="1"/>
  <c r="A1" i="2" a="1"/>
  <c r="A1" i="2" s="1"/>
  <c r="F2" i="2" s="1"/>
  <c r="F2" i="1" l="1"/>
  <c r="E1" i="2"/>
  <c r="F1" i="2" l="1" a="1"/>
  <c r="F1" i="2" s="1"/>
  <c r="D6" i="3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tc={6258ED8C-CBA1-4813-8136-CBBBA5CA41DD}</author>
  </authors>
  <commentList>
    <comment ref="F1" authorId="0" shapeId="0" xr:uid="{6258ED8C-CBA1-4813-8136-CBBBA5CA41DD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change this cell.
This is the file location of this Excel file
everytime you load up in your PC.
The file_name will change (automatically)
when you move the location of this Excel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<sst xmlns="http://schemas.openxmlformats.org/spreadsheetml/2006/main" count="204" uniqueCount="136">
  <si>
    <t>table_num</t>
  </si>
  <si>
    <t>table_name</t>
  </si>
  <si>
    <t>table_location</t>
  </si>
  <si>
    <t>table_eng_name</t>
  </si>
  <si>
    <t>table_chi_name</t>
  </si>
  <si>
    <t>eng</t>
  </si>
  <si>
    <t>field_num</t>
  </si>
  <si>
    <t>field_name</t>
  </si>
  <si>
    <t>chi</t>
  </si>
  <si>
    <t>工作表編號</t>
  </si>
  <si>
    <t>Worksheet Name</t>
  </si>
  <si>
    <t>Worksheet Reference</t>
  </si>
  <si>
    <t>工作表名稱</t>
  </si>
  <si>
    <t>Worksheet Name
(English)</t>
  </si>
  <si>
    <t>工作表
（英文名稱)</t>
  </si>
  <si>
    <t>Worksheet Name
(Chinese)</t>
  </si>
  <si>
    <t>工作表
（中文名稱)</t>
  </si>
  <si>
    <t>Worksheet 
Link Location</t>
  </si>
  <si>
    <t>工作表
連結位置</t>
  </si>
  <si>
    <t>Field Reference</t>
  </si>
  <si>
    <t>項目編號</t>
  </si>
  <si>
    <t>Field Name</t>
  </si>
  <si>
    <t>項目名稱</t>
  </si>
  <si>
    <t>English</t>
  </si>
  <si>
    <t>英文</t>
  </si>
  <si>
    <t>Chinese</t>
  </si>
  <si>
    <t>中文</t>
  </si>
  <si>
    <t>tables</t>
  </si>
  <si>
    <t>List Of Worksheets</t>
  </si>
  <si>
    <t>工作表列表</t>
  </si>
  <si>
    <t>List Of Column Names</t>
  </si>
  <si>
    <t>field</t>
  </si>
  <si>
    <t>language</t>
  </si>
  <si>
    <t>Select Language
(選擇語言)</t>
  </si>
  <si>
    <t>chi (Chinese / 中文)</t>
  </si>
  <si>
    <t>Item</t>
  </si>
  <si>
    <t>Order No.</t>
  </si>
  <si>
    <t>Brand</t>
  </si>
  <si>
    <t>Store 
Code</t>
  </si>
  <si>
    <t>Store</t>
  </si>
  <si>
    <t>Type</t>
  </si>
  <si>
    <t>Description</t>
  </si>
  <si>
    <t>Issue</t>
  </si>
  <si>
    <t>Job
Amount</t>
  </si>
  <si>
    <t>Job  
No.</t>
  </si>
  <si>
    <t>Quotation No.</t>
  </si>
  <si>
    <t>Invoice No.</t>
  </si>
  <si>
    <t>Inovice Amount</t>
  </si>
  <si>
    <t>item</t>
  </si>
  <si>
    <t>工程項目</t>
  </si>
  <si>
    <t>Order編號</t>
  </si>
  <si>
    <t>日期
日日/月月/年年年年</t>
  </si>
  <si>
    <t>Date
dd/mm/yyyy</t>
  </si>
  <si>
    <t>品牌</t>
  </si>
  <si>
    <t>店編號</t>
  </si>
  <si>
    <t>店名</t>
  </si>
  <si>
    <t>工程類別</t>
  </si>
  <si>
    <t>工序描述</t>
  </si>
  <si>
    <t>問題描述</t>
  </si>
  <si>
    <t>Job 編號</t>
  </si>
  <si>
    <t>報價單編號</t>
  </si>
  <si>
    <t>銷售發票編號</t>
  </si>
  <si>
    <t>發票金額</t>
  </si>
  <si>
    <t>Job金額</t>
  </si>
  <si>
    <t>發票日期
日日/月月/年年年年</t>
  </si>
  <si>
    <t>Invoice Date
dd/mm/yyyy</t>
  </si>
  <si>
    <t>order_num_1</t>
  </si>
  <si>
    <t>date_2</t>
  </si>
  <si>
    <t>brand_3</t>
  </si>
  <si>
    <t>store_code_4</t>
  </si>
  <si>
    <t>store_5</t>
  </si>
  <si>
    <t>type_6</t>
  </si>
  <si>
    <t>item_descr_7</t>
  </si>
  <si>
    <t>item_issue_8</t>
  </si>
  <si>
    <t>job_amt_9</t>
  </si>
  <si>
    <t>job_num_10</t>
  </si>
  <si>
    <t>job_finish_date_11</t>
  </si>
  <si>
    <t>quot_num_12</t>
  </si>
  <si>
    <t>inv_num_13</t>
  </si>
  <si>
    <t>inv_amt_14</t>
  </si>
  <si>
    <t>inv_date_15</t>
  </si>
  <si>
    <t>eng (English / 英文)</t>
  </si>
  <si>
    <t>order001</t>
  </si>
  <si>
    <t>brandA</t>
  </si>
  <si>
    <t>store_code1234</t>
  </si>
  <si>
    <t>storeA</t>
  </si>
  <si>
    <t>electric</t>
  </si>
  <si>
    <t>air-conditioner</t>
  </si>
  <si>
    <t>error1</t>
  </si>
  <si>
    <t>Job 
Completion
Date
dd/mm/yyyy</t>
  </si>
  <si>
    <t>Job 完成日
日日/月月/年年年年</t>
  </si>
  <si>
    <t>q1</t>
  </si>
  <si>
    <t>j1</t>
  </si>
  <si>
    <t>j2</t>
  </si>
  <si>
    <t>j3</t>
  </si>
  <si>
    <t>inv_001</t>
  </si>
  <si>
    <t>brandB</t>
  </si>
  <si>
    <t>storeB</t>
  </si>
  <si>
    <t>drainage</t>
  </si>
  <si>
    <t>error2</t>
  </si>
  <si>
    <t>q2</t>
  </si>
  <si>
    <t>q3</t>
  </si>
  <si>
    <t>no</t>
  </si>
  <si>
    <t>inv_002</t>
  </si>
  <si>
    <t>order002</t>
  </si>
  <si>
    <t>brandC</t>
  </si>
  <si>
    <t>store_code5678</t>
  </si>
  <si>
    <t>storeC</t>
  </si>
  <si>
    <t>other</t>
  </si>
  <si>
    <t>pump</t>
  </si>
  <si>
    <t>error3</t>
  </si>
  <si>
    <t>inv_003</t>
  </si>
  <si>
    <t>order003</t>
  </si>
  <si>
    <t>order004</t>
  </si>
  <si>
    <t>brandD</t>
  </si>
  <si>
    <t>brandE</t>
  </si>
  <si>
    <t>store_code3456</t>
  </si>
  <si>
    <t>store_code_5678</t>
  </si>
  <si>
    <t>wire</t>
  </si>
  <si>
    <t>filter_b2</t>
  </si>
  <si>
    <t>filter_c1</t>
  </si>
  <si>
    <t>filter_c2</t>
  </si>
  <si>
    <t>filter_type</t>
  </si>
  <si>
    <t>type_counts</t>
  </si>
  <si>
    <t>Sheet1</t>
  </si>
  <si>
    <t>Sheet2</t>
  </si>
  <si>
    <t>Sheet3</t>
  </si>
  <si>
    <t>工作表1</t>
  </si>
  <si>
    <t>工作表2</t>
  </si>
  <si>
    <t>工作表3</t>
  </si>
  <si>
    <t>Worksheet1</t>
  </si>
  <si>
    <t>Worksheet2</t>
  </si>
  <si>
    <t>Worksheet3</t>
  </si>
  <si>
    <t>filter1</t>
  </si>
  <si>
    <t>List Of Fields</t>
  </si>
  <si>
    <t>項目列表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</si>
</sst>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;@"/>
    <numFmt numFmtId="165" formatCode="_(&quot;HK$&quot;* #,##0_);_(&quot;HK$&quot;* \(#,##0\);_(&quot;HK$&quot;* &quot;-&quot;_);_(@_)"/>
    <numFmt numFmtId="166" formatCode="_-[$$-3C09]* #,##0_-;\-[$$-3C09]* #,##0_-;_-[$$-3C09]* &quot;-&quot;_-;_-@_-"/>
    <numFmt numFmtId="167" formatCode="_([$HK$-C04]* #,##0_);_([$HK$-C04]* \(#,##0\);_([$HK$-C04]* &quot;-&quot;??_);_(@_)"/>
  </numFmts>
  <fonts count="1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細明體"/>
      <family val="3"/>
      <charset val="136"/>
    </font>
    <font>
      <u/>
      <sz val="11"/>
      <color theme="10"/>
      <name val="Calibri"/>
      <family val="2"/>
      <scheme val="minor"/>
    </font>
    <font>
      <sz val="11"/>
      <color theme="0" tint="-0.2499465926084170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7" fontId="11" fillId="0" borderId="0">
      <alignment vertical="center"/>
    </xf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16" fontId="2" fillId="0" borderId="0" xfId="0" applyNumberFormat="1" applyFont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0" fillId="3" borderId="1" xfId="0" applyFill="1" applyBorder="1"/>
    <xf numFmtId="0" fontId="10" fillId="5" borderId="0" xfId="0" applyFont="1" applyFill="1"/>
    <xf numFmtId="0" fontId="9" fillId="5" borderId="4" xfId="0" applyFont="1" applyFill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6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4" borderId="0" xfId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3">
    <cellStyle name="Hyperlink" xfId="1" builtinId="8"/>
    <cellStyle name="Normal" xfId="0" builtinId="0"/>
    <cellStyle name="一般 4" xfId="2" xr:uid="{E55F0E5D-525B-429F-A904-C231DF56280E}"/>
  </cellStyles>
  <dxfs count="59"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/>
        <i val="0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/m/yy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/m/yy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_-[$$-3C09]* #,##0_-;\-[$$-3C09]* #,##0_-;_-[$$-3C09]* &quot;-&quot;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_-[$$-3C09]* #,##0_-;\-[$$-3C09]* #,##0_-;_-[$$-3C09]* &quot;-&quot;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33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gadei T" id="{CFD8CFB5-4B77-4B96-9406-03DCE93B2A1C}" userId="c35caaa9a2745a6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2B9A0-C64B-4100-9708-9D4670D08813}" name="master" displayName="master" comment="This is the daily master record" ref="D5:W56" totalsRowShown="0" headerRowDxfId="58" dataDxfId="56" headerRowBorderDxfId="57" tableBorderDxfId="55" totalsRowBorderDxfId="54">
  <autoFilter ref="D5:W56" xr:uid="{CC3F5552-09AA-48CE-B54B-C3A393B3B886}"/>
  <tableColumns count="20">
    <tableColumn id="1" xr3:uid="{C9BACEC9-B978-4D5A-B434-50F86A0D8A80}" name="item" dataDxfId="53">
      <calculatedColumnFormula>ROWS($D$6:D6)</calculatedColumnFormula>
    </tableColumn>
    <tableColumn id="2" xr3:uid="{66C87FBD-9E40-4269-A6F9-81E0BBA565C6}" name="order_num_1" dataDxfId="52"/>
    <tableColumn id="3" xr3:uid="{1D4F8AEB-8990-4C30-A8A9-C28DDC1B03B2}" name="date_2" dataDxfId="51"/>
    <tableColumn id="4" xr3:uid="{84B25FED-E06C-4F38-BD58-4CC2B8CBAD86}" name="brand_3" dataDxfId="50"/>
    <tableColumn id="5" xr3:uid="{1DF263EA-9C4D-4ED0-84B2-1C9D69AF95CF}" name="store_code_4" dataDxfId="49"/>
    <tableColumn id="6" xr3:uid="{080251F1-6F76-4E2B-860A-25C93D4F2BFA}" name="store_5" dataDxfId="48"/>
    <tableColumn id="7" xr3:uid="{48DA6A6B-B013-49DD-91C3-B8CA057FC816}" name="type_6" dataDxfId="47"/>
    <tableColumn id="8" xr3:uid="{53AAEB2D-2374-4413-ACB5-1FF78A1A9564}" name="item_descr_7" dataDxfId="46"/>
    <tableColumn id="9" xr3:uid="{DD830FEA-F469-43FB-931E-7BB1CECF584B}" name="item_issue_8"/>
    <tableColumn id="10" xr3:uid="{0C7C233D-7340-4013-8010-2BE634FF8CA7}" name="job_amt_9" dataDxfId="45"/>
    <tableColumn id="11" xr3:uid="{DC29B8B8-F84D-42B8-8E29-92DCD02D3547}" name="job_num_10" dataDxfId="44"/>
    <tableColumn id="12" xr3:uid="{1607B267-97FC-4CBC-AB04-D4FCE764C8AB}" name="job_finish_date_11" dataDxfId="43"/>
    <tableColumn id="13" xr3:uid="{1EA64496-F9B0-4310-B209-84B6C2E1EF4E}" name="quot_num_12" dataDxfId="42"/>
    <tableColumn id="14" xr3:uid="{47C42C05-B764-4480-9F40-18708FC858CC}" name="inv_num_13" dataDxfId="41"/>
    <tableColumn id="15" xr3:uid="{08E4430A-6F77-4C4C-A1D9-64E6ADFAF522}" name="inv_amt_14" dataDxfId="40"/>
    <tableColumn id="16" xr3:uid="{4E76CB33-25EB-4617-8D50-D21CC57F8B0B}" name="inv_date_15" dataDxfId="39"/>
    <tableColumn id="17" xr3:uid="{C21EE446-916B-4C8F-A703-23F76FB7A302}" name="filter1" dataDxfId="38">
      <calculatedColumnFormula>IF(master[[#This Row],[type_6]]=Sheet2!$H$1,
COUNTIF(Sheet1!$J$6:J6,Sheet2!$H$1),
0)</calculatedColumnFormula>
    </tableColumn>
    <tableColumn id="18" xr3:uid="{F1F72B2F-DD39-480F-AA08-97A456D60E20}" name="filter_b2" dataDxfId="37"/>
    <tableColumn id="19" xr3:uid="{6DEFBFCF-B38B-45CA-B6D2-4F9A8768CB81}" name="filter_c1" dataDxfId="36"/>
    <tableColumn id="20" xr3:uid="{ACCFCD84-0FB1-4C5D-909A-62CCD5235393}" name="filter_c2" dataDxfId="3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CA90C-6652-41EE-8215-0059856C743C}" name="Table4" displayName="Table4" ref="D5:O26" totalsRowShown="0">
  <autoFilter ref="D5:O26" xr:uid="{E7CA9CDC-FB13-42F6-A1E6-CB49CDE7CD1E}"/>
  <tableColumns count="12">
    <tableColumn id="1" xr3:uid="{C70A6B42-4138-4A56-BC20-5B0053A221BA}" name="filter1" dataDxfId="34">
      <calculatedColumnFormula>IF(ROWS($D$6:D6)&gt;$K$1,"-",
ROWS($D$6:D6)
)</calculatedColumnFormula>
    </tableColumn>
    <tableColumn id="2" xr3:uid="{558E2AE3-28FF-4576-8947-DB454B759876}" name="item" dataDxfId="33">
      <calculatedColumnFormula>IFERROR(
INDEX(master[],
MATCH(Table4[[#This Row],[filter1]],master[filter1],0),
MATCH(E$5,master[#Headers],0)
),"-")</calculatedColumnFormula>
    </tableColumn>
    <tableColumn id="3" xr3:uid="{DFE8F117-8EC9-41E4-A883-7D860349B6C4}" name="order_num_1" dataDxfId="32">
      <calculatedColumnFormula>IFERROR(
INDEX(master[],
MATCH(Table4[[#This Row],[filter1]],master[filter1],0),
MATCH(F$5,master[#Headers],0)
),"-")</calculatedColumnFormula>
    </tableColumn>
    <tableColumn id="4" xr3:uid="{3077E904-38A0-485F-B70E-EBC6143F39D4}" name="date_2" dataDxfId="31">
      <calculatedColumnFormula>IFERROR(
INDEX(master[],
MATCH(Table4[[#This Row],[filter1]],master[filter1],0),
MATCH(G$5,master[#Headers],0)
),"-")</calculatedColumnFormula>
    </tableColumn>
    <tableColumn id="5" xr3:uid="{EC9D7777-7104-42EF-843D-480E4D9F1FFD}" name="store_code_4" dataDxfId="30">
      <calculatedColumnFormula>IFERROR(
INDEX(master[],
MATCH(Table4[[#This Row],[filter1]],master[filter1],0),
MATCH(H$5,master[#Headers],0)
),"-")</calculatedColumnFormula>
    </tableColumn>
    <tableColumn id="6" xr3:uid="{3812514F-06B4-4D52-A83E-83338483E625}" name="store_5" dataDxfId="29">
      <calculatedColumnFormula>IFERROR(
INDEX(master[],
MATCH(Table4[[#This Row],[filter1]],master[filter1],0),
MATCH(I$5,master[#Headers],0)
),"-")</calculatedColumnFormula>
    </tableColumn>
    <tableColumn id="7" xr3:uid="{D572CEE5-0939-4CE7-8A00-695D2B066414}" name="type_6" dataDxfId="28">
      <calculatedColumnFormula>IFERROR(
INDEX(master[],
MATCH(Table4[[#This Row],[filter1]],master[filter1],0),
MATCH(J$5,master[#Headers],0)
),"-")</calculatedColumnFormula>
    </tableColumn>
    <tableColumn id="8" xr3:uid="{E50FD63F-53A1-47BF-A4BA-E44FD60DE609}" name="item_issue_8" dataDxfId="27">
      <calculatedColumnFormula>IFERROR(
INDEX(master[],
MATCH(Table4[[#This Row],[filter1]],master[filter1],0),
MATCH(K$5,master[#Headers],0)
),"-")</calculatedColumnFormula>
    </tableColumn>
    <tableColumn id="9" xr3:uid="{CA90378D-33A9-40CC-B73B-6027488DF259}" name="job_amt_9" dataDxfId="26">
      <calculatedColumnFormula>IFERROR(
INDEX(master[],
MATCH(Table4[[#This Row],[filter1]],master[filter1],0),
MATCH(L$5,master[#Headers],0)
),"-")</calculatedColumnFormula>
    </tableColumn>
    <tableColumn id="10" xr3:uid="{9B0ABE67-37A8-4E32-A6D4-48EACFA2A85F}" name="job_num_10" dataDxfId="25">
      <calculatedColumnFormula>IFERROR(
INDEX(master[],
MATCH(Table4[[#This Row],[filter1]],master[filter1],0),
MATCH(M$5,master[#Headers],0)
),"-")</calculatedColumnFormula>
    </tableColumn>
    <tableColumn id="11" xr3:uid="{09B3BEF3-CA19-4125-9A8A-FF17107CC5B3}" name="job_finish_date_11" dataDxfId="24">
      <calculatedColumnFormula>IFERROR(
INDEX(master[],
MATCH(Table4[[#This Row],[filter1]],master[filter1],0),
MATCH(N$5,master[#Headers],0)
),"-")</calculatedColumnFormula>
    </tableColumn>
    <tableColumn id="12" xr3:uid="{77E38C18-1BEF-4983-8369-34618FCB95A4}" name="quot_num_12" dataDxfId="23">
      <calculatedColumnFormula>IFERROR(
INDEX(master[],
MATCH(Table4[[#This Row],[filter1]],master[filter1],0),
MATCH(O$5,master[#Headers],0)
),"-")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A1C9C-69C7-437E-8F8C-323663A82EBB}" name="tables" displayName="tables" comment="A list of all the worksheets " ref="D5:H24" totalsRowShown="0">
  <autoFilter ref="D5:H24" xr:uid="{56150358-6BB0-404E-BCE9-6F2C7B78282C}"/>
  <tableColumns count="5">
    <tableColumn id="1" xr3:uid="{F51325EF-11F6-460A-B36B-5E5635DDFB5C}" name="table_num">
      <calculatedColumnFormula>ROWS($D$6:D6)</calculatedColumnFormula>
    </tableColumn>
    <tableColumn id="2" xr3:uid="{F77AA00C-8DDF-4462-8F96-4AA3B2E0AD57}" name="table_name" dataDxfId="22"/>
    <tableColumn id="6" xr3:uid="{76BB5E68-784B-4594-8259-224248068223}" name="eng"/>
    <tableColumn id="7" xr3:uid="{0791622E-A50B-4B53-8968-5E4C173EB657}" name="chi"/>
    <tableColumn id="3" xr3:uid="{E654C891-D10F-4BC9-9126-98589109E0A3}" name="table_location" dataDxfId="21">
      <calculatedColumnFormula>IF(tables[[#This Row],[table_name]]="","-",
"#"&amp;tables[[#This Row],[table_name]]&amp;"!A4")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1CC12-036A-4FF9-ADA3-AF411B234647}" name="field" displayName="field" comment="This is the whole list of column names" ref="D5:G36" totalsRowShown="0">
  <autoFilter ref="D5:G36" xr:uid="{1AACE4C2-3157-447F-A6AB-87AE0AAE0289}"/>
  <tableColumns count="4">
    <tableColumn id="1" xr3:uid="{4CC6DAC5-F335-4052-947A-5CF3501463D5}" name="field_num" dataDxfId="20">
      <calculatedColumnFormula>ROWS($D$6:D6)</calculatedColumnFormula>
    </tableColumn>
    <tableColumn id="2" xr3:uid="{A48799A8-42E2-4BB1-B652-6175649B5672}" name="field_name" dataDxfId="19"/>
    <tableColumn id="3" xr3:uid="{2BC6740D-219B-4AAD-8706-DD5D3E00BC65}" name="eng" dataDxfId="18"/>
    <tableColumn id="4" xr3:uid="{4CA9F3EB-56D7-4FBD-B190-621E8CDDE044}" name="ch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09-28T10:07:09.24" personId="{CFD8CFB5-4B77-4B96-9406-03DCE93B2A1C}" id="{6258ED8C-CBA1-4813-8136-CBBBA5CA41DD}">
    <text>Do not change this cell.
This is the file location of this Excel file
everytime you load up in your PC.
The file_name will change (automatically)
when you move the location of this Excel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98D5-F298-429A-A9D2-9E480C226BEA}">
  <sheetPr codeName="Sheet1"/>
  <dimension ref="A1:W56"/>
  <sheetViews>
    <sheetView workbookViewId="0">
      <pane xSplit="4" ySplit="5" topLeftCell="E6" activePane="bottomRight" state="frozen"/>
      <selection activeCell="B1" sqref="B1"/>
      <selection pane="topRight" activeCell="E1" sqref="E1"/>
      <selection pane="bottomLeft" activeCell="B6" sqref="B6"/>
      <selection pane="bottomRight" activeCell="A7" sqref="A7"/>
    </sheetView>
  </sheetViews>
  <sheetFormatPr defaultRowHeight="14.4" outlineLevelRow="1" outlineLevelCol="1"/>
  <cols>
    <col min="1" max="1" width="21.88671875" customWidth="1" outlineLevel="1"/>
    <col min="2" max="2" width="4.109375" customWidth="1" outlineLevel="1"/>
    <col min="3" max="3" width="3.5546875" customWidth="1" outlineLevel="1"/>
    <col min="5" max="5" width="18.5546875" bestFit="1" customWidth="1"/>
    <col min="6" max="6" width="14.33203125" bestFit="1" customWidth="1"/>
    <col min="7" max="7" width="9.21875" customWidth="1"/>
    <col min="8" max="8" width="19" bestFit="1" customWidth="1"/>
    <col min="10" max="10" width="12.77734375" bestFit="1" customWidth="1"/>
    <col min="11" max="11" width="14.5546875" customWidth="1"/>
    <col min="12" max="12" width="18.6640625" customWidth="1"/>
    <col min="13" max="13" width="12.5546875" customWidth="1"/>
    <col min="14" max="14" width="12.21875" customWidth="1"/>
    <col min="15" max="15" width="19.21875" customWidth="1"/>
    <col min="16" max="16" width="13.44140625" customWidth="1"/>
    <col min="17" max="17" width="12.109375" customWidth="1"/>
    <col min="18" max="18" width="11.21875" customWidth="1"/>
    <col min="19" max="19" width="16" bestFit="1" customWidth="1"/>
    <col min="20" max="20" width="14.109375" customWidth="1" outlineLevel="1"/>
    <col min="21" max="21" width="11.44140625" customWidth="1" outlineLevel="1"/>
    <col min="22" max="22" width="12.21875" customWidth="1" outlineLevel="1"/>
    <col min="23" max="23" width="12" customWidth="1" outlineLevel="1"/>
  </cols>
  <sheetData>
    <row r="1" spans="1:23" ht="21">
      <c r="A1" t="str" cm="1">
        <f t="array" aca="1" ref="A1" ca="1">MID(CELL("filename",$L$1),FIND("]",CELL("filename",$L$1))+1,31)</f>
        <v>Sheet1</v>
      </c>
      <c r="G1" s="1"/>
      <c r="I1" s="2"/>
      <c r="J1" s="3"/>
      <c r="K1" s="1"/>
      <c r="L1" s="20" t="str">
        <f ca="1">INDEX(tables[],
MATCH($A$1,tables[table_name],0),
MATCH($B$3,tables[#Headers],0)
)</f>
        <v>工作表1</v>
      </c>
      <c r="M1" s="1"/>
      <c r="N1" s="1"/>
      <c r="O1" s="1"/>
      <c r="P1" s="1"/>
    </row>
    <row r="2" spans="1:23" ht="46.8">
      <c r="A2" s="21" t="str">
        <f>INDEX(field[],
MATCH("language",field[field_name],0),
MATCH("eng",field[#Headers],0)
)</f>
        <v>Select Language
(選擇語言)</v>
      </c>
      <c r="D2" s="1"/>
      <c r="E2" s="1"/>
      <c r="F2" s="20" t="str">
        <f ca="1">INDEX(tables[],
MATCH($A$1,tables[table_name],0),
MATCH($B$3,tables[#Headers],0)
)</f>
        <v>工作表1</v>
      </c>
      <c r="G2" s="1"/>
      <c r="H2" s="2"/>
      <c r="I2" s="2"/>
      <c r="J2" s="3"/>
      <c r="K2" s="1"/>
      <c r="L2" s="4"/>
      <c r="M2" s="1"/>
      <c r="N2" s="1"/>
      <c r="O2" s="1"/>
      <c r="P2" s="43" t="str">
        <f ca="1">"Updated as at "&amp;TEXT(TODAY(),"dd/mm/yyyy")</f>
        <v>Updated as at 30/09/2020</v>
      </c>
    </row>
    <row r="3" spans="1:23" ht="15" thickBot="1">
      <c r="A3" s="14" t="s">
        <v>34</v>
      </c>
      <c r="B3" t="str">
        <f>IF($A$3&lt;&gt;"",
LEFT($A$3,3),"eng")</f>
        <v>chi</v>
      </c>
    </row>
    <row r="4" spans="1:23" ht="85.2" thickTop="1" thickBot="1">
      <c r="D4" s="57" t="str">
        <f>INDEX(field[],MATCH(D5,field[field_name],0),MATCH($B$3,field[#Headers],0))</f>
        <v>工程項目</v>
      </c>
      <c r="E4" s="57" t="str">
        <f>INDEX(field[],MATCH(E5,field[field_name],0),MATCH($B$3,field[#Headers],0))</f>
        <v>Order編號</v>
      </c>
      <c r="F4" s="57" t="str">
        <f>INDEX(field[],MATCH(F5,field[field_name],0),MATCH($B$3,field[#Headers],0))</f>
        <v>日期
日日/月月/年年年年</v>
      </c>
      <c r="G4" s="57" t="str">
        <f>INDEX(field[],MATCH(G5,field[field_name],0),MATCH($B$3,field[#Headers],0))</f>
        <v>品牌</v>
      </c>
      <c r="H4" s="57" t="str">
        <f>INDEX(field[],MATCH(H5,field[field_name],0),MATCH($B$3,field[#Headers],0))</f>
        <v>店編號</v>
      </c>
      <c r="I4" s="57" t="str">
        <f>INDEX(field[],MATCH(I5,field[field_name],0),MATCH($B$3,field[#Headers],0))</f>
        <v>店名</v>
      </c>
      <c r="J4" s="57" t="str">
        <f>INDEX(field[],MATCH(J5,field[field_name],0),MATCH($B$3,field[#Headers],0))</f>
        <v>工程類別</v>
      </c>
      <c r="K4" s="57" t="str">
        <f>INDEX(field[],MATCH(K5,field[field_name],0),MATCH($B$3,field[#Headers],0))</f>
        <v>工序描述</v>
      </c>
      <c r="L4" s="57" t="str">
        <f>INDEX(field[],MATCH(L5,field[field_name],0),MATCH($B$3,field[#Headers],0))</f>
        <v>問題描述</v>
      </c>
      <c r="M4" s="57" t="str">
        <f>INDEX(field[],MATCH(M5,field[field_name],0),MATCH($B$3,field[#Headers],0))</f>
        <v>Job金額</v>
      </c>
      <c r="N4" s="57" t="str">
        <f>INDEX(field[],MATCH(N5,field[field_name],0),MATCH($B$3,field[#Headers],0))</f>
        <v>Job 編號</v>
      </c>
      <c r="O4" s="57" t="str">
        <f>INDEX(field[],MATCH(O5,field[field_name],0),MATCH($B$3,field[#Headers],0))</f>
        <v>Job 完成日
日日/月月/年年年年</v>
      </c>
      <c r="P4" s="57" t="str">
        <f>INDEX(field[],MATCH(P5,field[field_name],0),MATCH($B$3,field[#Headers],0))</f>
        <v>報價單編號</v>
      </c>
      <c r="Q4" s="57" t="str">
        <f>INDEX(field[],MATCH(Q5,field[field_name],0),MATCH($B$3,field[#Headers],0))</f>
        <v>銷售發票編號</v>
      </c>
      <c r="R4" s="57" t="str">
        <f>INDEX(field[],MATCH(R5,field[field_name],0),MATCH($B$3,field[#Headers],0))</f>
        <v>發票金額</v>
      </c>
      <c r="S4" s="57" t="str">
        <f>INDEX(field[],MATCH(S5,field[field_name],0),MATCH($B$3,field[#Headers],0))</f>
        <v>發票日期
日日/月月/年年年年</v>
      </c>
    </row>
    <row r="5" spans="1:23" ht="31.8" outlineLevel="1" thickTop="1">
      <c r="D5" s="28" t="s">
        <v>48</v>
      </c>
      <c r="E5" s="29" t="s">
        <v>66</v>
      </c>
      <c r="F5" s="30" t="s">
        <v>67</v>
      </c>
      <c r="G5" s="29" t="s">
        <v>68</v>
      </c>
      <c r="H5" s="31" t="s">
        <v>69</v>
      </c>
      <c r="I5" s="32" t="s">
        <v>70</v>
      </c>
      <c r="J5" s="32" t="s">
        <v>71</v>
      </c>
      <c r="K5" s="29" t="s">
        <v>72</v>
      </c>
      <c r="L5" s="29" t="s">
        <v>73</v>
      </c>
      <c r="M5" s="33" t="s">
        <v>74</v>
      </c>
      <c r="N5" s="31" t="s">
        <v>75</v>
      </c>
      <c r="O5" s="34" t="s">
        <v>76</v>
      </c>
      <c r="P5" s="31" t="s">
        <v>77</v>
      </c>
      <c r="Q5" s="31" t="s">
        <v>78</v>
      </c>
      <c r="R5" s="31" t="s">
        <v>79</v>
      </c>
      <c r="S5" s="35" t="s">
        <v>80</v>
      </c>
      <c r="T5" s="48" t="s">
        <v>133</v>
      </c>
      <c r="U5" s="48" t="s">
        <v>119</v>
      </c>
      <c r="V5" s="48" t="s">
        <v>120</v>
      </c>
      <c r="W5" s="48" t="s">
        <v>121</v>
      </c>
    </row>
    <row r="6" spans="1:23" ht="15">
      <c r="A6" s="60" t="str">
        <f>HYPERLINK(
INDEX(tables[table_location],MATCH(ROWS($A$6:A6),tables[table_num],0)),
INDEX(tables[],
MATCH(ROWS($A$6:A6),tables[table_num],0),
MATCH($B$3,tables[#Headers],0)
)
)</f>
        <v>工作表1</v>
      </c>
      <c r="D6" s="25">
        <f>ROWS($D$6:D6)</f>
        <v>1</v>
      </c>
      <c r="E6" s="5" t="s">
        <v>82</v>
      </c>
      <c r="F6" s="6">
        <v>41259</v>
      </c>
      <c r="G6" s="7" t="s">
        <v>83</v>
      </c>
      <c r="H6" s="7" t="s">
        <v>84</v>
      </c>
      <c r="I6" s="7" t="s">
        <v>85</v>
      </c>
      <c r="J6" s="7" t="s">
        <v>86</v>
      </c>
      <c r="K6" s="5" t="s">
        <v>87</v>
      </c>
      <c r="L6" s="5" t="s">
        <v>88</v>
      </c>
      <c r="M6" s="45">
        <v>100</v>
      </c>
      <c r="N6" s="44" t="s">
        <v>92</v>
      </c>
      <c r="O6" s="8">
        <v>43814</v>
      </c>
      <c r="P6" s="8" t="s">
        <v>91</v>
      </c>
      <c r="Q6" s="8" t="s">
        <v>95</v>
      </c>
      <c r="R6" s="45">
        <v>500</v>
      </c>
      <c r="S6" s="8">
        <v>43809</v>
      </c>
      <c r="T6" s="49">
        <f>IF(master[[#This Row],[type_6]]=Sheet2!$H$1,
COUNTIF(Sheet1!$J$6:J6,Sheet2!$H$1),
0)</f>
        <v>1</v>
      </c>
      <c r="U6" s="49"/>
      <c r="V6" s="49"/>
      <c r="W6" s="49"/>
    </row>
    <row r="7" spans="1:23" ht="15">
      <c r="A7" s="60" t="str">
        <f>HYPERLINK(
INDEX(tables[table_location],MATCH(ROWS($A$6:A7),tables[table_num],0)),
INDEX(tables[],
MATCH(ROWS($A$6:A7),tables[table_num],0),
MATCH($B$3,tables[#Headers],0)
)
)</f>
        <v>工作表2</v>
      </c>
      <c r="D7" s="25">
        <f>ROWS($D$6:D7)</f>
        <v>2</v>
      </c>
      <c r="E7" s="5" t="s">
        <v>82</v>
      </c>
      <c r="F7" s="6">
        <v>41260</v>
      </c>
      <c r="G7" s="7" t="s">
        <v>96</v>
      </c>
      <c r="H7" s="7" t="s">
        <v>84</v>
      </c>
      <c r="I7" s="7" t="s">
        <v>97</v>
      </c>
      <c r="J7" s="7" t="s">
        <v>98</v>
      </c>
      <c r="K7" s="5" t="s">
        <v>87</v>
      </c>
      <c r="L7" s="5" t="s">
        <v>99</v>
      </c>
      <c r="M7" s="45">
        <v>200</v>
      </c>
      <c r="N7" s="44" t="s">
        <v>92</v>
      </c>
      <c r="O7" s="8">
        <v>43815</v>
      </c>
      <c r="P7" s="7" t="s">
        <v>102</v>
      </c>
      <c r="Q7" s="7" t="s">
        <v>95</v>
      </c>
      <c r="R7" s="45"/>
      <c r="S7" s="26"/>
      <c r="T7" s="49">
        <f>IF(master[[#This Row],[type_6]]=Sheet2!$H$1,
COUNTIF(Sheet1!$J$6:J7,Sheet2!$H$1),
0)</f>
        <v>0</v>
      </c>
      <c r="U7" s="49"/>
      <c r="V7" s="49"/>
      <c r="W7" s="49"/>
    </row>
    <row r="8" spans="1:23" ht="15">
      <c r="A8" s="60" t="str">
        <f>HYPERLINK(
INDEX(tables[table_location],MATCH(ROWS($A$6:A8),tables[table_num],0)),
INDEX(tables[],
MATCH(ROWS($A$6:A8),tables[table_num],0),
MATCH($B$3,tables[#Headers],0)
)
)</f>
        <v>工作表3</v>
      </c>
      <c r="D8" s="25">
        <f>ROWS($D$6:D8)</f>
        <v>3</v>
      </c>
      <c r="E8" s="5" t="s">
        <v>82</v>
      </c>
      <c r="F8" s="6">
        <v>41260</v>
      </c>
      <c r="G8" s="7" t="s">
        <v>96</v>
      </c>
      <c r="H8" s="7" t="s">
        <v>84</v>
      </c>
      <c r="I8" s="7" t="s">
        <v>97</v>
      </c>
      <c r="J8" s="7" t="s">
        <v>86</v>
      </c>
      <c r="K8" s="5" t="s">
        <v>109</v>
      </c>
      <c r="L8" s="5" t="s">
        <v>99</v>
      </c>
      <c r="M8" s="45">
        <v>300</v>
      </c>
      <c r="N8" s="44" t="s">
        <v>93</v>
      </c>
      <c r="O8" s="8">
        <v>43815</v>
      </c>
      <c r="P8" s="7" t="s">
        <v>102</v>
      </c>
      <c r="Q8" s="7" t="s">
        <v>103</v>
      </c>
      <c r="R8" s="45">
        <v>700</v>
      </c>
      <c r="S8" s="47">
        <v>43810</v>
      </c>
      <c r="T8" s="49">
        <f>IF(master[[#This Row],[type_6]]=Sheet2!$H$1,
COUNTIF(Sheet1!$J$6:J8,Sheet2!$H$1),
0)</f>
        <v>2</v>
      </c>
      <c r="U8" s="49"/>
      <c r="V8" s="49"/>
      <c r="W8" s="49"/>
    </row>
    <row r="9" spans="1:23" ht="15">
      <c r="A9" s="60" t="str">
        <f>HYPERLINK(
INDEX(tables[table_location],MATCH(ROWS($A$6:A9),tables[table_num],0)),
INDEX(tables[],
MATCH(ROWS($A$6:A9),tables[table_num],0),
MATCH($B$3,tables[#Headers],0)
)
)</f>
        <v>工作表列表</v>
      </c>
      <c r="D9" s="25">
        <f>ROWS($D$6:D9)</f>
        <v>4</v>
      </c>
      <c r="E9" s="5" t="s">
        <v>104</v>
      </c>
      <c r="F9" s="6">
        <v>41261</v>
      </c>
      <c r="G9" s="7" t="s">
        <v>105</v>
      </c>
      <c r="H9" s="7" t="s">
        <v>106</v>
      </c>
      <c r="I9" s="7" t="s">
        <v>107</v>
      </c>
      <c r="J9" s="7" t="s">
        <v>108</v>
      </c>
      <c r="K9" s="5" t="s">
        <v>109</v>
      </c>
      <c r="L9" s="9" t="s">
        <v>110</v>
      </c>
      <c r="M9" s="45">
        <v>400</v>
      </c>
      <c r="N9" s="44" t="s">
        <v>94</v>
      </c>
      <c r="O9" s="8">
        <v>43816</v>
      </c>
      <c r="P9" s="7" t="s">
        <v>100</v>
      </c>
      <c r="Q9" s="7" t="s">
        <v>111</v>
      </c>
      <c r="R9" s="45">
        <v>800</v>
      </c>
      <c r="S9" s="47">
        <v>43811</v>
      </c>
      <c r="T9" s="49">
        <f>IF(master[[#This Row],[type_6]]=Sheet2!$H$1,
COUNTIF(Sheet1!$J$6:J9,Sheet2!$H$1),
0)</f>
        <v>0</v>
      </c>
      <c r="U9" s="49"/>
      <c r="V9" s="49"/>
      <c r="W9" s="49"/>
    </row>
    <row r="10" spans="1:23" ht="15">
      <c r="A10" s="60" t="str">
        <f>HYPERLINK(
INDEX(tables[table_location],MATCH(ROWS($A$6:A10),tables[table_num],0)),
INDEX(tables[],
MATCH(ROWS($A$6:A10),tables[table_num],0),
MATCH($B$3,tables[#Headers],0)
)
)</f>
        <v>項目列表</v>
      </c>
      <c r="D10" s="25">
        <f>ROWS($D$6:D10)</f>
        <v>5</v>
      </c>
      <c r="E10" s="5" t="s">
        <v>112</v>
      </c>
      <c r="F10" s="6">
        <v>43818</v>
      </c>
      <c r="G10" s="7" t="s">
        <v>114</v>
      </c>
      <c r="H10" s="7" t="s">
        <v>116</v>
      </c>
      <c r="I10" s="7" t="s">
        <v>107</v>
      </c>
      <c r="J10" s="7" t="s">
        <v>86</v>
      </c>
      <c r="K10" s="5" t="s">
        <v>118</v>
      </c>
      <c r="L10" s="5" t="s">
        <v>110</v>
      </c>
      <c r="M10" s="45">
        <v>150</v>
      </c>
      <c r="N10" s="44" t="s">
        <v>94</v>
      </c>
      <c r="O10" s="8">
        <v>43817</v>
      </c>
      <c r="P10" s="7" t="s">
        <v>101</v>
      </c>
      <c r="Q10" s="7" t="s">
        <v>111</v>
      </c>
      <c r="R10" s="45"/>
      <c r="S10" s="47"/>
      <c r="T10" s="49">
        <f>IF(master[[#This Row],[type_6]]=Sheet2!$H$1,
COUNTIF(Sheet1!$J$6:J10,Sheet2!$H$1),
0)</f>
        <v>3</v>
      </c>
      <c r="U10" s="49"/>
      <c r="V10" s="49"/>
      <c r="W10" s="49"/>
    </row>
    <row r="11" spans="1:23" ht="15">
      <c r="A11" s="60">
        <f>HYPERLINK(
INDEX(tables[table_location],MATCH(ROWS($A$6:A11),tables[table_num],0)),
INDEX(tables[],
MATCH(ROWS($A$6:A11),tables[table_num],0),
MATCH($B$3,tables[#Headers],0)
)
)</f>
        <v>0</v>
      </c>
      <c r="D11" s="25">
        <f>ROWS($D$6:D11)</f>
        <v>6</v>
      </c>
      <c r="E11" s="5" t="s">
        <v>113</v>
      </c>
      <c r="F11" s="6">
        <v>43819</v>
      </c>
      <c r="G11" s="7" t="s">
        <v>115</v>
      </c>
      <c r="H11" s="7" t="s">
        <v>117</v>
      </c>
      <c r="I11" s="7" t="s">
        <v>85</v>
      </c>
      <c r="J11" s="7" t="s">
        <v>108</v>
      </c>
      <c r="K11" s="5" t="s">
        <v>87</v>
      </c>
      <c r="L11" s="9" t="s">
        <v>88</v>
      </c>
      <c r="M11" s="45">
        <v>704</v>
      </c>
      <c r="N11" s="44" t="s">
        <v>94</v>
      </c>
      <c r="O11" s="8">
        <v>43818</v>
      </c>
      <c r="P11" s="7" t="s">
        <v>102</v>
      </c>
      <c r="Q11" s="7" t="s">
        <v>95</v>
      </c>
      <c r="R11" s="45"/>
      <c r="S11" s="26"/>
      <c r="T11" s="49">
        <f>IF(master[[#This Row],[type_6]]=Sheet2!$H$1,
COUNTIF(Sheet1!$J$6:J11,Sheet2!$H$1),
0)</f>
        <v>0</v>
      </c>
      <c r="U11" s="49"/>
      <c r="V11" s="49"/>
      <c r="W11" s="49"/>
    </row>
    <row r="12" spans="1:23" ht="15">
      <c r="A12" s="60">
        <f>HYPERLINK(
INDEX(tables[table_location],MATCH(ROWS($A$6:A12),tables[table_num],0)),
INDEX(tables[],
MATCH(ROWS($A$6:A12),tables[table_num],0),
MATCH($B$3,tables[#Headers],0)
)
)</f>
        <v>0</v>
      </c>
      <c r="D12" s="25">
        <f>ROWS($D$6:D12)</f>
        <v>7</v>
      </c>
      <c r="E12" s="5"/>
      <c r="F12" s="6"/>
      <c r="G12" s="7"/>
      <c r="H12" s="7"/>
      <c r="I12" s="7"/>
      <c r="J12" s="7"/>
      <c r="K12" s="5"/>
      <c r="L12" s="5"/>
      <c r="M12" s="45"/>
      <c r="N12" s="44"/>
      <c r="O12" s="8"/>
      <c r="P12" s="7"/>
      <c r="Q12" s="7"/>
      <c r="R12" s="45"/>
      <c r="S12" s="26"/>
      <c r="T12" s="49">
        <f>IF(master[[#This Row],[type_6]]=Sheet2!$H$1,
COUNTIF(Sheet1!$J$6:J12,Sheet2!$H$1),
0)</f>
        <v>0</v>
      </c>
      <c r="U12" s="49"/>
      <c r="V12" s="49"/>
      <c r="W12" s="49"/>
    </row>
    <row r="13" spans="1:23" ht="15">
      <c r="A13" s="60">
        <f>HYPERLINK(
INDEX(tables[table_location],MATCH(ROWS($A$6:A13),tables[table_num],0)),
INDEX(tables[],
MATCH(ROWS($A$6:A13),tables[table_num],0),
MATCH($B$3,tables[#Headers],0)
)
)</f>
        <v>0</v>
      </c>
      <c r="D13" s="25">
        <f>ROWS($D$6:D13)</f>
        <v>8</v>
      </c>
      <c r="E13" s="5"/>
      <c r="F13" s="6"/>
      <c r="G13" s="7"/>
      <c r="H13" s="7"/>
      <c r="I13" s="7"/>
      <c r="J13" s="7"/>
      <c r="K13" s="5"/>
      <c r="L13" s="5"/>
      <c r="M13" s="45"/>
      <c r="N13" s="44"/>
      <c r="O13" s="8"/>
      <c r="P13" s="7"/>
      <c r="Q13" s="7"/>
      <c r="R13" s="45"/>
      <c r="S13" s="26"/>
      <c r="T13" s="49">
        <f>IF(master[[#This Row],[type_6]]=Sheet2!$H$1,
COUNTIF(Sheet1!$J$6:J13,Sheet2!$H$1),
0)</f>
        <v>0</v>
      </c>
      <c r="U13" s="49"/>
      <c r="V13" s="49"/>
      <c r="W13" s="49"/>
    </row>
    <row r="14" spans="1:23" ht="15">
      <c r="D14" s="25">
        <f>ROWS($D$6:D14)</f>
        <v>9</v>
      </c>
      <c r="E14" s="5"/>
      <c r="F14" s="6"/>
      <c r="G14" s="7"/>
      <c r="H14" s="7"/>
      <c r="I14" s="7"/>
      <c r="J14" s="7"/>
      <c r="K14" s="5"/>
      <c r="L14" s="5"/>
      <c r="M14" s="45"/>
      <c r="N14" s="44"/>
      <c r="O14" s="8"/>
      <c r="P14" s="7"/>
      <c r="Q14" s="7"/>
      <c r="R14" s="45"/>
      <c r="S14" s="26"/>
      <c r="T14" s="49">
        <f>IF(master[[#This Row],[type_6]]=Sheet2!$H$1,
COUNTIF(Sheet1!$J$6:J14,Sheet2!$H$1),
0)</f>
        <v>0</v>
      </c>
      <c r="U14" s="49"/>
      <c r="V14" s="49"/>
      <c r="W14" s="49"/>
    </row>
    <row r="15" spans="1:23" ht="15">
      <c r="D15" s="25">
        <f>ROWS($D$6:D15)</f>
        <v>10</v>
      </c>
      <c r="E15" s="5"/>
      <c r="F15" s="6"/>
      <c r="G15" s="7"/>
      <c r="H15" s="7"/>
      <c r="I15" s="7"/>
      <c r="J15" s="7"/>
      <c r="K15" s="5"/>
      <c r="L15" s="5"/>
      <c r="M15" s="45"/>
      <c r="N15" s="44"/>
      <c r="O15" s="8"/>
      <c r="P15" s="7"/>
      <c r="Q15" s="7"/>
      <c r="R15" s="45"/>
      <c r="S15" s="26"/>
      <c r="T15" s="49">
        <f>IF(master[[#This Row],[type_6]]=Sheet2!$H$1,
COUNTIF(Sheet1!$J$6:J15,Sheet2!$H$1),
0)</f>
        <v>0</v>
      </c>
      <c r="U15" s="49"/>
      <c r="V15" s="49"/>
      <c r="W15" s="49"/>
    </row>
    <row r="16" spans="1:23" ht="15">
      <c r="D16" s="25">
        <f>ROWS($D$6:D16)</f>
        <v>11</v>
      </c>
      <c r="E16" s="5"/>
      <c r="F16" s="6"/>
      <c r="G16" s="7"/>
      <c r="H16" s="7"/>
      <c r="I16" s="7"/>
      <c r="J16" s="7"/>
      <c r="K16" s="5"/>
      <c r="L16" s="5"/>
      <c r="M16" s="45"/>
      <c r="N16" s="44"/>
      <c r="O16" s="8"/>
      <c r="P16" s="7"/>
      <c r="Q16" s="7"/>
      <c r="R16" s="45"/>
      <c r="S16" s="26"/>
      <c r="T16" s="49">
        <f>IF(master[[#This Row],[type_6]]=Sheet2!$H$1,
COUNTIF(Sheet1!$J$6:J16,Sheet2!$H$1),
0)</f>
        <v>0</v>
      </c>
      <c r="U16" s="49"/>
      <c r="V16" s="49"/>
      <c r="W16" s="49"/>
    </row>
    <row r="17" spans="4:23" ht="15">
      <c r="D17" s="25">
        <f>ROWS($D$6:D17)</f>
        <v>12</v>
      </c>
      <c r="E17" s="5"/>
      <c r="F17" s="6"/>
      <c r="G17" s="7"/>
      <c r="H17" s="7"/>
      <c r="I17" s="7"/>
      <c r="J17" s="7"/>
      <c r="K17" s="5"/>
      <c r="L17" s="5"/>
      <c r="M17" s="45"/>
      <c r="N17" s="44"/>
      <c r="O17" s="8"/>
      <c r="P17" s="7"/>
      <c r="Q17" s="7"/>
      <c r="R17" s="45"/>
      <c r="S17" s="26"/>
      <c r="T17" s="49">
        <f>IF(master[[#This Row],[type_6]]=Sheet2!$H$1,
COUNTIF(Sheet1!$J$6:J17,Sheet2!$H$1),
0)</f>
        <v>0</v>
      </c>
      <c r="U17" s="49"/>
      <c r="V17" s="49"/>
      <c r="W17" s="49"/>
    </row>
    <row r="18" spans="4:23" ht="15">
      <c r="D18" s="25">
        <f>ROWS($D$6:D18)</f>
        <v>13</v>
      </c>
      <c r="E18" s="5"/>
      <c r="F18" s="6"/>
      <c r="G18" s="7"/>
      <c r="H18" s="7"/>
      <c r="I18" s="7"/>
      <c r="J18" s="7"/>
      <c r="K18" s="5"/>
      <c r="L18" s="5"/>
      <c r="M18" s="45"/>
      <c r="N18" s="44"/>
      <c r="O18" s="8"/>
      <c r="P18" s="7"/>
      <c r="Q18" s="7"/>
      <c r="R18" s="45"/>
      <c r="S18" s="26"/>
      <c r="T18" s="49">
        <f>IF(master[[#This Row],[type_6]]=Sheet2!$H$1,
COUNTIF(Sheet1!$J$6:J18,Sheet2!$H$1),
0)</f>
        <v>0</v>
      </c>
      <c r="U18" s="49"/>
      <c r="V18" s="49"/>
      <c r="W18" s="49"/>
    </row>
    <row r="19" spans="4:23" ht="15">
      <c r="D19" s="25">
        <f>ROWS($D$6:D19)</f>
        <v>14</v>
      </c>
      <c r="E19" s="5"/>
      <c r="F19" s="6"/>
      <c r="G19" s="7"/>
      <c r="H19" s="7"/>
      <c r="I19" s="7"/>
      <c r="J19" s="7"/>
      <c r="K19" s="5"/>
      <c r="L19" s="5"/>
      <c r="M19" s="45"/>
      <c r="N19" s="44"/>
      <c r="O19" s="8"/>
      <c r="P19" s="7"/>
      <c r="Q19" s="7"/>
      <c r="R19" s="45"/>
      <c r="S19" s="26"/>
      <c r="T19" s="49">
        <f>IF(master[[#This Row],[type_6]]=Sheet2!$H$1,
COUNTIF(Sheet1!$J$6:J19,Sheet2!$H$1),
0)</f>
        <v>0</v>
      </c>
      <c r="U19" s="49"/>
      <c r="V19" s="49"/>
      <c r="W19" s="49"/>
    </row>
    <row r="20" spans="4:23" ht="15">
      <c r="D20" s="25">
        <f>ROWS($D$6:D20)</f>
        <v>15</v>
      </c>
      <c r="E20" s="5"/>
      <c r="F20" s="6"/>
      <c r="G20" s="7"/>
      <c r="H20" s="7"/>
      <c r="I20" s="7"/>
      <c r="J20" s="7"/>
      <c r="K20" s="5"/>
      <c r="L20" s="5"/>
      <c r="M20" s="45"/>
      <c r="N20" s="44"/>
      <c r="O20" s="8"/>
      <c r="P20" s="7"/>
      <c r="Q20" s="7"/>
      <c r="R20" s="45"/>
      <c r="S20" s="26"/>
      <c r="T20" s="49">
        <f>IF(master[[#This Row],[type_6]]=Sheet2!$H$1,
COUNTIF(Sheet1!$J$6:J20,Sheet2!$H$1),
0)</f>
        <v>0</v>
      </c>
      <c r="U20" s="49"/>
      <c r="V20" s="49"/>
      <c r="W20" s="49"/>
    </row>
    <row r="21" spans="4:23" ht="15">
      <c r="D21" s="25">
        <f>ROWS($D$6:D21)</f>
        <v>16</v>
      </c>
      <c r="E21" s="5"/>
      <c r="F21" s="6"/>
      <c r="G21" s="7"/>
      <c r="H21" s="7"/>
      <c r="I21" s="7"/>
      <c r="J21" s="7"/>
      <c r="K21" s="5"/>
      <c r="L21" s="5"/>
      <c r="M21" s="45"/>
      <c r="N21" s="44"/>
      <c r="O21" s="8"/>
      <c r="P21" s="7"/>
      <c r="Q21" s="7"/>
      <c r="R21" s="45"/>
      <c r="S21" s="26"/>
      <c r="T21" s="49">
        <f>IF(master[[#This Row],[type_6]]=Sheet2!$H$1,
COUNTIF(Sheet1!$J$6:J21,Sheet2!$H$1),
0)</f>
        <v>0</v>
      </c>
      <c r="U21" s="49"/>
      <c r="V21" s="49"/>
      <c r="W21" s="49"/>
    </row>
    <row r="22" spans="4:23" ht="15">
      <c r="D22" s="25">
        <f>ROWS($D$6:D22)</f>
        <v>17</v>
      </c>
      <c r="E22" s="5"/>
      <c r="F22" s="6"/>
      <c r="G22" s="7"/>
      <c r="H22" s="7"/>
      <c r="I22" s="7"/>
      <c r="J22" s="7"/>
      <c r="K22" s="5"/>
      <c r="L22" s="5"/>
      <c r="M22" s="45"/>
      <c r="N22" s="44"/>
      <c r="O22" s="8"/>
      <c r="P22" s="7"/>
      <c r="Q22" s="7"/>
      <c r="R22" s="45"/>
      <c r="S22" s="26"/>
      <c r="T22" s="49">
        <f>IF(master[[#This Row],[type_6]]=Sheet2!$H$1,
COUNTIF(Sheet1!$J$6:J22,Sheet2!$H$1),
0)</f>
        <v>0</v>
      </c>
      <c r="U22" s="49"/>
      <c r="V22" s="49"/>
      <c r="W22" s="49"/>
    </row>
    <row r="23" spans="4:23" ht="15">
      <c r="D23" s="25">
        <f>ROWS($D$6:D23)</f>
        <v>18</v>
      </c>
      <c r="E23" s="5"/>
      <c r="F23" s="6"/>
      <c r="G23" s="7"/>
      <c r="H23" s="7"/>
      <c r="I23" s="7"/>
      <c r="J23" s="7"/>
      <c r="K23" s="5"/>
      <c r="L23" s="5"/>
      <c r="M23" s="45"/>
      <c r="N23" s="44"/>
      <c r="O23" s="8"/>
      <c r="P23" s="7"/>
      <c r="Q23" s="7"/>
      <c r="R23" s="45"/>
      <c r="S23" s="26"/>
      <c r="T23" s="49">
        <f>IF(master[[#This Row],[type_6]]=Sheet2!$H$1,
COUNTIF(Sheet1!$J$6:J23,Sheet2!$H$1),
0)</f>
        <v>0</v>
      </c>
      <c r="U23" s="49"/>
      <c r="V23" s="49"/>
      <c r="W23" s="49"/>
    </row>
    <row r="24" spans="4:23" ht="15">
      <c r="D24" s="25">
        <f>ROWS($D$6:D24)</f>
        <v>19</v>
      </c>
      <c r="E24" s="5"/>
      <c r="F24" s="6"/>
      <c r="G24" s="7"/>
      <c r="H24" s="7"/>
      <c r="I24" s="7"/>
      <c r="J24" s="7"/>
      <c r="K24" s="5"/>
      <c r="L24" s="5"/>
      <c r="M24" s="45"/>
      <c r="N24" s="44"/>
      <c r="O24" s="8"/>
      <c r="P24" s="7"/>
      <c r="Q24" s="7"/>
      <c r="R24" s="45"/>
      <c r="S24" s="26"/>
      <c r="T24" s="49">
        <f>IF(master[[#This Row],[type_6]]=Sheet2!$H$1,
COUNTIF(Sheet1!$J$6:J24,Sheet2!$H$1),
0)</f>
        <v>0</v>
      </c>
      <c r="U24" s="49"/>
      <c r="V24" s="49"/>
      <c r="W24" s="49"/>
    </row>
    <row r="25" spans="4:23" ht="15">
      <c r="D25" s="25">
        <f>ROWS($D$6:D25)</f>
        <v>20</v>
      </c>
      <c r="E25" s="5"/>
      <c r="F25" s="6"/>
      <c r="G25" s="7"/>
      <c r="H25" s="7"/>
      <c r="I25" s="7"/>
      <c r="J25" s="7"/>
      <c r="K25" s="5"/>
      <c r="L25" s="5"/>
      <c r="M25" s="45"/>
      <c r="N25" s="44"/>
      <c r="O25" s="8"/>
      <c r="P25" s="7"/>
      <c r="Q25" s="7"/>
      <c r="R25" s="45"/>
      <c r="S25" s="26"/>
      <c r="T25" s="49">
        <f>IF(master[[#This Row],[type_6]]=Sheet2!$H$1,
COUNTIF(Sheet1!$J$6:J25,Sheet2!$H$1),
0)</f>
        <v>0</v>
      </c>
      <c r="U25" s="49"/>
      <c r="V25" s="49"/>
      <c r="W25" s="49"/>
    </row>
    <row r="26" spans="4:23" ht="15">
      <c r="D26" s="25">
        <f>ROWS($D$6:D26)</f>
        <v>21</v>
      </c>
      <c r="E26" s="5"/>
      <c r="F26" s="6"/>
      <c r="G26" s="7"/>
      <c r="H26" s="7"/>
      <c r="I26" s="7"/>
      <c r="J26" s="7"/>
      <c r="K26" s="5"/>
      <c r="L26" s="5"/>
      <c r="M26" s="45"/>
      <c r="N26" s="44"/>
      <c r="O26" s="8"/>
      <c r="P26" s="7"/>
      <c r="Q26" s="7"/>
      <c r="R26" s="45"/>
      <c r="S26" s="26"/>
      <c r="T26" s="49">
        <f>IF(master[[#This Row],[type_6]]=Sheet2!$H$1,
COUNTIF(Sheet1!$J$6:J26,Sheet2!$H$1),
0)</f>
        <v>0</v>
      </c>
      <c r="U26" s="49"/>
      <c r="V26" s="49"/>
      <c r="W26" s="49"/>
    </row>
    <row r="27" spans="4:23" ht="15">
      <c r="D27" s="25">
        <f>ROWS($D$6:D27)</f>
        <v>22</v>
      </c>
      <c r="E27" s="5"/>
      <c r="F27" s="6"/>
      <c r="G27" s="7"/>
      <c r="H27" s="7"/>
      <c r="I27" s="7"/>
      <c r="J27" s="7"/>
      <c r="K27" s="5"/>
      <c r="L27" s="5"/>
      <c r="M27" s="45"/>
      <c r="N27" s="44"/>
      <c r="O27" s="8"/>
      <c r="P27" s="7"/>
      <c r="Q27" s="7"/>
      <c r="R27" s="45"/>
      <c r="S27" s="26"/>
      <c r="T27" s="49">
        <f>IF(master[[#This Row],[type_6]]=Sheet2!$H$1,
COUNTIF(Sheet1!$J$6:J27,Sheet2!$H$1),
0)</f>
        <v>0</v>
      </c>
      <c r="U27" s="49"/>
      <c r="V27" s="49"/>
      <c r="W27" s="49"/>
    </row>
    <row r="28" spans="4:23" ht="15">
      <c r="D28" s="25">
        <f>ROWS($D$6:D28)</f>
        <v>23</v>
      </c>
      <c r="E28" s="5"/>
      <c r="F28" s="6"/>
      <c r="G28" s="7"/>
      <c r="H28" s="7"/>
      <c r="I28" s="7"/>
      <c r="J28" s="7"/>
      <c r="K28" s="5"/>
      <c r="L28" s="5"/>
      <c r="M28" s="45"/>
      <c r="N28" s="44"/>
      <c r="O28" s="8"/>
      <c r="P28" s="7"/>
      <c r="Q28" s="7"/>
      <c r="R28" s="45"/>
      <c r="S28" s="26"/>
      <c r="T28" s="49">
        <f>IF(master[[#This Row],[type_6]]=Sheet2!$H$1,
COUNTIF(Sheet1!$J$6:J28,Sheet2!$H$1),
0)</f>
        <v>0</v>
      </c>
      <c r="U28" s="49"/>
      <c r="V28" s="49"/>
      <c r="W28" s="49"/>
    </row>
    <row r="29" spans="4:23" ht="15">
      <c r="D29" s="25">
        <f>ROWS($D$6:D29)</f>
        <v>24</v>
      </c>
      <c r="E29" s="5"/>
      <c r="F29" s="6"/>
      <c r="G29" s="7"/>
      <c r="H29" s="7"/>
      <c r="I29" s="7"/>
      <c r="J29" s="7"/>
      <c r="K29" s="5"/>
      <c r="L29" s="9"/>
      <c r="M29" s="45"/>
      <c r="N29" s="44"/>
      <c r="O29" s="8"/>
      <c r="P29" s="7"/>
      <c r="Q29" s="7"/>
      <c r="R29" s="45"/>
      <c r="S29" s="26"/>
      <c r="T29" s="49">
        <f>IF(master[[#This Row],[type_6]]=Sheet2!$H$1,
COUNTIF(Sheet1!$J$6:J29,Sheet2!$H$1),
0)</f>
        <v>0</v>
      </c>
      <c r="U29" s="49"/>
      <c r="V29" s="49"/>
      <c r="W29" s="49"/>
    </row>
    <row r="30" spans="4:23" ht="15">
      <c r="D30" s="25">
        <f>ROWS($D$6:D30)</f>
        <v>25</v>
      </c>
      <c r="E30" s="5"/>
      <c r="F30" s="6"/>
      <c r="G30" s="7"/>
      <c r="H30" s="7"/>
      <c r="I30" s="7"/>
      <c r="J30" s="7"/>
      <c r="K30" s="5"/>
      <c r="L30" s="5"/>
      <c r="M30" s="45"/>
      <c r="N30" s="44"/>
      <c r="O30" s="8"/>
      <c r="P30" s="7"/>
      <c r="Q30" s="7"/>
      <c r="R30" s="45"/>
      <c r="S30" s="26"/>
      <c r="T30" s="49">
        <f>IF(master[[#This Row],[type_6]]=Sheet2!$H$1,
COUNTIF(Sheet1!$J$6:J30,Sheet2!$H$1),
0)</f>
        <v>0</v>
      </c>
      <c r="U30" s="49"/>
      <c r="V30" s="49"/>
      <c r="W30" s="49"/>
    </row>
    <row r="31" spans="4:23" ht="15">
      <c r="D31" s="25">
        <f>ROWS($D$6:D31)</f>
        <v>26</v>
      </c>
      <c r="E31" s="5"/>
      <c r="F31" s="6"/>
      <c r="G31" s="7"/>
      <c r="H31" s="7"/>
      <c r="I31" s="7"/>
      <c r="J31" s="7"/>
      <c r="K31" s="5"/>
      <c r="L31" s="5"/>
      <c r="M31" s="45"/>
      <c r="N31" s="44"/>
      <c r="O31" s="8"/>
      <c r="P31" s="7"/>
      <c r="Q31" s="7"/>
      <c r="R31" s="45"/>
      <c r="S31" s="26"/>
      <c r="T31" s="49">
        <f>IF(master[[#This Row],[type_6]]=Sheet2!$H$1,
COUNTIF(Sheet1!$J$6:J31,Sheet2!$H$1),
0)</f>
        <v>0</v>
      </c>
      <c r="U31" s="49"/>
      <c r="V31" s="49"/>
      <c r="W31" s="49"/>
    </row>
    <row r="32" spans="4:23" ht="15">
      <c r="D32" s="25">
        <f>ROWS($D$6:D32)</f>
        <v>27</v>
      </c>
      <c r="E32" s="5"/>
      <c r="F32" s="6"/>
      <c r="G32" s="7"/>
      <c r="H32" s="7"/>
      <c r="I32" s="7"/>
      <c r="J32" s="7"/>
      <c r="K32" s="5"/>
      <c r="L32" s="5"/>
      <c r="M32" s="45"/>
      <c r="N32" s="44"/>
      <c r="O32" s="8"/>
      <c r="P32" s="7"/>
      <c r="Q32" s="7"/>
      <c r="R32" s="45"/>
      <c r="S32" s="26"/>
      <c r="T32" s="49">
        <f>IF(master[[#This Row],[type_6]]=Sheet2!$H$1,
COUNTIF(Sheet1!$J$6:J32,Sheet2!$H$1),
0)</f>
        <v>0</v>
      </c>
      <c r="U32" s="49"/>
      <c r="V32" s="49"/>
      <c r="W32" s="49"/>
    </row>
    <row r="33" spans="4:23" ht="15">
      <c r="D33" s="25">
        <f>ROWS($D$6:D33)</f>
        <v>28</v>
      </c>
      <c r="E33" s="5"/>
      <c r="F33" s="6"/>
      <c r="G33" s="7"/>
      <c r="H33" s="7"/>
      <c r="I33" s="7"/>
      <c r="J33" s="7"/>
      <c r="K33" s="5"/>
      <c r="L33" s="5"/>
      <c r="M33" s="45"/>
      <c r="N33" s="44"/>
      <c r="O33" s="8"/>
      <c r="P33" s="7"/>
      <c r="Q33" s="7"/>
      <c r="R33" s="45"/>
      <c r="S33" s="26"/>
      <c r="T33" s="49">
        <f>IF(master[[#This Row],[type_6]]=Sheet2!$H$1,
COUNTIF(Sheet1!$J$6:J33,Sheet2!$H$1),
0)</f>
        <v>0</v>
      </c>
      <c r="U33" s="49"/>
      <c r="V33" s="49"/>
      <c r="W33" s="49"/>
    </row>
    <row r="34" spans="4:23" ht="15">
      <c r="D34" s="25">
        <f>ROWS($D$6:D34)</f>
        <v>29</v>
      </c>
      <c r="E34" s="5"/>
      <c r="F34" s="6"/>
      <c r="G34" s="7"/>
      <c r="H34" s="7"/>
      <c r="I34" s="7"/>
      <c r="J34" s="7"/>
      <c r="K34" s="5"/>
      <c r="L34" s="5"/>
      <c r="M34" s="45"/>
      <c r="N34" s="44"/>
      <c r="O34" s="8"/>
      <c r="P34" s="7"/>
      <c r="Q34" s="7"/>
      <c r="R34" s="45"/>
      <c r="S34" s="26"/>
      <c r="T34" s="49">
        <f>IF(master[[#This Row],[type_6]]=Sheet2!$H$1,
COUNTIF(Sheet1!$J$6:J34,Sheet2!$H$1),
0)</f>
        <v>0</v>
      </c>
      <c r="U34" s="49"/>
      <c r="V34" s="49"/>
      <c r="W34" s="49"/>
    </row>
    <row r="35" spans="4:23" ht="15">
      <c r="D35" s="25">
        <f>ROWS($D$6:D35)</f>
        <v>30</v>
      </c>
      <c r="E35" s="5"/>
      <c r="F35" s="6"/>
      <c r="G35" s="7"/>
      <c r="H35" s="7"/>
      <c r="I35" s="7"/>
      <c r="J35" s="7"/>
      <c r="K35" s="5"/>
      <c r="L35" s="9"/>
      <c r="M35" s="45"/>
      <c r="N35" s="44"/>
      <c r="O35" s="8"/>
      <c r="P35" s="7"/>
      <c r="Q35" s="7"/>
      <c r="R35" s="45"/>
      <c r="S35" s="26"/>
      <c r="T35" s="49">
        <f>IF(master[[#This Row],[type_6]]=Sheet2!$H$1,
COUNTIF(Sheet1!$J$6:J35,Sheet2!$H$1),
0)</f>
        <v>0</v>
      </c>
      <c r="U35" s="49"/>
      <c r="V35" s="49"/>
      <c r="W35" s="49"/>
    </row>
    <row r="36" spans="4:23" ht="15">
      <c r="D36" s="25">
        <f>ROWS($D$6:D36)</f>
        <v>31</v>
      </c>
      <c r="E36" s="5"/>
      <c r="F36" s="6"/>
      <c r="G36" s="7"/>
      <c r="H36" s="7"/>
      <c r="I36" s="7"/>
      <c r="J36" s="7"/>
      <c r="K36" s="5"/>
      <c r="L36" s="5"/>
      <c r="M36" s="45"/>
      <c r="N36" s="44"/>
      <c r="O36" s="8"/>
      <c r="P36" s="7"/>
      <c r="Q36" s="7"/>
      <c r="R36" s="45"/>
      <c r="S36" s="26"/>
      <c r="T36" s="49">
        <f>IF(master[[#This Row],[type_6]]=Sheet2!$H$1,
COUNTIF(Sheet1!$J$6:J36,Sheet2!$H$1),
0)</f>
        <v>0</v>
      </c>
      <c r="U36" s="49"/>
      <c r="V36" s="49"/>
      <c r="W36" s="49"/>
    </row>
    <row r="37" spans="4:23" ht="15">
      <c r="D37" s="25">
        <f>ROWS($D$6:D37)</f>
        <v>32</v>
      </c>
      <c r="E37" s="5"/>
      <c r="F37" s="6"/>
      <c r="G37" s="7"/>
      <c r="H37" s="7"/>
      <c r="I37" s="7"/>
      <c r="J37" s="7"/>
      <c r="K37" s="5"/>
      <c r="L37" s="5"/>
      <c r="M37" s="45"/>
      <c r="N37" s="44"/>
      <c r="O37" s="8"/>
      <c r="P37" s="7"/>
      <c r="Q37" s="7"/>
      <c r="R37" s="45"/>
      <c r="S37" s="26"/>
      <c r="T37" s="49">
        <f>IF(master[[#This Row],[type_6]]=Sheet2!$H$1,
COUNTIF(Sheet1!$J$6:J37,Sheet2!$H$1),
0)</f>
        <v>0</v>
      </c>
      <c r="U37" s="49"/>
      <c r="V37" s="49"/>
      <c r="W37" s="49"/>
    </row>
    <row r="38" spans="4:23" ht="15">
      <c r="D38" s="25">
        <f>ROWS($D$6:D38)</f>
        <v>33</v>
      </c>
      <c r="E38" s="5"/>
      <c r="F38" s="6"/>
      <c r="G38" s="7"/>
      <c r="H38" s="7"/>
      <c r="I38" s="7"/>
      <c r="J38" s="7"/>
      <c r="K38" s="5"/>
      <c r="L38" s="5"/>
      <c r="M38" s="45"/>
      <c r="N38" s="44"/>
      <c r="O38" s="8"/>
      <c r="P38" s="7"/>
      <c r="Q38" s="7"/>
      <c r="R38" s="45"/>
      <c r="S38" s="26"/>
      <c r="T38" s="49">
        <f>IF(master[[#This Row],[type_6]]=Sheet2!$H$1,
COUNTIF(Sheet1!$J$6:J38,Sheet2!$H$1),
0)</f>
        <v>0</v>
      </c>
      <c r="U38" s="49"/>
      <c r="V38" s="49"/>
      <c r="W38" s="49"/>
    </row>
    <row r="39" spans="4:23" ht="15">
      <c r="D39" s="25">
        <f>ROWS($D$6:D39)</f>
        <v>34</v>
      </c>
      <c r="E39" s="5"/>
      <c r="F39" s="6"/>
      <c r="G39" s="7"/>
      <c r="H39" s="7"/>
      <c r="I39" s="7"/>
      <c r="J39" s="7"/>
      <c r="K39" s="5"/>
      <c r="L39" s="5"/>
      <c r="M39" s="45"/>
      <c r="N39" s="44"/>
      <c r="O39" s="8"/>
      <c r="P39" s="7"/>
      <c r="Q39" s="7"/>
      <c r="R39" s="45"/>
      <c r="S39" s="26"/>
      <c r="T39" s="49">
        <f>IF(master[[#This Row],[type_6]]=Sheet2!$H$1,
COUNTIF(Sheet1!$J$6:J39,Sheet2!$H$1),
0)</f>
        <v>0</v>
      </c>
      <c r="U39" s="49"/>
      <c r="V39" s="49"/>
      <c r="W39" s="49"/>
    </row>
    <row r="40" spans="4:23" ht="15">
      <c r="D40" s="25">
        <f>ROWS($D$6:D40)</f>
        <v>35</v>
      </c>
      <c r="E40" s="5"/>
      <c r="F40" s="6"/>
      <c r="G40" s="7"/>
      <c r="H40" s="7"/>
      <c r="I40" s="7"/>
      <c r="J40" s="7"/>
      <c r="K40" s="5"/>
      <c r="L40" s="5"/>
      <c r="M40" s="45"/>
      <c r="N40" s="44"/>
      <c r="O40" s="8"/>
      <c r="P40" s="7"/>
      <c r="Q40" s="7"/>
      <c r="R40" s="45"/>
      <c r="S40" s="26"/>
      <c r="T40" s="49">
        <f>IF(master[[#This Row],[type_6]]=Sheet2!$H$1,
COUNTIF(Sheet1!$J$6:J40,Sheet2!$H$1),
0)</f>
        <v>0</v>
      </c>
      <c r="U40" s="49"/>
      <c r="V40" s="49"/>
      <c r="W40" s="49"/>
    </row>
    <row r="41" spans="4:23" ht="15">
      <c r="D41" s="25">
        <f>ROWS($D$6:D41)</f>
        <v>36</v>
      </c>
      <c r="E41" s="5"/>
      <c r="F41" s="6"/>
      <c r="G41" s="7"/>
      <c r="H41" s="7"/>
      <c r="I41" s="7"/>
      <c r="J41" s="7"/>
      <c r="K41" s="5"/>
      <c r="L41" s="5"/>
      <c r="M41" s="45"/>
      <c r="N41" s="44"/>
      <c r="O41" s="8"/>
      <c r="P41" s="7"/>
      <c r="Q41" s="7"/>
      <c r="R41" s="45"/>
      <c r="S41" s="26"/>
      <c r="T41" s="49">
        <f>IF(master[[#This Row],[type_6]]=Sheet2!$H$1,
COUNTIF(Sheet1!$J$6:J41,Sheet2!$H$1),
0)</f>
        <v>0</v>
      </c>
      <c r="U41" s="49"/>
      <c r="V41" s="49"/>
      <c r="W41" s="49"/>
    </row>
    <row r="42" spans="4:23" ht="15">
      <c r="D42" s="25">
        <f>ROWS($D$6:D42)</f>
        <v>37</v>
      </c>
      <c r="E42" s="5"/>
      <c r="F42" s="6"/>
      <c r="G42" s="7"/>
      <c r="H42" s="7"/>
      <c r="I42" s="7"/>
      <c r="J42" s="7"/>
      <c r="K42" s="5"/>
      <c r="L42" s="5"/>
      <c r="M42" s="45"/>
      <c r="N42" s="44"/>
      <c r="O42" s="8"/>
      <c r="P42" s="7"/>
      <c r="Q42" s="7"/>
      <c r="R42" s="45"/>
      <c r="S42" s="26"/>
      <c r="T42" s="49">
        <f>IF(master[[#This Row],[type_6]]=Sheet2!$H$1,
COUNTIF(Sheet1!$J$6:J42,Sheet2!$H$1),
0)</f>
        <v>0</v>
      </c>
      <c r="U42" s="49"/>
      <c r="V42" s="49"/>
      <c r="W42" s="49"/>
    </row>
    <row r="43" spans="4:23" ht="15">
      <c r="D43" s="25">
        <f>ROWS($D$6:D43)</f>
        <v>38</v>
      </c>
      <c r="E43" s="5"/>
      <c r="F43" s="6"/>
      <c r="G43" s="7"/>
      <c r="H43" s="7"/>
      <c r="I43" s="7"/>
      <c r="J43" s="7"/>
      <c r="K43" s="5"/>
      <c r="L43" s="9"/>
      <c r="M43" s="45"/>
      <c r="N43" s="44"/>
      <c r="O43" s="8"/>
      <c r="P43" s="7"/>
      <c r="Q43" s="7"/>
      <c r="R43" s="45"/>
      <c r="S43" s="26"/>
      <c r="T43" s="49">
        <f>IF(master[[#This Row],[type_6]]=Sheet2!$H$1,
COUNTIF(Sheet1!$J$6:J43,Sheet2!$H$1),
0)</f>
        <v>0</v>
      </c>
      <c r="U43" s="49"/>
      <c r="V43" s="49"/>
      <c r="W43" s="49"/>
    </row>
    <row r="44" spans="4:23" ht="15">
      <c r="D44" s="25">
        <f>ROWS($D$6:D44)</f>
        <v>39</v>
      </c>
      <c r="E44" s="5"/>
      <c r="F44" s="6"/>
      <c r="G44" s="7"/>
      <c r="H44" s="7"/>
      <c r="I44" s="7"/>
      <c r="J44" s="7"/>
      <c r="K44" s="5"/>
      <c r="L44" s="5"/>
      <c r="M44" s="45"/>
      <c r="N44" s="44"/>
      <c r="O44" s="8"/>
      <c r="P44" s="7"/>
      <c r="Q44" s="7"/>
      <c r="R44" s="45"/>
      <c r="S44" s="26"/>
      <c r="T44" s="49">
        <f>IF(master[[#This Row],[type_6]]=Sheet2!$H$1,
COUNTIF(Sheet1!$J$6:J44,Sheet2!$H$1),
0)</f>
        <v>0</v>
      </c>
      <c r="U44" s="49"/>
      <c r="V44" s="49"/>
      <c r="W44" s="49"/>
    </row>
    <row r="45" spans="4:23" ht="15">
      <c r="D45" s="25">
        <f>ROWS($D$6:D45)</f>
        <v>40</v>
      </c>
      <c r="E45" s="5"/>
      <c r="F45" s="6"/>
      <c r="G45" s="7"/>
      <c r="H45" s="7"/>
      <c r="I45" s="7"/>
      <c r="J45" s="7"/>
      <c r="K45" s="5"/>
      <c r="L45" s="5"/>
      <c r="M45" s="45"/>
      <c r="N45" s="44"/>
      <c r="O45" s="8"/>
      <c r="P45" s="7"/>
      <c r="Q45" s="7"/>
      <c r="R45" s="45"/>
      <c r="S45" s="26"/>
      <c r="T45" s="49">
        <f>IF(master[[#This Row],[type_6]]=Sheet2!$H$1,
COUNTIF(Sheet1!$J$6:J45,Sheet2!$H$1),
0)</f>
        <v>0</v>
      </c>
      <c r="U45" s="49"/>
      <c r="V45" s="49"/>
      <c r="W45" s="49"/>
    </row>
    <row r="46" spans="4:23" ht="15">
      <c r="D46" s="25">
        <f>ROWS($D$6:D46)</f>
        <v>41</v>
      </c>
      <c r="E46" s="5"/>
      <c r="F46" s="6"/>
      <c r="G46" s="7"/>
      <c r="H46" s="7"/>
      <c r="I46" s="7"/>
      <c r="J46" s="7"/>
      <c r="K46" s="5"/>
      <c r="L46" s="5"/>
      <c r="M46" s="45"/>
      <c r="N46" s="44"/>
      <c r="O46" s="8"/>
      <c r="P46" s="7"/>
      <c r="Q46" s="7"/>
      <c r="R46" s="45"/>
      <c r="S46" s="26"/>
      <c r="T46" s="49">
        <f>IF(master[[#This Row],[type_6]]=Sheet2!$H$1,
COUNTIF(Sheet1!$J$6:J46,Sheet2!$H$1),
0)</f>
        <v>0</v>
      </c>
      <c r="U46" s="49"/>
      <c r="V46" s="49"/>
      <c r="W46" s="49"/>
    </row>
    <row r="47" spans="4:23" ht="15">
      <c r="D47" s="25">
        <f>ROWS($D$6:D47)</f>
        <v>42</v>
      </c>
      <c r="E47" s="5"/>
      <c r="F47" s="6"/>
      <c r="G47" s="7"/>
      <c r="H47" s="7"/>
      <c r="I47" s="7"/>
      <c r="J47" s="7"/>
      <c r="K47" s="5"/>
      <c r="L47" s="5"/>
      <c r="M47" s="45"/>
      <c r="N47" s="44"/>
      <c r="O47" s="8"/>
      <c r="P47" s="7"/>
      <c r="Q47" s="7"/>
      <c r="R47" s="45"/>
      <c r="S47" s="26"/>
      <c r="T47" s="49">
        <f>IF(master[[#This Row],[type_6]]=Sheet2!$H$1,
COUNTIF(Sheet1!$J$6:J47,Sheet2!$H$1),
0)</f>
        <v>0</v>
      </c>
      <c r="U47" s="49"/>
      <c r="V47" s="49"/>
      <c r="W47" s="49"/>
    </row>
    <row r="48" spans="4:23" ht="15">
      <c r="D48" s="25">
        <f>ROWS($D$6:D48)</f>
        <v>43</v>
      </c>
      <c r="E48" s="5"/>
      <c r="F48" s="6"/>
      <c r="G48" s="7"/>
      <c r="H48" s="7"/>
      <c r="I48" s="7"/>
      <c r="J48" s="7"/>
      <c r="K48" s="5"/>
      <c r="L48" s="5"/>
      <c r="M48" s="45"/>
      <c r="N48" s="44"/>
      <c r="O48" s="8"/>
      <c r="P48" s="7"/>
      <c r="Q48" s="7"/>
      <c r="R48" s="45"/>
      <c r="S48" s="26"/>
      <c r="T48" s="49">
        <f>IF(master[[#This Row],[type_6]]=Sheet2!$H$1,
COUNTIF(Sheet1!$J$6:J48,Sheet2!$H$1),
0)</f>
        <v>0</v>
      </c>
      <c r="U48" s="49"/>
      <c r="V48" s="49"/>
      <c r="W48" s="49"/>
    </row>
    <row r="49" spans="4:23" ht="15">
      <c r="D49" s="25">
        <f>ROWS($D$6:D49)</f>
        <v>44</v>
      </c>
      <c r="E49" s="5"/>
      <c r="F49" s="6"/>
      <c r="G49" s="7"/>
      <c r="H49" s="7"/>
      <c r="I49" s="7"/>
      <c r="J49" s="7"/>
      <c r="K49" s="5"/>
      <c r="L49" s="9"/>
      <c r="M49" s="45"/>
      <c r="N49" s="44"/>
      <c r="O49" s="8"/>
      <c r="P49" s="7"/>
      <c r="Q49" s="7"/>
      <c r="R49" s="45"/>
      <c r="S49" s="26"/>
      <c r="T49" s="49">
        <f>IF(master[[#This Row],[type_6]]=Sheet2!$H$1,
COUNTIF(Sheet1!$J$6:J49,Sheet2!$H$1),
0)</f>
        <v>0</v>
      </c>
      <c r="U49" s="49"/>
      <c r="V49" s="49"/>
      <c r="W49" s="49"/>
    </row>
    <row r="50" spans="4:23" ht="15">
      <c r="D50" s="25">
        <f>ROWS($D$6:D50)</f>
        <v>45</v>
      </c>
      <c r="E50" s="5"/>
      <c r="F50" s="6"/>
      <c r="G50" s="7"/>
      <c r="H50" s="7"/>
      <c r="I50" s="7"/>
      <c r="J50" s="7"/>
      <c r="K50" s="5"/>
      <c r="L50" s="5"/>
      <c r="M50" s="45"/>
      <c r="N50" s="44"/>
      <c r="O50" s="8"/>
      <c r="P50" s="7"/>
      <c r="Q50" s="7"/>
      <c r="R50" s="45"/>
      <c r="S50" s="26"/>
      <c r="T50" s="49">
        <f>IF(master[[#This Row],[type_6]]=Sheet2!$H$1,
COUNTIF(Sheet1!$J$6:J50,Sheet2!$H$1),
0)</f>
        <v>0</v>
      </c>
      <c r="U50" s="49"/>
      <c r="V50" s="49"/>
      <c r="W50" s="49"/>
    </row>
    <row r="51" spans="4:23" ht="15">
      <c r="D51" s="25">
        <f>ROWS($D$6:D51)</f>
        <v>46</v>
      </c>
      <c r="E51" s="5"/>
      <c r="F51" s="6"/>
      <c r="G51" s="7"/>
      <c r="H51" s="7"/>
      <c r="I51" s="7"/>
      <c r="J51" s="7"/>
      <c r="K51" s="5"/>
      <c r="L51" s="5"/>
      <c r="M51" s="45"/>
      <c r="N51" s="44"/>
      <c r="O51" s="8"/>
      <c r="P51" s="7"/>
      <c r="Q51" s="7"/>
      <c r="R51" s="45"/>
      <c r="S51" s="26"/>
      <c r="T51" s="49">
        <f>IF(master[[#This Row],[type_6]]=Sheet2!$H$1,
COUNTIF(Sheet1!$J$6:J51,Sheet2!$H$1),
0)</f>
        <v>0</v>
      </c>
      <c r="U51" s="49"/>
      <c r="V51" s="49"/>
      <c r="W51" s="49"/>
    </row>
    <row r="52" spans="4:23" ht="15">
      <c r="D52" s="25">
        <f>ROWS($D$6:D52)</f>
        <v>47</v>
      </c>
      <c r="E52" s="5"/>
      <c r="F52" s="6"/>
      <c r="G52" s="7"/>
      <c r="H52" s="7"/>
      <c r="I52" s="7"/>
      <c r="J52" s="7"/>
      <c r="K52" s="5"/>
      <c r="L52" s="5"/>
      <c r="M52" s="45"/>
      <c r="N52" s="44"/>
      <c r="O52" s="8"/>
      <c r="P52" s="7"/>
      <c r="Q52" s="7"/>
      <c r="R52" s="45"/>
      <c r="S52" s="26"/>
      <c r="T52" s="49">
        <f>IF(master[[#This Row],[type_6]]=Sheet2!$H$1,
COUNTIF(Sheet1!$J$6:J52,Sheet2!$H$1),
0)</f>
        <v>0</v>
      </c>
      <c r="U52" s="49"/>
      <c r="V52" s="49"/>
      <c r="W52" s="49"/>
    </row>
    <row r="53" spans="4:23" ht="16.2">
      <c r="D53" s="25">
        <f>ROWS($D$6:D53)</f>
        <v>48</v>
      </c>
      <c r="E53" s="5"/>
      <c r="F53" s="6"/>
      <c r="G53" s="7"/>
      <c r="H53" s="7"/>
      <c r="I53" s="7"/>
      <c r="J53" s="10"/>
      <c r="K53" s="5"/>
      <c r="L53" s="5"/>
      <c r="M53" s="45"/>
      <c r="N53" s="44"/>
      <c r="O53" s="8"/>
      <c r="P53" s="7"/>
      <c r="Q53" s="7"/>
      <c r="R53" s="45"/>
      <c r="S53" s="26"/>
      <c r="T53" s="49">
        <f>IF(master[[#This Row],[type_6]]=Sheet2!$H$1,
COUNTIF(Sheet1!$J$6:J53,Sheet2!$H$1),
0)</f>
        <v>0</v>
      </c>
      <c r="U53" s="49"/>
      <c r="V53" s="49"/>
      <c r="W53" s="49"/>
    </row>
    <row r="54" spans="4:23" ht="15">
      <c r="D54" s="25">
        <f>ROWS($D$6:D54)</f>
        <v>49</v>
      </c>
      <c r="E54" s="5"/>
      <c r="F54" s="6"/>
      <c r="G54" s="7"/>
      <c r="H54" s="7"/>
      <c r="I54" s="7"/>
      <c r="J54" s="7"/>
      <c r="K54" s="5"/>
      <c r="L54" s="9"/>
      <c r="M54" s="45"/>
      <c r="N54" s="44"/>
      <c r="O54" s="8"/>
      <c r="P54" s="11"/>
      <c r="Q54" s="7"/>
      <c r="R54" s="45"/>
      <c r="S54" s="26"/>
      <c r="T54" s="49">
        <f>IF(master[[#This Row],[type_6]]=Sheet2!$H$1,
COUNTIF(Sheet1!$J$6:J54,Sheet2!$H$1),
0)</f>
        <v>0</v>
      </c>
      <c r="U54" s="49"/>
      <c r="V54" s="49"/>
      <c r="W54" s="49"/>
    </row>
    <row r="55" spans="4:23" ht="15">
      <c r="D55" s="25">
        <f>ROWS($D$6:D55)</f>
        <v>50</v>
      </c>
      <c r="E55" s="5"/>
      <c r="F55" s="6"/>
      <c r="G55" s="7"/>
      <c r="H55" s="7"/>
      <c r="I55" s="7"/>
      <c r="J55" s="7"/>
      <c r="K55" s="5"/>
      <c r="L55" s="12"/>
      <c r="M55" s="45"/>
      <c r="N55" s="44"/>
      <c r="O55" s="8"/>
      <c r="P55" s="7"/>
      <c r="Q55" s="13"/>
      <c r="R55" s="45"/>
      <c r="S55" s="27"/>
      <c r="T55" s="49">
        <f>IF(master[[#This Row],[type_6]]=Sheet2!$H$1,
COUNTIF(Sheet1!$J$6:J55,Sheet2!$H$1),
0)</f>
        <v>0</v>
      </c>
      <c r="U55" s="49"/>
      <c r="V55" s="49"/>
      <c r="W55" s="49"/>
    </row>
    <row r="56" spans="4:23" ht="15">
      <c r="D56" s="25">
        <f>ROWS($D$6:D56)</f>
        <v>51</v>
      </c>
      <c r="E56" s="36"/>
      <c r="F56" s="37"/>
      <c r="G56" s="38"/>
      <c r="H56" s="38"/>
      <c r="I56" s="38"/>
      <c r="J56" s="38"/>
      <c r="K56" s="39"/>
      <c r="L56" s="40"/>
      <c r="M56" s="46"/>
      <c r="N56" s="44"/>
      <c r="O56" s="41"/>
      <c r="P56" s="36"/>
      <c r="Q56" s="36"/>
      <c r="R56" s="46"/>
      <c r="S56" s="42"/>
      <c r="T56" s="49">
        <f>IF(master[[#This Row],[type_6]]=Sheet2!$H$1,
COUNTIF(Sheet1!$J$6:J56,Sheet2!$H$1),
0)</f>
        <v>0</v>
      </c>
      <c r="U56" s="49"/>
      <c r="V56" s="49"/>
      <c r="W56" s="49"/>
    </row>
  </sheetData>
  <conditionalFormatting sqref="A6:A13">
    <cfRule type="expression" dxfId="0" priority="4">
      <formula>A6=$L$1</formula>
    </cfRule>
  </conditionalFormatting>
  <conditionalFormatting sqref="E6:M56">
    <cfRule type="expression" dxfId="11" priority="3">
      <formula>$N6&lt;&gt;""</formula>
    </cfRule>
  </conditionalFormatting>
  <conditionalFormatting sqref="O6:Q56">
    <cfRule type="expression" dxfId="10" priority="2">
      <formula>$N6&lt;&gt;""</formula>
    </cfRule>
  </conditionalFormatting>
  <conditionalFormatting sqref="R6:S56">
    <cfRule type="expression" dxfId="9" priority="1">
      <formula>AND($N6&lt;&gt;"",COUNTIF($Q$6:Q6,Q6)=1)</formula>
    </cfRule>
  </conditionalFormatting>
  <dataValidations disablePrompts="1" count="4">
    <dataValidation type="list" allowBlank="1" showInputMessage="1" showErrorMessage="1" sqref="I55:I56" xr:uid="{7982EF82-E17B-4948-A7AA-F9F9C8056487}">
      <formula1>Store</formula1>
    </dataValidation>
    <dataValidation type="list" allowBlank="1" showInputMessage="1" showErrorMessage="1" sqref="O55" xr:uid="{A471767D-7C36-4753-BCAB-D9B25740F784}">
      <formula1>Findings</formula1>
    </dataValidation>
    <dataValidation type="list" allowBlank="1" showInputMessage="1" showErrorMessage="1" sqref="A3" xr:uid="{DD93D1AD-05AC-40BB-AA42-0CEFFA56DDC3}">
      <formula1>"eng (English / 英文), chi (Chinese / 中文)"</formula1>
    </dataValidation>
    <dataValidation type="decimal" operator="greaterThanOrEqual" allowBlank="1" showInputMessage="1" showErrorMessage="1" promptTitle="Enter a numerical value" prompt="請輸入數值 (最少0)" sqref="R6:R56 M6:M56" xr:uid="{3C24E412-D3A1-46DD-9308-B3C5619D6691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E241-F10B-4CC3-9E23-7E7BD5F2216A}">
  <dimension ref="A1:O26"/>
  <sheetViews>
    <sheetView workbookViewId="0">
      <selection activeCell="A8" sqref="A8"/>
    </sheetView>
  </sheetViews>
  <sheetFormatPr defaultRowHeight="14.4" outlineLevelRow="1" outlineLevelCol="1"/>
  <cols>
    <col min="1" max="1" width="18.44140625" bestFit="1" customWidth="1" outlineLevel="1"/>
    <col min="2" max="2" width="4.109375" customWidth="1" outlineLevel="1"/>
    <col min="3" max="3" width="7" customWidth="1" outlineLevel="1"/>
    <col min="4" max="4" width="10.44140625" customWidth="1" outlineLevel="1"/>
    <col min="5" max="5" width="14.44140625" customWidth="1"/>
    <col min="6" max="6" width="16.6640625" bestFit="1" customWidth="1"/>
    <col min="7" max="7" width="14.44140625" customWidth="1"/>
    <col min="8" max="8" width="14.6640625" bestFit="1" customWidth="1"/>
    <col min="9" max="9" width="9.5546875" bestFit="1" customWidth="1"/>
    <col min="10" max="10" width="11.5546875" bestFit="1" customWidth="1"/>
    <col min="11" max="11" width="14.5546875" bestFit="1" customWidth="1"/>
    <col min="12" max="12" width="12.33203125" bestFit="1" customWidth="1"/>
    <col min="13" max="13" width="13.88671875" bestFit="1" customWidth="1"/>
    <col min="14" max="14" width="19.88671875" bestFit="1" customWidth="1"/>
    <col min="15" max="15" width="15.109375" bestFit="1" customWidth="1"/>
  </cols>
  <sheetData>
    <row r="1" spans="1:15">
      <c r="A1" t="str" cm="1">
        <f t="array" aca="1" ref="A1" ca="1">MID(CELL("filename",$L$1),FIND("]",CELL("filename",$L$1))+1,31)</f>
        <v>Sheet2</v>
      </c>
      <c r="G1" s="53" t="s">
        <v>122</v>
      </c>
      <c r="H1" s="50" t="s">
        <v>86</v>
      </c>
      <c r="J1" s="53" t="s">
        <v>123</v>
      </c>
      <c r="K1" s="53">
        <f>COUNTIF(master[type_6],Sheet2!$H$1)</f>
        <v>3</v>
      </c>
    </row>
    <row r="2" spans="1:15" ht="28.8">
      <c r="A2" s="21" t="str">
        <f>INDEX(field[],
MATCH("language",field[field_name],0),
MATCH("eng",field[#Headers],0)
)</f>
        <v>Select Language
(選擇語言)</v>
      </c>
      <c r="F2" s="58" t="str">
        <f ca="1">INDEX(tables[],
MATCH($A$1,tables[table_name],0),
MATCH($B$3,tables[#Headers],0)
)</f>
        <v>Worksheet2</v>
      </c>
      <c r="G2" s="59"/>
      <c r="H2" s="59"/>
      <c r="I2" s="59"/>
      <c r="J2" s="59"/>
    </row>
    <row r="3" spans="1:15" ht="15" thickBot="1">
      <c r="A3" s="22" t="s">
        <v>81</v>
      </c>
      <c r="B3" s="23" t="str">
        <f>IF($A$3&lt;&gt;"",
LEFT($A$3,3),"eng")</f>
        <v>eng</v>
      </c>
    </row>
    <row r="4" spans="1:15" ht="85.2" thickTop="1" thickBot="1">
      <c r="D4" s="52"/>
      <c r="E4" s="56" t="str">
        <f>INDEX(field[],MATCH(E5,field[field_name],0),MATCH($B$3,field[#Headers],0))</f>
        <v>Item</v>
      </c>
      <c r="F4" s="56" t="str">
        <f>INDEX(field[],MATCH(F5,field[field_name],0),MATCH($B$3,field[#Headers],0))</f>
        <v>Order No.</v>
      </c>
      <c r="G4" s="56" t="str">
        <f>INDEX(field[],MATCH(G5,field[field_name],0),MATCH($B$3,field[#Headers],0))</f>
        <v>Date
dd/mm/yyyy</v>
      </c>
      <c r="H4" s="56" t="str">
        <f>INDEX(field[],MATCH(H5,field[field_name],0),MATCH($B$3,field[#Headers],0))</f>
        <v>Store 
Code</v>
      </c>
      <c r="I4" s="56" t="str">
        <f>INDEX(field[],MATCH(I5,field[field_name],0),MATCH($B$3,field[#Headers],0))</f>
        <v>Store</v>
      </c>
      <c r="J4" s="56" t="str">
        <f>INDEX(field[],MATCH(J5,field[field_name],0),MATCH($B$3,field[#Headers],0))</f>
        <v>Type</v>
      </c>
      <c r="K4" s="56" t="str">
        <f>INDEX(field[],MATCH(K5,field[field_name],0),MATCH($B$3,field[#Headers],0))</f>
        <v>Issue</v>
      </c>
      <c r="L4" s="56" t="str">
        <f>INDEX(field[],MATCH(L5,field[field_name],0),MATCH($B$3,field[#Headers],0))</f>
        <v>Job
Amount</v>
      </c>
      <c r="M4" s="56" t="str">
        <f>INDEX(field[],MATCH(M5,field[field_name],0),MATCH($B$3,field[#Headers],0))</f>
        <v>Job  
No.</v>
      </c>
      <c r="N4" s="56" t="str">
        <f>INDEX(field[],MATCH(N5,field[field_name],0),MATCH($B$3,field[#Headers],0))</f>
        <v>Job 
Completion
Date
dd/mm/yyyy</v>
      </c>
      <c r="O4" s="56" t="str">
        <f>INDEX(field[],MATCH(O5,field[field_name],0),MATCH($B$3,field[#Headers],0))</f>
        <v>Quotation No.</v>
      </c>
    </row>
    <row r="5" spans="1:15" ht="15" outlineLevel="1" thickTop="1">
      <c r="D5" s="51" t="s">
        <v>133</v>
      </c>
      <c r="E5" t="s">
        <v>48</v>
      </c>
      <c r="F5" t="s">
        <v>66</v>
      </c>
      <c r="G5" t="s">
        <v>67</v>
      </c>
      <c r="H5" t="s">
        <v>69</v>
      </c>
      <c r="I5" t="s">
        <v>70</v>
      </c>
      <c r="J5" t="s">
        <v>71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</row>
    <row r="6" spans="1:15">
      <c r="A6" s="60" t="str">
        <f>HYPERLINK(
INDEX(tables[table_location],MATCH(ROWS($A$6:A6),tables[table_num],0)),
INDEX(tables[],
MATCH(ROWS($A$6:A6),tables[table_num],0),
MATCH($B$3,tables[#Headers],0)
)
)</f>
        <v>Worksheet1</v>
      </c>
      <c r="D6" s="51">
        <f>IF(ROWS($D$6:D6)&gt;$K$1,"-",
ROWS($D$6:D6)
)</f>
        <v>1</v>
      </c>
      <c r="E6" s="54">
        <f>IFERROR(
INDEX(master[],
MATCH(Table4[[#This Row],[filter1]],master[filter1],0),
MATCH(E$5,master[#Headers],0)
),"-")</f>
        <v>1</v>
      </c>
      <c r="F6" s="54" t="str">
        <f>IFERROR(
INDEX(master[],
MATCH(Table4[[#This Row],[filter1]],master[filter1],0),
MATCH(F$5,master[#Headers],0)
),"-")</f>
        <v>order001</v>
      </c>
      <c r="G6" s="55">
        <f>IFERROR(
INDEX(master[],
MATCH(Table4[[#This Row],[filter1]],master[filter1],0),
MATCH(G$5,master[#Headers],0)
),"-")</f>
        <v>41259</v>
      </c>
      <c r="H6" s="54" t="str">
        <f>IFERROR(
INDEX(master[],
MATCH(Table4[[#This Row],[filter1]],master[filter1],0),
MATCH(H$5,master[#Headers],0)
),"-")</f>
        <v>store_code1234</v>
      </c>
      <c r="I6" s="54" t="str">
        <f>IFERROR(
INDEX(master[],
MATCH(Table4[[#This Row],[filter1]],master[filter1],0),
MATCH(I$5,master[#Headers],0)
),"-")</f>
        <v>storeA</v>
      </c>
      <c r="J6" s="54" t="str">
        <f>IFERROR(
INDEX(master[],
MATCH(Table4[[#This Row],[filter1]],master[filter1],0),
MATCH(J$5,master[#Headers],0)
),"-")</f>
        <v>electric</v>
      </c>
      <c r="K6" s="54" t="str">
        <f>IFERROR(
INDEX(master[],
MATCH(Table4[[#This Row],[filter1]],master[filter1],0),
MATCH(K$5,master[#Headers],0)
),"-")</f>
        <v>error1</v>
      </c>
      <c r="L6" s="54">
        <f>IFERROR(
INDEX(master[],
MATCH(Table4[[#This Row],[filter1]],master[filter1],0),
MATCH(L$5,master[#Headers],0)
),"-")</f>
        <v>100</v>
      </c>
      <c r="M6" s="54" t="str">
        <f>IFERROR(
INDEX(master[],
MATCH(Table4[[#This Row],[filter1]],master[filter1],0),
MATCH(M$5,master[#Headers],0)
),"-")</f>
        <v>j1</v>
      </c>
      <c r="N6" s="55">
        <f>IFERROR(
INDEX(master[],
MATCH(Table4[[#This Row],[filter1]],master[filter1],0),
MATCH(N$5,master[#Headers],0)
),"-")</f>
        <v>43814</v>
      </c>
      <c r="O6" s="54" t="str">
        <f>IFERROR(
INDEX(master[],
MATCH(Table4[[#This Row],[filter1]],master[filter1],0),
MATCH(O$5,master[#Headers],0)
),"-")</f>
        <v>q1</v>
      </c>
    </row>
    <row r="7" spans="1:15">
      <c r="A7" s="60" t="str">
        <f>HYPERLINK(
INDEX(tables[table_location],MATCH(ROWS($A$6:A7),tables[table_num],0)),
INDEX(tables[],
MATCH(ROWS($A$6:A7),tables[table_num],0),
MATCH($B$3,tables[#Headers],0)
)
)</f>
        <v>Worksheet2</v>
      </c>
      <c r="D7" s="51">
        <f>IF(ROWS($D$6:D7)&gt;$K$1,"-",
ROWS($D$6:D7)
)</f>
        <v>2</v>
      </c>
      <c r="E7" s="54">
        <f>IFERROR(
INDEX(master[],
MATCH(Table4[[#This Row],[filter1]],master[filter1],0),
MATCH(E$5,master[#Headers],0)
),"-")</f>
        <v>3</v>
      </c>
      <c r="F7" s="54" t="str">
        <f>IFERROR(
INDEX(master[],
MATCH(Table4[[#This Row],[filter1]],master[filter1],0),
MATCH(F$5,master[#Headers],0)
),"-")</f>
        <v>order001</v>
      </c>
      <c r="G7" s="55">
        <f>IFERROR(
INDEX(master[],
MATCH(Table4[[#This Row],[filter1]],master[filter1],0),
MATCH(G$5,master[#Headers],0)
),"-")</f>
        <v>41260</v>
      </c>
      <c r="H7" s="54" t="str">
        <f>IFERROR(
INDEX(master[],
MATCH(Table4[[#This Row],[filter1]],master[filter1],0),
MATCH(H$5,master[#Headers],0)
),"-")</f>
        <v>store_code1234</v>
      </c>
      <c r="I7" s="54" t="str">
        <f>IFERROR(
INDEX(master[],
MATCH(Table4[[#This Row],[filter1]],master[filter1],0),
MATCH(I$5,master[#Headers],0)
),"-")</f>
        <v>storeB</v>
      </c>
      <c r="J7" s="54" t="str">
        <f>IFERROR(
INDEX(master[],
MATCH(Table4[[#This Row],[filter1]],master[filter1],0),
MATCH(J$5,master[#Headers],0)
),"-")</f>
        <v>electric</v>
      </c>
      <c r="K7" s="54" t="str">
        <f>IFERROR(
INDEX(master[],
MATCH(Table4[[#This Row],[filter1]],master[filter1],0),
MATCH(K$5,master[#Headers],0)
),"-")</f>
        <v>error2</v>
      </c>
      <c r="L7" s="54">
        <f>IFERROR(
INDEX(master[],
MATCH(Table4[[#This Row],[filter1]],master[filter1],0),
MATCH(L$5,master[#Headers],0)
),"-")</f>
        <v>300</v>
      </c>
      <c r="M7" s="54" t="str">
        <f>IFERROR(
INDEX(master[],
MATCH(Table4[[#This Row],[filter1]],master[filter1],0),
MATCH(M$5,master[#Headers],0)
),"-")</f>
        <v>j2</v>
      </c>
      <c r="N7" s="55">
        <f>IFERROR(
INDEX(master[],
MATCH(Table4[[#This Row],[filter1]],master[filter1],0),
MATCH(N$5,master[#Headers],0)
),"-")</f>
        <v>43815</v>
      </c>
      <c r="O7" s="54" t="str">
        <f>IFERROR(
INDEX(master[],
MATCH(Table4[[#This Row],[filter1]],master[filter1],0),
MATCH(O$5,master[#Headers],0)
),"-")</f>
        <v>no</v>
      </c>
    </row>
    <row r="8" spans="1:15">
      <c r="A8" s="60" t="str">
        <f>HYPERLINK(
INDEX(tables[table_location],MATCH(ROWS($A$6:A8),tables[table_num],0)),
INDEX(tables[],
MATCH(ROWS($A$6:A8),tables[table_num],0),
MATCH($B$3,tables[#Headers],0)
)
)</f>
        <v>Worksheet3</v>
      </c>
      <c r="D8" s="51">
        <f>IF(ROWS($D$6:D8)&gt;$K$1,"-",
ROWS($D$6:D8)
)</f>
        <v>3</v>
      </c>
      <c r="E8" s="54">
        <f>IFERROR(
INDEX(master[],
MATCH(Table4[[#This Row],[filter1]],master[filter1],0),
MATCH(E$5,master[#Headers],0)
),"-")</f>
        <v>5</v>
      </c>
      <c r="F8" s="54" t="str">
        <f>IFERROR(
INDEX(master[],
MATCH(Table4[[#This Row],[filter1]],master[filter1],0),
MATCH(F$5,master[#Headers],0)
),"-")</f>
        <v>order003</v>
      </c>
      <c r="G8" s="55">
        <f>IFERROR(
INDEX(master[],
MATCH(Table4[[#This Row],[filter1]],master[filter1],0),
MATCH(G$5,master[#Headers],0)
),"-")</f>
        <v>43818</v>
      </c>
      <c r="H8" s="54" t="str">
        <f>IFERROR(
INDEX(master[],
MATCH(Table4[[#This Row],[filter1]],master[filter1],0),
MATCH(H$5,master[#Headers],0)
),"-")</f>
        <v>store_code3456</v>
      </c>
      <c r="I8" s="54" t="str">
        <f>IFERROR(
INDEX(master[],
MATCH(Table4[[#This Row],[filter1]],master[filter1],0),
MATCH(I$5,master[#Headers],0)
),"-")</f>
        <v>storeC</v>
      </c>
      <c r="J8" s="54" t="str">
        <f>IFERROR(
INDEX(master[],
MATCH(Table4[[#This Row],[filter1]],master[filter1],0),
MATCH(J$5,master[#Headers],0)
),"-")</f>
        <v>electric</v>
      </c>
      <c r="K8" s="54" t="str">
        <f>IFERROR(
INDEX(master[],
MATCH(Table4[[#This Row],[filter1]],master[filter1],0),
MATCH(K$5,master[#Headers],0)
),"-")</f>
        <v>error3</v>
      </c>
      <c r="L8" s="54">
        <f>IFERROR(
INDEX(master[],
MATCH(Table4[[#This Row],[filter1]],master[filter1],0),
MATCH(L$5,master[#Headers],0)
),"-")</f>
        <v>150</v>
      </c>
      <c r="M8" s="54" t="str">
        <f>IFERROR(
INDEX(master[],
MATCH(Table4[[#This Row],[filter1]],master[filter1],0),
MATCH(M$5,master[#Headers],0)
),"-")</f>
        <v>j3</v>
      </c>
      <c r="N8" s="55">
        <f>IFERROR(
INDEX(master[],
MATCH(Table4[[#This Row],[filter1]],master[filter1],0),
MATCH(N$5,master[#Headers],0)
),"-")</f>
        <v>43817</v>
      </c>
      <c r="O8" s="54" t="str">
        <f>IFERROR(
INDEX(master[],
MATCH(Table4[[#This Row],[filter1]],master[filter1],0),
MATCH(O$5,master[#Headers],0)
),"-")</f>
        <v>q3</v>
      </c>
    </row>
    <row r="9" spans="1:15">
      <c r="A9" s="60" t="str">
        <f>HYPERLINK(
INDEX(tables[table_location],MATCH(ROWS($A$6:A9),tables[table_num],0)),
INDEX(tables[],
MATCH(ROWS($A$6:A9),tables[table_num],0),
MATCH($B$3,tables[#Headers],0)
)
)</f>
        <v>List Of Worksheets</v>
      </c>
      <c r="D9" s="51" t="str">
        <f>IF(ROWS($D$6:D9)&gt;$K$1,"-",
ROWS($D$6:D9)
)</f>
        <v>-</v>
      </c>
      <c r="E9" s="54" t="str">
        <f>IFERROR(
INDEX(master[],
MATCH(Table4[[#This Row],[filter1]],master[filter1],0),
MATCH(E$5,master[#Headers],0)
),"-")</f>
        <v>-</v>
      </c>
      <c r="F9" s="54" t="str">
        <f>IFERROR(
INDEX(master[],
MATCH(Table4[[#This Row],[filter1]],master[filter1],0),
MATCH(F$5,master[#Headers],0)
),"-")</f>
        <v>-</v>
      </c>
      <c r="G9" s="55" t="str">
        <f>IFERROR(
INDEX(master[],
MATCH(Table4[[#This Row],[filter1]],master[filter1],0),
MATCH(G$5,master[#Headers],0)
),"-")</f>
        <v>-</v>
      </c>
      <c r="H9" s="54" t="str">
        <f>IFERROR(
INDEX(master[],
MATCH(Table4[[#This Row],[filter1]],master[filter1],0),
MATCH(H$5,master[#Headers],0)
),"-")</f>
        <v>-</v>
      </c>
      <c r="I9" s="54" t="str">
        <f>IFERROR(
INDEX(master[],
MATCH(Table4[[#This Row],[filter1]],master[filter1],0),
MATCH(I$5,master[#Headers],0)
),"-")</f>
        <v>-</v>
      </c>
      <c r="J9" s="54" t="str">
        <f>IFERROR(
INDEX(master[],
MATCH(Table4[[#This Row],[filter1]],master[filter1],0),
MATCH(J$5,master[#Headers],0)
),"-")</f>
        <v>-</v>
      </c>
      <c r="K9" s="54" t="str">
        <f>IFERROR(
INDEX(master[],
MATCH(Table4[[#This Row],[filter1]],master[filter1],0),
MATCH(K$5,master[#Headers],0)
),"-")</f>
        <v>-</v>
      </c>
      <c r="L9" s="54" t="str">
        <f>IFERROR(
INDEX(master[],
MATCH(Table4[[#This Row],[filter1]],master[filter1],0),
MATCH(L$5,master[#Headers],0)
),"-")</f>
        <v>-</v>
      </c>
      <c r="M9" s="54" t="str">
        <f>IFERROR(
INDEX(master[],
MATCH(Table4[[#This Row],[filter1]],master[filter1],0),
MATCH(M$5,master[#Headers],0)
),"-")</f>
        <v>-</v>
      </c>
      <c r="N9" s="55" t="str">
        <f>IFERROR(
INDEX(master[],
MATCH(Table4[[#This Row],[filter1]],master[filter1],0),
MATCH(N$5,master[#Headers],0)
),"-")</f>
        <v>-</v>
      </c>
      <c r="O9" s="54" t="str">
        <f>IFERROR(
INDEX(master[],
MATCH(Table4[[#This Row],[filter1]],master[filter1],0),
MATCH(O$5,master[#Headers],0)
),"-")</f>
        <v>-</v>
      </c>
    </row>
    <row r="10" spans="1:15">
      <c r="A10" s="60" t="str">
        <f>HYPERLINK(
INDEX(tables[table_location],MATCH(ROWS($A$6:A10),tables[table_num],0)),
INDEX(tables[],
MATCH(ROWS($A$6:A10),tables[table_num],0),
MATCH($B$3,tables[#Headers],0)
)
)</f>
        <v>List Of Fields</v>
      </c>
      <c r="D10" s="51" t="str">
        <f>IF(ROWS($D$6:D10)&gt;$K$1,"-",
ROWS($D$6:D10)
)</f>
        <v>-</v>
      </c>
      <c r="E10" s="54" t="str">
        <f>IFERROR(
INDEX(master[],
MATCH(Table4[[#This Row],[filter1]],master[filter1],0),
MATCH(E$5,master[#Headers],0)
),"-")</f>
        <v>-</v>
      </c>
      <c r="F10" s="54" t="str">
        <f>IFERROR(
INDEX(master[],
MATCH(Table4[[#This Row],[filter1]],master[filter1],0),
MATCH(F$5,master[#Headers],0)
),"-")</f>
        <v>-</v>
      </c>
      <c r="G10" s="55" t="str">
        <f>IFERROR(
INDEX(master[],
MATCH(Table4[[#This Row],[filter1]],master[filter1],0),
MATCH(G$5,master[#Headers],0)
),"-")</f>
        <v>-</v>
      </c>
      <c r="H10" s="54" t="str">
        <f>IFERROR(
INDEX(master[],
MATCH(Table4[[#This Row],[filter1]],master[filter1],0),
MATCH(H$5,master[#Headers],0)
),"-")</f>
        <v>-</v>
      </c>
      <c r="I10" s="54" t="str">
        <f>IFERROR(
INDEX(master[],
MATCH(Table4[[#This Row],[filter1]],master[filter1],0),
MATCH(I$5,master[#Headers],0)
),"-")</f>
        <v>-</v>
      </c>
      <c r="J10" s="54" t="str">
        <f>IFERROR(
INDEX(master[],
MATCH(Table4[[#This Row],[filter1]],master[filter1],0),
MATCH(J$5,master[#Headers],0)
),"-")</f>
        <v>-</v>
      </c>
      <c r="K10" s="54" t="str">
        <f>IFERROR(
INDEX(master[],
MATCH(Table4[[#This Row],[filter1]],master[filter1],0),
MATCH(K$5,master[#Headers],0)
),"-")</f>
        <v>-</v>
      </c>
      <c r="L10" s="54" t="str">
        <f>IFERROR(
INDEX(master[],
MATCH(Table4[[#This Row],[filter1]],master[filter1],0),
MATCH(L$5,master[#Headers],0)
),"-")</f>
        <v>-</v>
      </c>
      <c r="M10" s="54" t="str">
        <f>IFERROR(
INDEX(master[],
MATCH(Table4[[#This Row],[filter1]],master[filter1],0),
MATCH(M$5,master[#Headers],0)
),"-")</f>
        <v>-</v>
      </c>
      <c r="N10" s="55" t="str">
        <f>IFERROR(
INDEX(master[],
MATCH(Table4[[#This Row],[filter1]],master[filter1],0),
MATCH(N$5,master[#Headers],0)
),"-")</f>
        <v>-</v>
      </c>
      <c r="O10" s="54" t="str">
        <f>IFERROR(
INDEX(master[],
MATCH(Table4[[#This Row],[filter1]],master[filter1],0),
MATCH(O$5,master[#Headers],0)
),"-")</f>
        <v>-</v>
      </c>
    </row>
    <row r="11" spans="1:15">
      <c r="A11" s="60">
        <f>HYPERLINK(
INDEX(tables[table_location],MATCH(ROWS($A$6:A11),tables[table_num],0)),
INDEX(tables[],
MATCH(ROWS($A$6:A11),tables[table_num],0),
MATCH($B$3,tables[#Headers],0)
)
)</f>
        <v>0</v>
      </c>
      <c r="D11" s="51" t="str">
        <f>IF(ROWS($D$6:D11)&gt;$K$1,"-",
ROWS($D$6:D11)
)</f>
        <v>-</v>
      </c>
      <c r="E11" s="54" t="str">
        <f>IFERROR(
INDEX(master[],
MATCH(Table4[[#This Row],[filter1]],master[filter1],0),
MATCH(E$5,master[#Headers],0)
),"-")</f>
        <v>-</v>
      </c>
      <c r="F11" s="54" t="str">
        <f>IFERROR(
INDEX(master[],
MATCH(Table4[[#This Row],[filter1]],master[filter1],0),
MATCH(F$5,master[#Headers],0)
),"-")</f>
        <v>-</v>
      </c>
      <c r="G11" s="55" t="str">
        <f>IFERROR(
INDEX(master[],
MATCH(Table4[[#This Row],[filter1]],master[filter1],0),
MATCH(G$5,master[#Headers],0)
),"-")</f>
        <v>-</v>
      </c>
      <c r="H11" s="54" t="str">
        <f>IFERROR(
INDEX(master[],
MATCH(Table4[[#This Row],[filter1]],master[filter1],0),
MATCH(H$5,master[#Headers],0)
),"-")</f>
        <v>-</v>
      </c>
      <c r="I11" s="54" t="str">
        <f>IFERROR(
INDEX(master[],
MATCH(Table4[[#This Row],[filter1]],master[filter1],0),
MATCH(I$5,master[#Headers],0)
),"-")</f>
        <v>-</v>
      </c>
      <c r="J11" s="54" t="str">
        <f>IFERROR(
INDEX(master[],
MATCH(Table4[[#This Row],[filter1]],master[filter1],0),
MATCH(J$5,master[#Headers],0)
),"-")</f>
        <v>-</v>
      </c>
      <c r="K11" s="54" t="str">
        <f>IFERROR(
INDEX(master[],
MATCH(Table4[[#This Row],[filter1]],master[filter1],0),
MATCH(K$5,master[#Headers],0)
),"-")</f>
        <v>-</v>
      </c>
      <c r="L11" s="54" t="str">
        <f>IFERROR(
INDEX(master[],
MATCH(Table4[[#This Row],[filter1]],master[filter1],0),
MATCH(L$5,master[#Headers],0)
),"-")</f>
        <v>-</v>
      </c>
      <c r="M11" s="54" t="str">
        <f>IFERROR(
INDEX(master[],
MATCH(Table4[[#This Row],[filter1]],master[filter1],0),
MATCH(M$5,master[#Headers],0)
),"-")</f>
        <v>-</v>
      </c>
      <c r="N11" s="55" t="str">
        <f>IFERROR(
INDEX(master[],
MATCH(Table4[[#This Row],[filter1]],master[filter1],0),
MATCH(N$5,master[#Headers],0)
),"-")</f>
        <v>-</v>
      </c>
      <c r="O11" s="54" t="str">
        <f>IFERROR(
INDEX(master[],
MATCH(Table4[[#This Row],[filter1]],master[filter1],0),
MATCH(O$5,master[#Headers],0)
),"-")</f>
        <v>-</v>
      </c>
    </row>
    <row r="12" spans="1:15">
      <c r="A12" s="60">
        <f>HYPERLINK(
INDEX(tables[table_location],MATCH(ROWS($A$6:A12),tables[table_num],0)),
INDEX(tables[],
MATCH(ROWS($A$6:A12),tables[table_num],0),
MATCH($B$3,tables[#Headers],0)
)
)</f>
        <v>0</v>
      </c>
      <c r="D12" s="51" t="str">
        <f>IF(ROWS($D$6:D12)&gt;$K$1,"-",
ROWS($D$6:D12)
)</f>
        <v>-</v>
      </c>
      <c r="E12" s="54" t="str">
        <f>IFERROR(
INDEX(master[],
MATCH(Table4[[#This Row],[filter1]],master[filter1],0),
MATCH(E$5,master[#Headers],0)
),"-")</f>
        <v>-</v>
      </c>
      <c r="F12" s="54" t="str">
        <f>IFERROR(
INDEX(master[],
MATCH(Table4[[#This Row],[filter1]],master[filter1],0),
MATCH(F$5,master[#Headers],0)
),"-")</f>
        <v>-</v>
      </c>
      <c r="G12" s="55" t="str">
        <f>IFERROR(
INDEX(master[],
MATCH(Table4[[#This Row],[filter1]],master[filter1],0),
MATCH(G$5,master[#Headers],0)
),"-")</f>
        <v>-</v>
      </c>
      <c r="H12" s="54" t="str">
        <f>IFERROR(
INDEX(master[],
MATCH(Table4[[#This Row],[filter1]],master[filter1],0),
MATCH(H$5,master[#Headers],0)
),"-")</f>
        <v>-</v>
      </c>
      <c r="I12" s="54" t="str">
        <f>IFERROR(
INDEX(master[],
MATCH(Table4[[#This Row],[filter1]],master[filter1],0),
MATCH(I$5,master[#Headers],0)
),"-")</f>
        <v>-</v>
      </c>
      <c r="J12" s="54" t="str">
        <f>IFERROR(
INDEX(master[],
MATCH(Table4[[#This Row],[filter1]],master[filter1],0),
MATCH(J$5,master[#Headers],0)
),"-")</f>
        <v>-</v>
      </c>
      <c r="K12" s="54" t="str">
        <f>IFERROR(
INDEX(master[],
MATCH(Table4[[#This Row],[filter1]],master[filter1],0),
MATCH(K$5,master[#Headers],0)
),"-")</f>
        <v>-</v>
      </c>
      <c r="L12" s="54" t="str">
        <f>IFERROR(
INDEX(master[],
MATCH(Table4[[#This Row],[filter1]],master[filter1],0),
MATCH(L$5,master[#Headers],0)
),"-")</f>
        <v>-</v>
      </c>
      <c r="M12" s="54" t="str">
        <f>IFERROR(
INDEX(master[],
MATCH(Table4[[#This Row],[filter1]],master[filter1],0),
MATCH(M$5,master[#Headers],0)
),"-")</f>
        <v>-</v>
      </c>
      <c r="N12" s="55" t="str">
        <f>IFERROR(
INDEX(master[],
MATCH(Table4[[#This Row],[filter1]],master[filter1],0),
MATCH(N$5,master[#Headers],0)
),"-")</f>
        <v>-</v>
      </c>
      <c r="O12" s="54" t="str">
        <f>IFERROR(
INDEX(master[],
MATCH(Table4[[#This Row],[filter1]],master[filter1],0),
MATCH(O$5,master[#Headers],0)
),"-")</f>
        <v>-</v>
      </c>
    </row>
    <row r="13" spans="1:15">
      <c r="A13" s="60">
        <f>HYPERLINK(
INDEX(tables[table_location],MATCH(ROWS($A$6:A13),tables[table_num],0)),
INDEX(tables[],
MATCH(ROWS($A$6:A13),tables[table_num],0),
MATCH($B$3,tables[#Headers],0)
)
)</f>
        <v>0</v>
      </c>
      <c r="D13" s="51" t="str">
        <f>IF(ROWS($D$6:D13)&gt;$K$1,"-",
ROWS($D$6:D13)
)</f>
        <v>-</v>
      </c>
      <c r="E13" s="54" t="str">
        <f>IFERROR(
INDEX(master[],
MATCH(Table4[[#This Row],[filter1]],master[filter1],0),
MATCH(E$5,master[#Headers],0)
),"-")</f>
        <v>-</v>
      </c>
      <c r="F13" s="54" t="str">
        <f>IFERROR(
INDEX(master[],
MATCH(Table4[[#This Row],[filter1]],master[filter1],0),
MATCH(F$5,master[#Headers],0)
),"-")</f>
        <v>-</v>
      </c>
      <c r="G13" s="55" t="str">
        <f>IFERROR(
INDEX(master[],
MATCH(Table4[[#This Row],[filter1]],master[filter1],0),
MATCH(G$5,master[#Headers],0)
),"-")</f>
        <v>-</v>
      </c>
      <c r="H13" s="54" t="str">
        <f>IFERROR(
INDEX(master[],
MATCH(Table4[[#This Row],[filter1]],master[filter1],0),
MATCH(H$5,master[#Headers],0)
),"-")</f>
        <v>-</v>
      </c>
      <c r="I13" s="54" t="str">
        <f>IFERROR(
INDEX(master[],
MATCH(Table4[[#This Row],[filter1]],master[filter1],0),
MATCH(I$5,master[#Headers],0)
),"-")</f>
        <v>-</v>
      </c>
      <c r="J13" s="54" t="str">
        <f>IFERROR(
INDEX(master[],
MATCH(Table4[[#This Row],[filter1]],master[filter1],0),
MATCH(J$5,master[#Headers],0)
),"-")</f>
        <v>-</v>
      </c>
      <c r="K13" s="54" t="str">
        <f>IFERROR(
INDEX(master[],
MATCH(Table4[[#This Row],[filter1]],master[filter1],0),
MATCH(K$5,master[#Headers],0)
),"-")</f>
        <v>-</v>
      </c>
      <c r="L13" s="54" t="str">
        <f>IFERROR(
INDEX(master[],
MATCH(Table4[[#This Row],[filter1]],master[filter1],0),
MATCH(L$5,master[#Headers],0)
),"-")</f>
        <v>-</v>
      </c>
      <c r="M13" s="54" t="str">
        <f>IFERROR(
INDEX(master[],
MATCH(Table4[[#This Row],[filter1]],master[filter1],0),
MATCH(M$5,master[#Headers],0)
),"-")</f>
        <v>-</v>
      </c>
      <c r="N13" s="55" t="str">
        <f>IFERROR(
INDEX(master[],
MATCH(Table4[[#This Row],[filter1]],master[filter1],0),
MATCH(N$5,master[#Headers],0)
),"-")</f>
        <v>-</v>
      </c>
      <c r="O13" s="54" t="str">
        <f>IFERROR(
INDEX(master[],
MATCH(Table4[[#This Row],[filter1]],master[filter1],0),
MATCH(O$5,master[#Headers],0)
),"-")</f>
        <v>-</v>
      </c>
    </row>
    <row r="14" spans="1:15">
      <c r="D14" s="51" t="str">
        <f>IF(ROWS($D$6:D14)&gt;$K$1,"-",
ROWS($D$6:D14)
)</f>
        <v>-</v>
      </c>
      <c r="E14" s="54" t="str">
        <f>IFERROR(
INDEX(master[],
MATCH(Table4[[#This Row],[filter1]],master[filter1],0),
MATCH(E$5,master[#Headers],0)
),"-")</f>
        <v>-</v>
      </c>
      <c r="F14" s="54" t="str">
        <f>IFERROR(
INDEX(master[],
MATCH(Table4[[#This Row],[filter1]],master[filter1],0),
MATCH(F$5,master[#Headers],0)
),"-")</f>
        <v>-</v>
      </c>
      <c r="G14" s="55" t="str">
        <f>IFERROR(
INDEX(master[],
MATCH(Table4[[#This Row],[filter1]],master[filter1],0),
MATCH(G$5,master[#Headers],0)
),"-")</f>
        <v>-</v>
      </c>
      <c r="H14" s="54" t="str">
        <f>IFERROR(
INDEX(master[],
MATCH(Table4[[#This Row],[filter1]],master[filter1],0),
MATCH(H$5,master[#Headers],0)
),"-")</f>
        <v>-</v>
      </c>
      <c r="I14" s="54" t="str">
        <f>IFERROR(
INDEX(master[],
MATCH(Table4[[#This Row],[filter1]],master[filter1],0),
MATCH(I$5,master[#Headers],0)
),"-")</f>
        <v>-</v>
      </c>
      <c r="J14" s="54" t="str">
        <f>IFERROR(
INDEX(master[],
MATCH(Table4[[#This Row],[filter1]],master[filter1],0),
MATCH(J$5,master[#Headers],0)
),"-")</f>
        <v>-</v>
      </c>
      <c r="K14" s="54" t="str">
        <f>IFERROR(
INDEX(master[],
MATCH(Table4[[#This Row],[filter1]],master[filter1],0),
MATCH(K$5,master[#Headers],0)
),"-")</f>
        <v>-</v>
      </c>
      <c r="L14" s="54" t="str">
        <f>IFERROR(
INDEX(master[],
MATCH(Table4[[#This Row],[filter1]],master[filter1],0),
MATCH(L$5,master[#Headers],0)
),"-")</f>
        <v>-</v>
      </c>
      <c r="M14" s="54" t="str">
        <f>IFERROR(
INDEX(master[],
MATCH(Table4[[#This Row],[filter1]],master[filter1],0),
MATCH(M$5,master[#Headers],0)
),"-")</f>
        <v>-</v>
      </c>
      <c r="N14" s="55" t="str">
        <f>IFERROR(
INDEX(master[],
MATCH(Table4[[#This Row],[filter1]],master[filter1],0),
MATCH(N$5,master[#Headers],0)
),"-")</f>
        <v>-</v>
      </c>
      <c r="O14" s="54" t="str">
        <f>IFERROR(
INDEX(master[],
MATCH(Table4[[#This Row],[filter1]],master[filter1],0),
MATCH(O$5,master[#Headers],0)
),"-")</f>
        <v>-</v>
      </c>
    </row>
    <row r="15" spans="1:15">
      <c r="D15" s="51" t="str">
        <f>IF(ROWS($D$6:D15)&gt;$K$1,"-",
ROWS($D$6:D15)
)</f>
        <v>-</v>
      </c>
      <c r="E15" s="54" t="str">
        <f>IFERROR(
INDEX(master[],
MATCH(Table4[[#This Row],[filter1]],master[filter1],0),
MATCH(E$5,master[#Headers],0)
),"-")</f>
        <v>-</v>
      </c>
      <c r="F15" s="54" t="str">
        <f>IFERROR(
INDEX(master[],
MATCH(Table4[[#This Row],[filter1]],master[filter1],0),
MATCH(F$5,master[#Headers],0)
),"-")</f>
        <v>-</v>
      </c>
      <c r="G15" s="55" t="str">
        <f>IFERROR(
INDEX(master[],
MATCH(Table4[[#This Row],[filter1]],master[filter1],0),
MATCH(G$5,master[#Headers],0)
),"-")</f>
        <v>-</v>
      </c>
      <c r="H15" s="54" t="str">
        <f>IFERROR(
INDEX(master[],
MATCH(Table4[[#This Row],[filter1]],master[filter1],0),
MATCH(H$5,master[#Headers],0)
),"-")</f>
        <v>-</v>
      </c>
      <c r="I15" s="54" t="str">
        <f>IFERROR(
INDEX(master[],
MATCH(Table4[[#This Row],[filter1]],master[filter1],0),
MATCH(I$5,master[#Headers],0)
),"-")</f>
        <v>-</v>
      </c>
      <c r="J15" s="54" t="str">
        <f>IFERROR(
INDEX(master[],
MATCH(Table4[[#This Row],[filter1]],master[filter1],0),
MATCH(J$5,master[#Headers],0)
),"-")</f>
        <v>-</v>
      </c>
      <c r="K15" s="54" t="str">
        <f>IFERROR(
INDEX(master[],
MATCH(Table4[[#This Row],[filter1]],master[filter1],0),
MATCH(K$5,master[#Headers],0)
),"-")</f>
        <v>-</v>
      </c>
      <c r="L15" s="54" t="str">
        <f>IFERROR(
INDEX(master[],
MATCH(Table4[[#This Row],[filter1]],master[filter1],0),
MATCH(L$5,master[#Headers],0)
),"-")</f>
        <v>-</v>
      </c>
      <c r="M15" s="54" t="str">
        <f>IFERROR(
INDEX(master[],
MATCH(Table4[[#This Row],[filter1]],master[filter1],0),
MATCH(M$5,master[#Headers],0)
),"-")</f>
        <v>-</v>
      </c>
      <c r="N15" s="55" t="str">
        <f>IFERROR(
INDEX(master[],
MATCH(Table4[[#This Row],[filter1]],master[filter1],0),
MATCH(N$5,master[#Headers],0)
),"-")</f>
        <v>-</v>
      </c>
      <c r="O15" s="54" t="str">
        <f>IFERROR(
INDEX(master[],
MATCH(Table4[[#This Row],[filter1]],master[filter1],0),
MATCH(O$5,master[#Headers],0)
),"-")</f>
        <v>-</v>
      </c>
    </row>
    <row r="16" spans="1:15">
      <c r="D16" s="51" t="str">
        <f>IF(ROWS($D$6:D16)&gt;$K$1,"-",
ROWS($D$6:D16)
)</f>
        <v>-</v>
      </c>
      <c r="E16" s="54" t="str">
        <f>IFERROR(
INDEX(master[],
MATCH(Table4[[#This Row],[filter1]],master[filter1],0),
MATCH(E$5,master[#Headers],0)
),"-")</f>
        <v>-</v>
      </c>
      <c r="F16" s="54" t="str">
        <f>IFERROR(
INDEX(master[],
MATCH(Table4[[#This Row],[filter1]],master[filter1],0),
MATCH(F$5,master[#Headers],0)
),"-")</f>
        <v>-</v>
      </c>
      <c r="G16" s="55" t="str">
        <f>IFERROR(
INDEX(master[],
MATCH(Table4[[#This Row],[filter1]],master[filter1],0),
MATCH(G$5,master[#Headers],0)
),"-")</f>
        <v>-</v>
      </c>
      <c r="H16" s="54" t="str">
        <f>IFERROR(
INDEX(master[],
MATCH(Table4[[#This Row],[filter1]],master[filter1],0),
MATCH(H$5,master[#Headers],0)
),"-")</f>
        <v>-</v>
      </c>
      <c r="I16" s="54" t="str">
        <f>IFERROR(
INDEX(master[],
MATCH(Table4[[#This Row],[filter1]],master[filter1],0),
MATCH(I$5,master[#Headers],0)
),"-")</f>
        <v>-</v>
      </c>
      <c r="J16" s="54" t="str">
        <f>IFERROR(
INDEX(master[],
MATCH(Table4[[#This Row],[filter1]],master[filter1],0),
MATCH(J$5,master[#Headers],0)
),"-")</f>
        <v>-</v>
      </c>
      <c r="K16" s="54" t="str">
        <f>IFERROR(
INDEX(master[],
MATCH(Table4[[#This Row],[filter1]],master[filter1],0),
MATCH(K$5,master[#Headers],0)
),"-")</f>
        <v>-</v>
      </c>
      <c r="L16" s="54" t="str">
        <f>IFERROR(
INDEX(master[],
MATCH(Table4[[#This Row],[filter1]],master[filter1],0),
MATCH(L$5,master[#Headers],0)
),"-")</f>
        <v>-</v>
      </c>
      <c r="M16" s="54" t="str">
        <f>IFERROR(
INDEX(master[],
MATCH(Table4[[#This Row],[filter1]],master[filter1],0),
MATCH(M$5,master[#Headers],0)
),"-")</f>
        <v>-</v>
      </c>
      <c r="N16" s="55" t="str">
        <f>IFERROR(
INDEX(master[],
MATCH(Table4[[#This Row],[filter1]],master[filter1],0),
MATCH(N$5,master[#Headers],0)
),"-")</f>
        <v>-</v>
      </c>
      <c r="O16" s="54" t="str">
        <f>IFERROR(
INDEX(master[],
MATCH(Table4[[#This Row],[filter1]],master[filter1],0),
MATCH(O$5,master[#Headers],0)
),"-")</f>
        <v>-</v>
      </c>
    </row>
    <row r="17" spans="4:15">
      <c r="D17" s="51" t="str">
        <f>IF(ROWS($D$6:D17)&gt;$K$1,"-",
ROWS($D$6:D17)
)</f>
        <v>-</v>
      </c>
      <c r="E17" s="54" t="str">
        <f>IFERROR(
INDEX(master[],
MATCH(Table4[[#This Row],[filter1]],master[filter1],0),
MATCH(E$5,master[#Headers],0)
),"-")</f>
        <v>-</v>
      </c>
      <c r="F17" s="54" t="str">
        <f>IFERROR(
INDEX(master[],
MATCH(Table4[[#This Row],[filter1]],master[filter1],0),
MATCH(F$5,master[#Headers],0)
),"-")</f>
        <v>-</v>
      </c>
      <c r="G17" s="55" t="str">
        <f>IFERROR(
INDEX(master[],
MATCH(Table4[[#This Row],[filter1]],master[filter1],0),
MATCH(G$5,master[#Headers],0)
),"-")</f>
        <v>-</v>
      </c>
      <c r="H17" s="54" t="str">
        <f>IFERROR(
INDEX(master[],
MATCH(Table4[[#This Row],[filter1]],master[filter1],0),
MATCH(H$5,master[#Headers],0)
),"-")</f>
        <v>-</v>
      </c>
      <c r="I17" s="54" t="str">
        <f>IFERROR(
INDEX(master[],
MATCH(Table4[[#This Row],[filter1]],master[filter1],0),
MATCH(I$5,master[#Headers],0)
),"-")</f>
        <v>-</v>
      </c>
      <c r="J17" s="54" t="str">
        <f>IFERROR(
INDEX(master[],
MATCH(Table4[[#This Row],[filter1]],master[filter1],0),
MATCH(J$5,master[#Headers],0)
),"-")</f>
        <v>-</v>
      </c>
      <c r="K17" s="54" t="str">
        <f>IFERROR(
INDEX(master[],
MATCH(Table4[[#This Row],[filter1]],master[filter1],0),
MATCH(K$5,master[#Headers],0)
),"-")</f>
        <v>-</v>
      </c>
      <c r="L17" s="54" t="str">
        <f>IFERROR(
INDEX(master[],
MATCH(Table4[[#This Row],[filter1]],master[filter1],0),
MATCH(L$5,master[#Headers],0)
),"-")</f>
        <v>-</v>
      </c>
      <c r="M17" s="54" t="str">
        <f>IFERROR(
INDEX(master[],
MATCH(Table4[[#This Row],[filter1]],master[filter1],0),
MATCH(M$5,master[#Headers],0)
),"-")</f>
        <v>-</v>
      </c>
      <c r="N17" s="55" t="str">
        <f>IFERROR(
INDEX(master[],
MATCH(Table4[[#This Row],[filter1]],master[filter1],0),
MATCH(N$5,master[#Headers],0)
),"-")</f>
        <v>-</v>
      </c>
      <c r="O17" s="54" t="str">
        <f>IFERROR(
INDEX(master[],
MATCH(Table4[[#This Row],[filter1]],master[filter1],0),
MATCH(O$5,master[#Headers],0)
),"-")</f>
        <v>-</v>
      </c>
    </row>
    <row r="18" spans="4:15">
      <c r="D18" s="51" t="str">
        <f>IF(ROWS($D$6:D18)&gt;$K$1,"-",
ROWS($D$6:D18)
)</f>
        <v>-</v>
      </c>
      <c r="E18" s="54" t="str">
        <f>IFERROR(
INDEX(master[],
MATCH(Table4[[#This Row],[filter1]],master[filter1],0),
MATCH(E$5,master[#Headers],0)
),"-")</f>
        <v>-</v>
      </c>
      <c r="F18" s="54" t="str">
        <f>IFERROR(
INDEX(master[],
MATCH(Table4[[#This Row],[filter1]],master[filter1],0),
MATCH(F$5,master[#Headers],0)
),"-")</f>
        <v>-</v>
      </c>
      <c r="G18" s="55" t="str">
        <f>IFERROR(
INDEX(master[],
MATCH(Table4[[#This Row],[filter1]],master[filter1],0),
MATCH(G$5,master[#Headers],0)
),"-")</f>
        <v>-</v>
      </c>
      <c r="H18" s="54" t="str">
        <f>IFERROR(
INDEX(master[],
MATCH(Table4[[#This Row],[filter1]],master[filter1],0),
MATCH(H$5,master[#Headers],0)
),"-")</f>
        <v>-</v>
      </c>
      <c r="I18" s="54" t="str">
        <f>IFERROR(
INDEX(master[],
MATCH(Table4[[#This Row],[filter1]],master[filter1],0),
MATCH(I$5,master[#Headers],0)
),"-")</f>
        <v>-</v>
      </c>
      <c r="J18" s="54" t="str">
        <f>IFERROR(
INDEX(master[],
MATCH(Table4[[#This Row],[filter1]],master[filter1],0),
MATCH(J$5,master[#Headers],0)
),"-")</f>
        <v>-</v>
      </c>
      <c r="K18" s="54" t="str">
        <f>IFERROR(
INDEX(master[],
MATCH(Table4[[#This Row],[filter1]],master[filter1],0),
MATCH(K$5,master[#Headers],0)
),"-")</f>
        <v>-</v>
      </c>
      <c r="L18" s="54" t="str">
        <f>IFERROR(
INDEX(master[],
MATCH(Table4[[#This Row],[filter1]],master[filter1],0),
MATCH(L$5,master[#Headers],0)
),"-")</f>
        <v>-</v>
      </c>
      <c r="M18" s="54" t="str">
        <f>IFERROR(
INDEX(master[],
MATCH(Table4[[#This Row],[filter1]],master[filter1],0),
MATCH(M$5,master[#Headers],0)
),"-")</f>
        <v>-</v>
      </c>
      <c r="N18" s="55" t="str">
        <f>IFERROR(
INDEX(master[],
MATCH(Table4[[#This Row],[filter1]],master[filter1],0),
MATCH(N$5,master[#Headers],0)
),"-")</f>
        <v>-</v>
      </c>
      <c r="O18" s="54" t="str">
        <f>IFERROR(
INDEX(master[],
MATCH(Table4[[#This Row],[filter1]],master[filter1],0),
MATCH(O$5,master[#Headers],0)
),"-")</f>
        <v>-</v>
      </c>
    </row>
    <row r="19" spans="4:15">
      <c r="D19" s="51" t="str">
        <f>IF(ROWS($D$6:D19)&gt;$K$1,"-",
ROWS($D$6:D19)
)</f>
        <v>-</v>
      </c>
      <c r="E19" s="54" t="str">
        <f>IFERROR(
INDEX(master[],
MATCH(Table4[[#This Row],[filter1]],master[filter1],0),
MATCH(E$5,master[#Headers],0)
),"-")</f>
        <v>-</v>
      </c>
      <c r="F19" s="54" t="str">
        <f>IFERROR(
INDEX(master[],
MATCH(Table4[[#This Row],[filter1]],master[filter1],0),
MATCH(F$5,master[#Headers],0)
),"-")</f>
        <v>-</v>
      </c>
      <c r="G19" s="55" t="str">
        <f>IFERROR(
INDEX(master[],
MATCH(Table4[[#This Row],[filter1]],master[filter1],0),
MATCH(G$5,master[#Headers],0)
),"-")</f>
        <v>-</v>
      </c>
      <c r="H19" s="54" t="str">
        <f>IFERROR(
INDEX(master[],
MATCH(Table4[[#This Row],[filter1]],master[filter1],0),
MATCH(H$5,master[#Headers],0)
),"-")</f>
        <v>-</v>
      </c>
      <c r="I19" s="54" t="str">
        <f>IFERROR(
INDEX(master[],
MATCH(Table4[[#This Row],[filter1]],master[filter1],0),
MATCH(I$5,master[#Headers],0)
),"-")</f>
        <v>-</v>
      </c>
      <c r="J19" s="54" t="str">
        <f>IFERROR(
INDEX(master[],
MATCH(Table4[[#This Row],[filter1]],master[filter1],0),
MATCH(J$5,master[#Headers],0)
),"-")</f>
        <v>-</v>
      </c>
      <c r="K19" s="54" t="str">
        <f>IFERROR(
INDEX(master[],
MATCH(Table4[[#This Row],[filter1]],master[filter1],0),
MATCH(K$5,master[#Headers],0)
),"-")</f>
        <v>-</v>
      </c>
      <c r="L19" s="54" t="str">
        <f>IFERROR(
INDEX(master[],
MATCH(Table4[[#This Row],[filter1]],master[filter1],0),
MATCH(L$5,master[#Headers],0)
),"-")</f>
        <v>-</v>
      </c>
      <c r="M19" s="54" t="str">
        <f>IFERROR(
INDEX(master[],
MATCH(Table4[[#This Row],[filter1]],master[filter1],0),
MATCH(M$5,master[#Headers],0)
),"-")</f>
        <v>-</v>
      </c>
      <c r="N19" s="55" t="str">
        <f>IFERROR(
INDEX(master[],
MATCH(Table4[[#This Row],[filter1]],master[filter1],0),
MATCH(N$5,master[#Headers],0)
),"-")</f>
        <v>-</v>
      </c>
      <c r="O19" s="54" t="str">
        <f>IFERROR(
INDEX(master[],
MATCH(Table4[[#This Row],[filter1]],master[filter1],0),
MATCH(O$5,master[#Headers],0)
),"-")</f>
        <v>-</v>
      </c>
    </row>
    <row r="20" spans="4:15">
      <c r="D20" s="51" t="str">
        <f>IF(ROWS($D$6:D20)&gt;$K$1,"-",
ROWS($D$6:D20)
)</f>
        <v>-</v>
      </c>
      <c r="E20" s="54" t="str">
        <f>IFERROR(
INDEX(master[],
MATCH(Table4[[#This Row],[filter1]],master[filter1],0),
MATCH(E$5,master[#Headers],0)
),"-")</f>
        <v>-</v>
      </c>
      <c r="F20" s="54" t="str">
        <f>IFERROR(
INDEX(master[],
MATCH(Table4[[#This Row],[filter1]],master[filter1],0),
MATCH(F$5,master[#Headers],0)
),"-")</f>
        <v>-</v>
      </c>
      <c r="G20" s="55" t="str">
        <f>IFERROR(
INDEX(master[],
MATCH(Table4[[#This Row],[filter1]],master[filter1],0),
MATCH(G$5,master[#Headers],0)
),"-")</f>
        <v>-</v>
      </c>
      <c r="H20" s="54" t="str">
        <f>IFERROR(
INDEX(master[],
MATCH(Table4[[#This Row],[filter1]],master[filter1],0),
MATCH(H$5,master[#Headers],0)
),"-")</f>
        <v>-</v>
      </c>
      <c r="I20" s="54" t="str">
        <f>IFERROR(
INDEX(master[],
MATCH(Table4[[#This Row],[filter1]],master[filter1],0),
MATCH(I$5,master[#Headers],0)
),"-")</f>
        <v>-</v>
      </c>
      <c r="J20" s="54" t="str">
        <f>IFERROR(
INDEX(master[],
MATCH(Table4[[#This Row],[filter1]],master[filter1],0),
MATCH(J$5,master[#Headers],0)
),"-")</f>
        <v>-</v>
      </c>
      <c r="K20" s="54" t="str">
        <f>IFERROR(
INDEX(master[],
MATCH(Table4[[#This Row],[filter1]],master[filter1],0),
MATCH(K$5,master[#Headers],0)
),"-")</f>
        <v>-</v>
      </c>
      <c r="L20" s="54" t="str">
        <f>IFERROR(
INDEX(master[],
MATCH(Table4[[#This Row],[filter1]],master[filter1],0),
MATCH(L$5,master[#Headers],0)
),"-")</f>
        <v>-</v>
      </c>
      <c r="M20" s="54" t="str">
        <f>IFERROR(
INDEX(master[],
MATCH(Table4[[#This Row],[filter1]],master[filter1],0),
MATCH(M$5,master[#Headers],0)
),"-")</f>
        <v>-</v>
      </c>
      <c r="N20" s="55" t="str">
        <f>IFERROR(
INDEX(master[],
MATCH(Table4[[#This Row],[filter1]],master[filter1],0),
MATCH(N$5,master[#Headers],0)
),"-")</f>
        <v>-</v>
      </c>
      <c r="O20" s="54" t="str">
        <f>IFERROR(
INDEX(master[],
MATCH(Table4[[#This Row],[filter1]],master[filter1],0),
MATCH(O$5,master[#Headers],0)
),"-")</f>
        <v>-</v>
      </c>
    </row>
    <row r="21" spans="4:15">
      <c r="D21" s="51" t="str">
        <f>IF(ROWS($D$6:D21)&gt;$K$1,"-",
ROWS($D$6:D21)
)</f>
        <v>-</v>
      </c>
      <c r="E21" s="54" t="str">
        <f>IFERROR(
INDEX(master[],
MATCH(Table4[[#This Row],[filter1]],master[filter1],0),
MATCH(E$5,master[#Headers],0)
),"-")</f>
        <v>-</v>
      </c>
      <c r="F21" s="54" t="str">
        <f>IFERROR(
INDEX(master[],
MATCH(Table4[[#This Row],[filter1]],master[filter1],0),
MATCH(F$5,master[#Headers],0)
),"-")</f>
        <v>-</v>
      </c>
      <c r="G21" s="55" t="str">
        <f>IFERROR(
INDEX(master[],
MATCH(Table4[[#This Row],[filter1]],master[filter1],0),
MATCH(G$5,master[#Headers],0)
),"-")</f>
        <v>-</v>
      </c>
      <c r="H21" s="54" t="str">
        <f>IFERROR(
INDEX(master[],
MATCH(Table4[[#This Row],[filter1]],master[filter1],0),
MATCH(H$5,master[#Headers],0)
),"-")</f>
        <v>-</v>
      </c>
      <c r="I21" s="54" t="str">
        <f>IFERROR(
INDEX(master[],
MATCH(Table4[[#This Row],[filter1]],master[filter1],0),
MATCH(I$5,master[#Headers],0)
),"-")</f>
        <v>-</v>
      </c>
      <c r="J21" s="54" t="str">
        <f>IFERROR(
INDEX(master[],
MATCH(Table4[[#This Row],[filter1]],master[filter1],0),
MATCH(J$5,master[#Headers],0)
),"-")</f>
        <v>-</v>
      </c>
      <c r="K21" s="54" t="str">
        <f>IFERROR(
INDEX(master[],
MATCH(Table4[[#This Row],[filter1]],master[filter1],0),
MATCH(K$5,master[#Headers],0)
),"-")</f>
        <v>-</v>
      </c>
      <c r="L21" s="54" t="str">
        <f>IFERROR(
INDEX(master[],
MATCH(Table4[[#This Row],[filter1]],master[filter1],0),
MATCH(L$5,master[#Headers],0)
),"-")</f>
        <v>-</v>
      </c>
      <c r="M21" s="54" t="str">
        <f>IFERROR(
INDEX(master[],
MATCH(Table4[[#This Row],[filter1]],master[filter1],0),
MATCH(M$5,master[#Headers],0)
),"-")</f>
        <v>-</v>
      </c>
      <c r="N21" s="55" t="str">
        <f>IFERROR(
INDEX(master[],
MATCH(Table4[[#This Row],[filter1]],master[filter1],0),
MATCH(N$5,master[#Headers],0)
),"-")</f>
        <v>-</v>
      </c>
      <c r="O21" s="54" t="str">
        <f>IFERROR(
INDEX(master[],
MATCH(Table4[[#This Row],[filter1]],master[filter1],0),
MATCH(O$5,master[#Headers],0)
),"-")</f>
        <v>-</v>
      </c>
    </row>
    <row r="22" spans="4:15">
      <c r="D22" s="51" t="str">
        <f>IF(ROWS($D$6:D22)&gt;$K$1,"-",
ROWS($D$6:D22)
)</f>
        <v>-</v>
      </c>
      <c r="E22" s="54" t="str">
        <f>IFERROR(
INDEX(master[],
MATCH(Table4[[#This Row],[filter1]],master[filter1],0),
MATCH(E$5,master[#Headers],0)
),"-")</f>
        <v>-</v>
      </c>
      <c r="F22" s="54" t="str">
        <f>IFERROR(
INDEX(master[],
MATCH(Table4[[#This Row],[filter1]],master[filter1],0),
MATCH(F$5,master[#Headers],0)
),"-")</f>
        <v>-</v>
      </c>
      <c r="G22" s="55" t="str">
        <f>IFERROR(
INDEX(master[],
MATCH(Table4[[#This Row],[filter1]],master[filter1],0),
MATCH(G$5,master[#Headers],0)
),"-")</f>
        <v>-</v>
      </c>
      <c r="H22" s="54" t="str">
        <f>IFERROR(
INDEX(master[],
MATCH(Table4[[#This Row],[filter1]],master[filter1],0),
MATCH(H$5,master[#Headers],0)
),"-")</f>
        <v>-</v>
      </c>
      <c r="I22" s="54" t="str">
        <f>IFERROR(
INDEX(master[],
MATCH(Table4[[#This Row],[filter1]],master[filter1],0),
MATCH(I$5,master[#Headers],0)
),"-")</f>
        <v>-</v>
      </c>
      <c r="J22" s="54" t="str">
        <f>IFERROR(
INDEX(master[],
MATCH(Table4[[#This Row],[filter1]],master[filter1],0),
MATCH(J$5,master[#Headers],0)
),"-")</f>
        <v>-</v>
      </c>
      <c r="K22" s="54" t="str">
        <f>IFERROR(
INDEX(master[],
MATCH(Table4[[#This Row],[filter1]],master[filter1],0),
MATCH(K$5,master[#Headers],0)
),"-")</f>
        <v>-</v>
      </c>
      <c r="L22" s="54" t="str">
        <f>IFERROR(
INDEX(master[],
MATCH(Table4[[#This Row],[filter1]],master[filter1],0),
MATCH(L$5,master[#Headers],0)
),"-")</f>
        <v>-</v>
      </c>
      <c r="M22" s="54" t="str">
        <f>IFERROR(
INDEX(master[],
MATCH(Table4[[#This Row],[filter1]],master[filter1],0),
MATCH(M$5,master[#Headers],0)
),"-")</f>
        <v>-</v>
      </c>
      <c r="N22" s="55" t="str">
        <f>IFERROR(
INDEX(master[],
MATCH(Table4[[#This Row],[filter1]],master[filter1],0),
MATCH(N$5,master[#Headers],0)
),"-")</f>
        <v>-</v>
      </c>
      <c r="O22" s="54" t="str">
        <f>IFERROR(
INDEX(master[],
MATCH(Table4[[#This Row],[filter1]],master[filter1],0),
MATCH(O$5,master[#Headers],0)
),"-")</f>
        <v>-</v>
      </c>
    </row>
    <row r="23" spans="4:15">
      <c r="D23" s="51" t="str">
        <f>IF(ROWS($D$6:D23)&gt;$K$1,"-",
ROWS($D$6:D23)
)</f>
        <v>-</v>
      </c>
      <c r="E23" s="54" t="str">
        <f>IFERROR(
INDEX(master[],
MATCH(Table4[[#This Row],[filter1]],master[filter1],0),
MATCH(E$5,master[#Headers],0)
),"-")</f>
        <v>-</v>
      </c>
      <c r="F23" s="54" t="str">
        <f>IFERROR(
INDEX(master[],
MATCH(Table4[[#This Row],[filter1]],master[filter1],0),
MATCH(F$5,master[#Headers],0)
),"-")</f>
        <v>-</v>
      </c>
      <c r="G23" s="55" t="str">
        <f>IFERROR(
INDEX(master[],
MATCH(Table4[[#This Row],[filter1]],master[filter1],0),
MATCH(G$5,master[#Headers],0)
),"-")</f>
        <v>-</v>
      </c>
      <c r="H23" s="54" t="str">
        <f>IFERROR(
INDEX(master[],
MATCH(Table4[[#This Row],[filter1]],master[filter1],0),
MATCH(H$5,master[#Headers],0)
),"-")</f>
        <v>-</v>
      </c>
      <c r="I23" s="54" t="str">
        <f>IFERROR(
INDEX(master[],
MATCH(Table4[[#This Row],[filter1]],master[filter1],0),
MATCH(I$5,master[#Headers],0)
),"-")</f>
        <v>-</v>
      </c>
      <c r="J23" s="54" t="str">
        <f>IFERROR(
INDEX(master[],
MATCH(Table4[[#This Row],[filter1]],master[filter1],0),
MATCH(J$5,master[#Headers],0)
),"-")</f>
        <v>-</v>
      </c>
      <c r="K23" s="54" t="str">
        <f>IFERROR(
INDEX(master[],
MATCH(Table4[[#This Row],[filter1]],master[filter1],0),
MATCH(K$5,master[#Headers],0)
),"-")</f>
        <v>-</v>
      </c>
      <c r="L23" s="54" t="str">
        <f>IFERROR(
INDEX(master[],
MATCH(Table4[[#This Row],[filter1]],master[filter1],0),
MATCH(L$5,master[#Headers],0)
),"-")</f>
        <v>-</v>
      </c>
      <c r="M23" s="54" t="str">
        <f>IFERROR(
INDEX(master[],
MATCH(Table4[[#This Row],[filter1]],master[filter1],0),
MATCH(M$5,master[#Headers],0)
),"-")</f>
        <v>-</v>
      </c>
      <c r="N23" s="55" t="str">
        <f>IFERROR(
INDEX(master[],
MATCH(Table4[[#This Row],[filter1]],master[filter1],0),
MATCH(N$5,master[#Headers],0)
),"-")</f>
        <v>-</v>
      </c>
      <c r="O23" s="54" t="str">
        <f>IFERROR(
INDEX(master[],
MATCH(Table4[[#This Row],[filter1]],master[filter1],0),
MATCH(O$5,master[#Headers],0)
),"-")</f>
        <v>-</v>
      </c>
    </row>
    <row r="24" spans="4:15">
      <c r="D24" s="51" t="str">
        <f>IF(ROWS($D$6:D24)&gt;$K$1,"-",
ROWS($D$6:D24)
)</f>
        <v>-</v>
      </c>
      <c r="E24" s="54" t="str">
        <f>IFERROR(
INDEX(master[],
MATCH(Table4[[#This Row],[filter1]],master[filter1],0),
MATCH(E$5,master[#Headers],0)
),"-")</f>
        <v>-</v>
      </c>
      <c r="F24" s="54" t="str">
        <f>IFERROR(
INDEX(master[],
MATCH(Table4[[#This Row],[filter1]],master[filter1],0),
MATCH(F$5,master[#Headers],0)
),"-")</f>
        <v>-</v>
      </c>
      <c r="G24" s="55" t="str">
        <f>IFERROR(
INDEX(master[],
MATCH(Table4[[#This Row],[filter1]],master[filter1],0),
MATCH(G$5,master[#Headers],0)
),"-")</f>
        <v>-</v>
      </c>
      <c r="H24" s="54" t="str">
        <f>IFERROR(
INDEX(master[],
MATCH(Table4[[#This Row],[filter1]],master[filter1],0),
MATCH(H$5,master[#Headers],0)
),"-")</f>
        <v>-</v>
      </c>
      <c r="I24" s="54" t="str">
        <f>IFERROR(
INDEX(master[],
MATCH(Table4[[#This Row],[filter1]],master[filter1],0),
MATCH(I$5,master[#Headers],0)
),"-")</f>
        <v>-</v>
      </c>
      <c r="J24" s="54" t="str">
        <f>IFERROR(
INDEX(master[],
MATCH(Table4[[#This Row],[filter1]],master[filter1],0),
MATCH(J$5,master[#Headers],0)
),"-")</f>
        <v>-</v>
      </c>
      <c r="K24" s="54" t="str">
        <f>IFERROR(
INDEX(master[],
MATCH(Table4[[#This Row],[filter1]],master[filter1],0),
MATCH(K$5,master[#Headers],0)
),"-")</f>
        <v>-</v>
      </c>
      <c r="L24" s="54" t="str">
        <f>IFERROR(
INDEX(master[],
MATCH(Table4[[#This Row],[filter1]],master[filter1],0),
MATCH(L$5,master[#Headers],0)
),"-")</f>
        <v>-</v>
      </c>
      <c r="M24" s="54" t="str">
        <f>IFERROR(
INDEX(master[],
MATCH(Table4[[#This Row],[filter1]],master[filter1],0),
MATCH(M$5,master[#Headers],0)
),"-")</f>
        <v>-</v>
      </c>
      <c r="N24" s="55" t="str">
        <f>IFERROR(
INDEX(master[],
MATCH(Table4[[#This Row],[filter1]],master[filter1],0),
MATCH(N$5,master[#Headers],0)
),"-")</f>
        <v>-</v>
      </c>
      <c r="O24" s="54" t="str">
        <f>IFERROR(
INDEX(master[],
MATCH(Table4[[#This Row],[filter1]],master[filter1],0),
MATCH(O$5,master[#Headers],0)
),"-")</f>
        <v>-</v>
      </c>
    </row>
    <row r="25" spans="4:15">
      <c r="D25" s="51" t="str">
        <f>IF(ROWS($D$6:D25)&gt;$K$1,"-",
ROWS($D$6:D25)
)</f>
        <v>-</v>
      </c>
      <c r="E25" s="54" t="str">
        <f>IFERROR(
INDEX(master[],
MATCH(Table4[[#This Row],[filter1]],master[filter1],0),
MATCH(E$5,master[#Headers],0)
),"-")</f>
        <v>-</v>
      </c>
      <c r="F25" s="54" t="str">
        <f>IFERROR(
INDEX(master[],
MATCH(Table4[[#This Row],[filter1]],master[filter1],0),
MATCH(F$5,master[#Headers],0)
),"-")</f>
        <v>-</v>
      </c>
      <c r="G25" s="55" t="str">
        <f>IFERROR(
INDEX(master[],
MATCH(Table4[[#This Row],[filter1]],master[filter1],0),
MATCH(G$5,master[#Headers],0)
),"-")</f>
        <v>-</v>
      </c>
      <c r="H25" s="54" t="str">
        <f>IFERROR(
INDEX(master[],
MATCH(Table4[[#This Row],[filter1]],master[filter1],0),
MATCH(H$5,master[#Headers],0)
),"-")</f>
        <v>-</v>
      </c>
      <c r="I25" s="54" t="str">
        <f>IFERROR(
INDEX(master[],
MATCH(Table4[[#This Row],[filter1]],master[filter1],0),
MATCH(I$5,master[#Headers],0)
),"-")</f>
        <v>-</v>
      </c>
      <c r="J25" s="54" t="str">
        <f>IFERROR(
INDEX(master[],
MATCH(Table4[[#This Row],[filter1]],master[filter1],0),
MATCH(J$5,master[#Headers],0)
),"-")</f>
        <v>-</v>
      </c>
      <c r="K25" s="54" t="str">
        <f>IFERROR(
INDEX(master[],
MATCH(Table4[[#This Row],[filter1]],master[filter1],0),
MATCH(K$5,master[#Headers],0)
),"-")</f>
        <v>-</v>
      </c>
      <c r="L25" s="54" t="str">
        <f>IFERROR(
INDEX(master[],
MATCH(Table4[[#This Row],[filter1]],master[filter1],0),
MATCH(L$5,master[#Headers],0)
),"-")</f>
        <v>-</v>
      </c>
      <c r="M25" s="54" t="str">
        <f>IFERROR(
INDEX(master[],
MATCH(Table4[[#This Row],[filter1]],master[filter1],0),
MATCH(M$5,master[#Headers],0)
),"-")</f>
        <v>-</v>
      </c>
      <c r="N25" s="55" t="str">
        <f>IFERROR(
INDEX(master[],
MATCH(Table4[[#This Row],[filter1]],master[filter1],0),
MATCH(N$5,master[#Headers],0)
),"-")</f>
        <v>-</v>
      </c>
      <c r="O25" s="54" t="str">
        <f>IFERROR(
INDEX(master[],
MATCH(Table4[[#This Row],[filter1]],master[filter1],0),
MATCH(O$5,master[#Headers],0)
),"-")</f>
        <v>-</v>
      </c>
    </row>
    <row r="26" spans="4:15">
      <c r="D26" s="51" t="str">
        <f>IF(ROWS($D$6:D26)&gt;$K$1,"-",
ROWS($D$6:D26)
)</f>
        <v>-</v>
      </c>
      <c r="E26" s="54" t="str">
        <f>IFERROR(
INDEX(master[],
MATCH(Table4[[#This Row],[filter1]],master[filter1],0),
MATCH(E$5,master[#Headers],0)
),"-")</f>
        <v>-</v>
      </c>
      <c r="F26" s="54" t="str">
        <f>IFERROR(
INDEX(master[],
MATCH(Table4[[#This Row],[filter1]],master[filter1],0),
MATCH(F$5,master[#Headers],0)
),"-")</f>
        <v>-</v>
      </c>
      <c r="G26" s="55" t="str">
        <f>IFERROR(
INDEX(master[],
MATCH(Table4[[#This Row],[filter1]],master[filter1],0),
MATCH(G$5,master[#Headers],0)
),"-")</f>
        <v>-</v>
      </c>
      <c r="H26" s="54" t="str">
        <f>IFERROR(
INDEX(master[],
MATCH(Table4[[#This Row],[filter1]],master[filter1],0),
MATCH(H$5,master[#Headers],0)
),"-")</f>
        <v>-</v>
      </c>
      <c r="I26" s="54" t="str">
        <f>IFERROR(
INDEX(master[],
MATCH(Table4[[#This Row],[filter1]],master[filter1],0),
MATCH(I$5,master[#Headers],0)
),"-")</f>
        <v>-</v>
      </c>
      <c r="J26" s="54" t="str">
        <f>IFERROR(
INDEX(master[],
MATCH(Table4[[#This Row],[filter1]],master[filter1],0),
MATCH(J$5,master[#Headers],0)
),"-")</f>
        <v>-</v>
      </c>
      <c r="K26" s="54" t="str">
        <f>IFERROR(
INDEX(master[],
MATCH(Table4[[#This Row],[filter1]],master[filter1],0),
MATCH(K$5,master[#Headers],0)
),"-")</f>
        <v>-</v>
      </c>
      <c r="L26" s="54" t="str">
        <f>IFERROR(
INDEX(master[],
MATCH(Table4[[#This Row],[filter1]],master[filter1],0),
MATCH(L$5,master[#Headers],0)
),"-")</f>
        <v>-</v>
      </c>
      <c r="M26" s="54" t="str">
        <f>IFERROR(
INDEX(master[],
MATCH(Table4[[#This Row],[filter1]],master[filter1],0),
MATCH(M$5,master[#Headers],0)
),"-")</f>
        <v>-</v>
      </c>
      <c r="N26" s="55" t="str">
        <f>IFERROR(
INDEX(master[],
MATCH(Table4[[#This Row],[filter1]],master[filter1],0),
MATCH(N$5,master[#Headers],0)
),"-")</f>
        <v>-</v>
      </c>
      <c r="O26" s="54" t="str">
        <f>IFERROR(
INDEX(master[],
MATCH(Table4[[#This Row],[filter1]],master[filter1],0),
MATCH(O$5,master[#Headers],0)
),"-")</f>
        <v>-</v>
      </c>
    </row>
  </sheetData>
  <mergeCells count="1">
    <mergeCell ref="F2:J2"/>
  </mergeCells>
  <conditionalFormatting sqref="A6:A13">
    <cfRule type="expression" dxfId="3" priority="1">
      <formula>A6=$F$2</formula>
    </cfRule>
  </conditionalFormatting>
  <dataValidations count="1">
    <dataValidation type="list" allowBlank="1" showInputMessage="1" showErrorMessage="1" sqref="A3" xr:uid="{12CBA1A8-D476-4265-814A-97B1688BC0BE}">
      <formula1>"eng (English / 英文), chi (Chinese / 中文)"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12DA-FCBA-4431-878E-6E92B2615D82}">
  <dimension ref="A1:F13"/>
  <sheetViews>
    <sheetView workbookViewId="0">
      <selection activeCell="A9" sqref="A9"/>
    </sheetView>
  </sheetViews>
  <sheetFormatPr defaultRowHeight="14.4"/>
  <cols>
    <col min="1" max="1" width="25.21875" bestFit="1" customWidth="1"/>
    <col min="3" max="3" width="18.5546875" bestFit="1" customWidth="1"/>
    <col min="6" max="6" width="53" bestFit="1" customWidth="1"/>
  </cols>
  <sheetData>
    <row r="1" spans="1:6">
      <c r="A1" t="str" cm="1">
        <f t="array" aca="1" ref="A1" ca="1">MID(CELL("filename",$L$1),FIND("]",CELL("filename",$L$1))+1,31)</f>
        <v>Sheet3</v>
      </c>
    </row>
    <row r="2" spans="1:6" ht="28.8">
      <c r="A2" s="21" t="str">
        <f>INDEX(field[],
MATCH("language",field[field_name],0),
MATCH("eng",field[#Headers],0)
)</f>
        <v>Select Language
(選擇語言)</v>
      </c>
      <c r="F2" s="20" t="str">
        <f ca="1">INDEX(tables[],
MATCH($A$1,tables[table_name],0),
MATCH($B$3,tables[#Headers],0)
)</f>
        <v>工作表3</v>
      </c>
    </row>
    <row r="3" spans="1:6">
      <c r="A3" s="22" t="s">
        <v>34</v>
      </c>
      <c r="B3" s="23" t="str">
        <f>IF($A$3&lt;&gt;"",
LEFT($A$3,3),"eng")</f>
        <v>chi</v>
      </c>
    </row>
    <row r="6" spans="1:6">
      <c r="A6" s="60" t="str">
        <f>HYPERLINK(
INDEX(tables[table_location],MATCH(ROWS($A$6:A6),tables[table_num],0)),
INDEX(tables[],
MATCH(ROWS($A$6:A6),tables[table_num],0),
MATCH($B$3,tables[#Headers],0)
)
)</f>
        <v>工作表1</v>
      </c>
    </row>
    <row r="7" spans="1:6">
      <c r="A7" s="60" t="str">
        <f>HYPERLINK(
INDEX(tables[table_location],MATCH(ROWS($A$6:A7),tables[table_num],0)),
INDEX(tables[],
MATCH(ROWS($A$6:A7),tables[table_num],0),
MATCH($B$3,tables[#Headers],0)
)
)</f>
        <v>工作表2</v>
      </c>
    </row>
    <row r="8" spans="1:6">
      <c r="A8" s="60" t="str">
        <f>HYPERLINK(
INDEX(tables[table_location],MATCH(ROWS($A$6:A8),tables[table_num],0)),
INDEX(tables[],
MATCH(ROWS($A$6:A8),tables[table_num],0),
MATCH($B$3,tables[#Headers],0)
)
)</f>
        <v>工作表3</v>
      </c>
    </row>
    <row r="9" spans="1:6">
      <c r="A9" s="60" t="str">
        <f>HYPERLINK(
INDEX(tables[table_location],MATCH(ROWS($A$6:A9),tables[table_num],0)),
INDEX(tables[],
MATCH(ROWS($A$6:A9),tables[table_num],0),
MATCH($B$3,tables[#Headers],0)
)
)</f>
        <v>工作表列表</v>
      </c>
    </row>
    <row r="10" spans="1:6">
      <c r="A10" s="60" t="str">
        <f>HYPERLINK(
INDEX(tables[table_location],MATCH(ROWS($A$6:A10),tables[table_num],0)),
INDEX(tables[],
MATCH(ROWS($A$6:A10),tables[table_num],0),
MATCH($B$3,tables[#Headers],0)
)
)</f>
        <v>項目列表</v>
      </c>
    </row>
    <row r="11" spans="1:6">
      <c r="A11" s="60">
        <f>HYPERLINK(
INDEX(tables[table_location],MATCH(ROWS($A$6:A11),tables[table_num],0)),
INDEX(tables[],
MATCH(ROWS($A$6:A11),tables[table_num],0),
MATCH($B$3,tables[#Headers],0)
)
)</f>
        <v>0</v>
      </c>
    </row>
    <row r="12" spans="1:6">
      <c r="A12" s="60">
        <f>HYPERLINK(
INDEX(tables[table_location],MATCH(ROWS($A$6:A12),tables[table_num],0)),
INDEX(tables[],
MATCH(ROWS($A$6:A12),tables[table_num],0),
MATCH($B$3,tables[#Headers],0)
)
)</f>
        <v>0</v>
      </c>
    </row>
    <row r="13" spans="1:6">
      <c r="A13" s="60">
        <f>HYPERLINK(
INDEX(tables[table_location],MATCH(ROWS($A$6:A13),tables[table_num],0)),
INDEX(tables[],
MATCH(ROWS($A$6:A13),tables[table_num],0),
MATCH($B$3,tables[#Headers],0)
)
)</f>
        <v>0</v>
      </c>
    </row>
  </sheetData>
  <conditionalFormatting sqref="A6:A13">
    <cfRule type="expression" dxfId="8" priority="1">
      <formula>A6=$F$2</formula>
    </cfRule>
  </conditionalFormatting>
  <dataValidations count="1">
    <dataValidation type="list" allowBlank="1" showInputMessage="1" showErrorMessage="1" sqref="A3" xr:uid="{771ED0A2-5EE6-4553-969A-F2B49DCDE4C8}">
      <formula1>"eng (English / 英文), chi (Chinese / 中文)"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0373-872D-4C10-AD77-563DB0792197}">
  <sheetPr codeName="Sheet2">
    <tabColor theme="4"/>
  </sheetPr>
  <dimension ref="A1:H24"/>
  <sheetViews>
    <sheetView workbookViewId="0">
      <selection activeCell="A10" sqref="A10"/>
    </sheetView>
  </sheetViews>
  <sheetFormatPr defaultRowHeight="14.4" outlineLevelRow="1" outlineLevelCol="1"/>
  <cols>
    <col min="1" max="1" width="22.6640625" bestFit="1" customWidth="1" outlineLevel="1"/>
    <col min="2" max="2" width="3.44140625" bestFit="1" customWidth="1" outlineLevel="1"/>
    <col min="3" max="3" width="6.33203125" customWidth="1" outlineLevel="1"/>
    <col min="4" max="4" width="12.44140625" bestFit="1" customWidth="1"/>
    <col min="5" max="5" width="29.44140625" bestFit="1" customWidth="1"/>
    <col min="6" max="6" width="39.6640625" bestFit="1" customWidth="1"/>
    <col min="7" max="7" width="31.88671875" bestFit="1" customWidth="1"/>
    <col min="8" max="8" width="38.5546875" bestFit="1" customWidth="1" outlineLevel="1"/>
  </cols>
  <sheetData>
    <row r="1" spans="1:8">
      <c r="A1" t="str" cm="1">
        <f t="array" aca="1" ref="A1" ca="1">MID(CELL("filename",$A$1),FIND("]",CELL("filename",$A$1))+1,31)</f>
        <v>tables</v>
      </c>
      <c r="E1" s="19">
        <f>COUNTIF(tables[table_name],"&lt;&gt;")</f>
        <v>5</v>
      </c>
      <c r="F1" s="19" t="str" cm="1">
        <f t="array" aca="1" ref="F1" ca="1">CELL("filename")</f>
        <v>D:\[excel_2016_legacy.xlsx]field</v>
      </c>
    </row>
    <row r="2" spans="1:8" ht="28.8">
      <c r="A2" s="21" t="str">
        <f>INDEX(field[],
MATCH("language",field[field_name],0),
MATCH("eng",field[#Headers],0)
)</f>
        <v>Select Language
(選擇語言)</v>
      </c>
      <c r="F2" s="20" t="str">
        <f ca="1">INDEX(tables[],
MATCH($A$1,tables[table_name],0),
MATCH($B$3,tables[#Headers],0)
)</f>
        <v>List Of Worksheets</v>
      </c>
    </row>
    <row r="3" spans="1:8">
      <c r="A3" s="22" t="s">
        <v>81</v>
      </c>
      <c r="B3" s="23" t="str">
        <f>IF($A$3&lt;&gt;"",
LEFT($A$3,3),"eng")</f>
        <v>eng</v>
      </c>
    </row>
    <row r="4" spans="1:8" ht="42">
      <c r="D4" s="62" t="str">
        <f>INDEX(field[],MATCH(D5,field[field_name],0),MATCH($B$3,field[#Headers],0))</f>
        <v>Worksheet Reference</v>
      </c>
      <c r="E4" s="62" t="str">
        <f>INDEX(field[],MATCH(E5,field[field_name],0),MATCH($B$3,field[#Headers],0))</f>
        <v>Worksheet Name</v>
      </c>
      <c r="F4" s="62" t="str">
        <f>INDEX(field[],MATCH(F5,field[field_name],0),MATCH($B$3,field[#Headers],0))</f>
        <v>English</v>
      </c>
      <c r="G4" s="62" t="str">
        <f>INDEX(field[],MATCH(G5,field[field_name],0),MATCH($B$3,field[#Headers],0))</f>
        <v>Chinese</v>
      </c>
      <c r="H4" s="62" t="str">
        <f>INDEX(field[],MATCH(H5,field[field_name],0),MATCH($B$3,field[#Headers],0))</f>
        <v>Worksheet 
Link Location</v>
      </c>
    </row>
    <row r="5" spans="1:8" outlineLevel="1">
      <c r="D5" t="s">
        <v>0</v>
      </c>
      <c r="E5" t="s">
        <v>1</v>
      </c>
      <c r="F5" t="s">
        <v>5</v>
      </c>
      <c r="G5" t="s">
        <v>8</v>
      </c>
      <c r="H5" t="s">
        <v>2</v>
      </c>
    </row>
    <row r="6" spans="1:8">
      <c r="A6" s="60" t="str">
        <f>HYPERLINK(
INDEX(tables[table_location],MATCH(ROWS($A$6:A6),tables[table_num],0)),
INDEX(tables[],
MATCH(ROWS($A$6:A6),tables[table_num],0),
MATCH($B$3,tables[#Headers],0)
)
)</f>
        <v>Worksheet1</v>
      </c>
      <c r="D6">
        <f>ROWS($D$6:D6)</f>
        <v>1</v>
      </c>
      <c r="E6" s="14" t="s">
        <v>124</v>
      </c>
      <c r="F6" t="s">
        <v>130</v>
      </c>
      <c r="G6" t="s">
        <v>127</v>
      </c>
      <c r="H6" t="str">
        <f>IF(tables[[#This Row],[table_name]]="","-",
"#"&amp;tables[[#This Row],[table_name]]&amp;"!A4")</f>
        <v>#Sheet1!A4</v>
      </c>
    </row>
    <row r="7" spans="1:8">
      <c r="A7" s="60" t="str">
        <f>HYPERLINK(
INDEX(tables[table_location],MATCH(ROWS($A$6:A7),tables[table_num],0)),
INDEX(tables[],
MATCH(ROWS($A$6:A7),tables[table_num],0),
MATCH($B$3,tables[#Headers],0)
)
)</f>
        <v>Worksheet2</v>
      </c>
      <c r="D7">
        <f>ROWS($D$6:D7)</f>
        <v>2</v>
      </c>
      <c r="E7" s="14" t="s">
        <v>125</v>
      </c>
      <c r="F7" t="s">
        <v>131</v>
      </c>
      <c r="G7" t="s">
        <v>128</v>
      </c>
      <c r="H7" t="str">
        <f>IF(tables[[#This Row],[table_name]]="","-",
"#"&amp;tables[[#This Row],[table_name]]&amp;"!A4")</f>
        <v>#Sheet2!A4</v>
      </c>
    </row>
    <row r="8" spans="1:8">
      <c r="A8" s="60" t="str">
        <f>HYPERLINK(
INDEX(tables[table_location],MATCH(ROWS($A$6:A8),tables[table_num],0)),
INDEX(tables[],
MATCH(ROWS($A$6:A8),tables[table_num],0),
MATCH($B$3,tables[#Headers],0)
)
)</f>
        <v>Worksheet3</v>
      </c>
      <c r="D8">
        <f>ROWS($D$6:D8)</f>
        <v>3</v>
      </c>
      <c r="E8" s="14" t="s">
        <v>126</v>
      </c>
      <c r="F8" t="s">
        <v>132</v>
      </c>
      <c r="G8" t="s">
        <v>129</v>
      </c>
      <c r="H8" t="str">
        <f>IF(tables[[#This Row],[table_name]]="","-",
"#"&amp;tables[[#This Row],[table_name]]&amp;"!A4")</f>
        <v>#Sheet3!A4</v>
      </c>
    </row>
    <row r="9" spans="1:8">
      <c r="A9" s="60" t="str">
        <f>HYPERLINK(
INDEX(tables[table_location],MATCH(ROWS($A$6:A9),tables[table_num],0)),
INDEX(tables[],
MATCH(ROWS($A$6:A9),tables[table_num],0),
MATCH($B$3,tables[#Headers],0)
)
)</f>
        <v>List Of Worksheets</v>
      </c>
      <c r="D9">
        <f>ROWS($D$6:D9)</f>
        <v>4</v>
      </c>
      <c r="E9" s="14" t="s">
        <v>27</v>
      </c>
      <c r="F9" t="s">
        <v>28</v>
      </c>
      <c r="G9" t="s">
        <v>29</v>
      </c>
      <c r="H9" t="str">
        <f>IF(tables[[#This Row],[table_name]]="","-",
"#"&amp;tables[[#This Row],[table_name]]&amp;"!A4")</f>
        <v>#tables!A4</v>
      </c>
    </row>
    <row r="10" spans="1:8">
      <c r="A10" s="60" t="str">
        <f>HYPERLINK(
INDEX(tables[table_location],MATCH(ROWS($A$6:A10),tables[table_num],0)),
INDEX(tables[],
MATCH(ROWS($A$6:A10),tables[table_num],0),
MATCH($B$3,tables[#Headers],0)
)
)</f>
        <v>List Of Fields</v>
      </c>
      <c r="D10">
        <f>ROWS($D$6:D10)</f>
        <v>5</v>
      </c>
      <c r="E10" s="14" t="s">
        <v>31</v>
      </c>
      <c r="F10" t="s">
        <v>134</v>
      </c>
      <c r="G10" t="s">
        <v>135</v>
      </c>
      <c r="H10" t="str">
        <f>IF(tables[[#This Row],[table_name]]="","-",
"#"&amp;tables[[#This Row],[table_name]]&amp;"!A4")</f>
        <v>#field!A4</v>
      </c>
    </row>
    <row r="11" spans="1:8">
      <c r="A11" s="60">
        <f>HYPERLINK(
INDEX(tables[table_location],MATCH(ROWS($A$6:A11),tables[table_num],0)),
INDEX(tables[],
MATCH(ROWS($A$6:A11),tables[table_num],0),
MATCH($B$3,tables[#Headers],0)
)
)</f>
        <v>0</v>
      </c>
      <c r="D11">
        <f>ROWS($D$6:D11)</f>
        <v>6</v>
      </c>
      <c r="E11" s="14"/>
      <c r="H11" t="str">
        <f>IF(tables[[#This Row],[table_name]]="","-",
"#"&amp;tables[[#This Row],[table_name]]&amp;"!A4")</f>
        <v>-</v>
      </c>
    </row>
    <row r="12" spans="1:8">
      <c r="A12" s="60">
        <f>HYPERLINK(
INDEX(tables[table_location],MATCH(ROWS($A$6:A12),tables[table_num],0)),
INDEX(tables[],
MATCH(ROWS($A$6:A12),tables[table_num],0),
MATCH($B$3,tables[#Headers],0)
)
)</f>
        <v>0</v>
      </c>
      <c r="B12" s="18"/>
      <c r="D12">
        <f>ROWS($D$6:D12)</f>
        <v>7</v>
      </c>
      <c r="E12" s="14"/>
      <c r="H12" t="str">
        <f>IF(tables[[#This Row],[table_name]]="","-",
"#"&amp;tables[[#This Row],[table_name]]&amp;"!A4")</f>
        <v>-</v>
      </c>
    </row>
    <row r="13" spans="1:8">
      <c r="A13" s="60">
        <f>HYPERLINK(
INDEX(tables[table_location],MATCH(ROWS($A$6:A13),tables[table_num],0)),
INDEX(tables[],
MATCH(ROWS($A$6:A13),tables[table_num],0),
MATCH($B$3,tables[#Headers],0)
)
)</f>
        <v>0</v>
      </c>
      <c r="B13" s="18"/>
      <c r="D13">
        <f>ROWS($D$6:D13)</f>
        <v>8</v>
      </c>
      <c r="E13" s="14"/>
      <c r="H13" t="str">
        <f>IF(tables[[#This Row],[table_name]]="","-",
"#"&amp;tables[[#This Row],[table_name]]&amp;"!A4")</f>
        <v>-</v>
      </c>
    </row>
    <row r="14" spans="1:8">
      <c r="B14" s="18"/>
      <c r="D14">
        <f>ROWS($D$6:D14)</f>
        <v>9</v>
      </c>
      <c r="E14" s="14"/>
      <c r="H14" t="str">
        <f>IF(tables[[#This Row],[table_name]]="","-",
"#"&amp;tables[[#This Row],[table_name]]&amp;"!A4")</f>
        <v>-</v>
      </c>
    </row>
    <row r="15" spans="1:8">
      <c r="B15" s="18"/>
      <c r="D15">
        <f>ROWS($D$6:D15)</f>
        <v>10</v>
      </c>
      <c r="E15" s="14"/>
      <c r="H15" t="str">
        <f>IF(tables[[#This Row],[table_name]]="","-",
"#"&amp;tables[[#This Row],[table_name]]&amp;"!A4")</f>
        <v>-</v>
      </c>
    </row>
    <row r="16" spans="1:8">
      <c r="B16" s="18"/>
      <c r="D16">
        <f>ROWS($D$6:D16)</f>
        <v>11</v>
      </c>
      <c r="E16" s="14"/>
      <c r="H16" t="str">
        <f>IF(tables[[#This Row],[table_name]]="","-",
"#"&amp;tables[[#This Row],[table_name]]&amp;"!A4")</f>
        <v>-</v>
      </c>
    </row>
    <row r="17" spans="2:8">
      <c r="B17" s="18"/>
      <c r="D17">
        <f>ROWS($D$6:D17)</f>
        <v>12</v>
      </c>
      <c r="E17" s="14"/>
      <c r="H17" t="str">
        <f>IF(tables[[#This Row],[table_name]]="","-",
"#"&amp;tables[[#This Row],[table_name]]&amp;"!A4")</f>
        <v>-</v>
      </c>
    </row>
    <row r="18" spans="2:8">
      <c r="B18" s="18"/>
      <c r="D18">
        <f>ROWS($D$6:D18)</f>
        <v>13</v>
      </c>
      <c r="E18" s="14"/>
      <c r="H18" t="str">
        <f>IF(tables[[#This Row],[table_name]]="","-",
"#"&amp;tables[[#This Row],[table_name]]&amp;"!A4")</f>
        <v>-</v>
      </c>
    </row>
    <row r="19" spans="2:8">
      <c r="B19" s="18"/>
      <c r="D19">
        <f>ROWS($D$6:D19)</f>
        <v>14</v>
      </c>
      <c r="E19" s="14"/>
      <c r="H19" t="str">
        <f>IF(tables[[#This Row],[table_name]]="","-",
"#"&amp;tables[[#This Row],[table_name]]&amp;"!A4")</f>
        <v>-</v>
      </c>
    </row>
    <row r="20" spans="2:8">
      <c r="B20" s="18"/>
      <c r="D20">
        <f>ROWS($D$6:D20)</f>
        <v>15</v>
      </c>
      <c r="E20" s="14"/>
      <c r="H20" t="str">
        <f>IF(tables[[#This Row],[table_name]]="","-",
"#"&amp;tables[[#This Row],[table_name]]&amp;"!A4")</f>
        <v>-</v>
      </c>
    </row>
    <row r="21" spans="2:8">
      <c r="B21" s="18"/>
      <c r="D21">
        <f>ROWS($D$6:D21)</f>
        <v>16</v>
      </c>
      <c r="E21" s="14"/>
      <c r="H21" t="str">
        <f>IF(tables[[#This Row],[table_name]]="","-",
"#"&amp;tables[[#This Row],[table_name]]&amp;"!A4")</f>
        <v>-</v>
      </c>
    </row>
    <row r="22" spans="2:8">
      <c r="B22" s="18"/>
      <c r="D22">
        <f>ROWS($D$6:D22)</f>
        <v>17</v>
      </c>
      <c r="E22" s="14"/>
      <c r="H22" t="str">
        <f>IF(tables[[#This Row],[table_name]]="","-",
"#"&amp;tables[[#This Row],[table_name]]&amp;"!A4")</f>
        <v>-</v>
      </c>
    </row>
    <row r="23" spans="2:8">
      <c r="B23" s="18"/>
      <c r="D23">
        <f>ROWS($D$6:D23)</f>
        <v>18</v>
      </c>
      <c r="E23" s="14"/>
      <c r="H23" t="str">
        <f>IF(tables[[#This Row],[table_name]]="","-",
"#"&amp;tables[[#This Row],[table_name]]&amp;"!A4")</f>
        <v>-</v>
      </c>
    </row>
    <row r="24" spans="2:8">
      <c r="D24">
        <f>ROWS($D$6:D24)</f>
        <v>19</v>
      </c>
      <c r="E24" s="14"/>
      <c r="H24" t="str">
        <f>IF(tables[[#This Row],[table_name]]="","-",
"#"&amp;tables[[#This Row],[table_name]]&amp;"!A4")</f>
        <v>-</v>
      </c>
    </row>
  </sheetData>
  <phoneticPr fontId="12" type="noConversion"/>
  <conditionalFormatting sqref="F14:G24 F6:G11">
    <cfRule type="expression" dxfId="7" priority="4">
      <formula>$E6&lt;&gt;""</formula>
    </cfRule>
  </conditionalFormatting>
  <conditionalFormatting sqref="A6:A13">
    <cfRule type="expression" dxfId="6" priority="1">
      <formula>A6=$F$2</formula>
    </cfRule>
  </conditionalFormatting>
  <dataValidations count="1">
    <dataValidation type="list" allowBlank="1" showInputMessage="1" showErrorMessage="1" sqref="A3" xr:uid="{A2DB0550-CADF-4749-9160-236D9B4272A1}">
      <formula1>"eng (English / 英文), chi (Chinese / 中文)"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61B5-D2EE-4D03-8269-2FDE0E493A54}">
  <sheetPr>
    <tabColor theme="1"/>
  </sheetPr>
  <dimension ref="A1:G36"/>
  <sheetViews>
    <sheetView tabSelected="1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J4" sqref="J4"/>
    </sheetView>
  </sheetViews>
  <sheetFormatPr defaultRowHeight="14.4" outlineLevelRow="1" outlineLevelCol="1"/>
  <cols>
    <col min="1" max="1" width="26" bestFit="1" customWidth="1" outlineLevel="1"/>
    <col min="2" max="2" width="3.44140625" bestFit="1" customWidth="1" outlineLevel="1"/>
    <col min="3" max="3" width="5.77734375" customWidth="1" outlineLevel="1"/>
    <col min="4" max="4" width="14.6640625" bestFit="1" customWidth="1"/>
    <col min="5" max="5" width="17.6640625" bestFit="1" customWidth="1"/>
    <col min="6" max="6" width="21.109375" customWidth="1"/>
    <col min="7" max="7" width="29.21875" customWidth="1"/>
  </cols>
  <sheetData>
    <row r="1" spans="1:7">
      <c r="A1" t="str" cm="1">
        <f t="array" aca="1" ref="A1" ca="1">MID(CELL("filename",$A$1),FIND("]",CELL("filename",$A$1))+1,31)</f>
        <v>field</v>
      </c>
    </row>
    <row r="2" spans="1:7" ht="28.8">
      <c r="A2" s="21" t="str">
        <f>INDEX(field[],
MATCH("language",field[field_name],0),
MATCH("eng",field[#Headers],0)
)</f>
        <v>Select Language
(選擇語言)</v>
      </c>
      <c r="F2" s="20" t="str">
        <f ca="1">INDEX(tables[],
MATCH($A$1,tables[table_name],0),
MATCH($B$3,tables[#Headers],0)
)</f>
        <v>List Of Fields</v>
      </c>
    </row>
    <row r="3" spans="1:7">
      <c r="A3" s="14" t="s">
        <v>81</v>
      </c>
      <c r="B3" t="str">
        <f>IF($A$3&lt;&gt;"",
LEFT($A$3,3),"eng")</f>
        <v>eng</v>
      </c>
    </row>
    <row r="4" spans="1:7" ht="42">
      <c r="D4" s="61" t="str">
        <f>INDEX(field[],MATCH(D5,field[field_name],0),MATCH($B$3,field[#Headers],0))</f>
        <v>Field Reference</v>
      </c>
      <c r="E4" s="61" t="str">
        <f>INDEX(field[],MATCH(E5,field[field_name],0),MATCH($B$3,field[#Headers],0))</f>
        <v>Field Name</v>
      </c>
      <c r="F4" s="61" t="str">
        <f>INDEX(field[],MATCH(F5,field[field_name],0),MATCH($B$3,field[#Headers],0))</f>
        <v>English</v>
      </c>
      <c r="G4" s="61" t="str">
        <f>INDEX(field[],MATCH(G5,field[field_name],0),MATCH($B$3,field[#Headers],0))</f>
        <v>Chinese</v>
      </c>
    </row>
    <row r="5" spans="1:7" outlineLevel="1">
      <c r="D5" t="s">
        <v>6</v>
      </c>
      <c r="E5" t="s">
        <v>7</v>
      </c>
      <c r="F5" t="s">
        <v>5</v>
      </c>
      <c r="G5" t="s">
        <v>8</v>
      </c>
    </row>
    <row r="6" spans="1:7">
      <c r="A6" s="60" t="str">
        <f>HYPERLINK(
INDEX(tables[table_location],MATCH(ROWS($A$6:A6),tables[table_num],0)),
INDEX(tables[],
MATCH(ROWS($A$6:A6),tables[table_num],0),
MATCH($B$3,tables[#Headers],0)
)
)</f>
        <v>Worksheet1</v>
      </c>
      <c r="D6">
        <f>ROWS($D$6:D6)</f>
        <v>1</v>
      </c>
      <c r="E6" s="14" t="s">
        <v>0</v>
      </c>
      <c r="F6" s="15" t="s">
        <v>11</v>
      </c>
      <c r="G6" t="s">
        <v>9</v>
      </c>
    </row>
    <row r="7" spans="1:7">
      <c r="A7" s="60" t="str">
        <f>HYPERLINK(
INDEX(tables[table_location],MATCH(ROWS($A$6:A7),tables[table_num],0)),
INDEX(tables[],
MATCH(ROWS($A$6:A7),tables[table_num],0),
MATCH($B$3,tables[#Headers],0)
)
)</f>
        <v>Worksheet2</v>
      </c>
      <c r="D7">
        <f>ROWS($D$6:D7)</f>
        <v>2</v>
      </c>
      <c r="E7" s="14" t="s">
        <v>1</v>
      </c>
      <c r="F7" s="15" t="s">
        <v>10</v>
      </c>
      <c r="G7" t="s">
        <v>12</v>
      </c>
    </row>
    <row r="8" spans="1:7" ht="28.8">
      <c r="A8" s="60" t="str">
        <f>HYPERLINK(
INDEX(tables[table_location],MATCH(ROWS($A$6:A8),tables[table_num],0)),
INDEX(tables[],
MATCH(ROWS($A$6:A8),tables[table_num],0),
MATCH($B$3,tables[#Headers],0)
)
)</f>
        <v>Worksheet3</v>
      </c>
      <c r="D8">
        <f>ROWS($D$6:D8)</f>
        <v>3</v>
      </c>
      <c r="E8" s="14" t="s">
        <v>3</v>
      </c>
      <c r="F8" s="16" t="s">
        <v>13</v>
      </c>
      <c r="G8" s="17" t="s">
        <v>14</v>
      </c>
    </row>
    <row r="9" spans="1:7" ht="28.8">
      <c r="A9" s="60" t="str">
        <f>HYPERLINK(
INDEX(tables[table_location],MATCH(ROWS($A$6:A9),tables[table_num],0)),
INDEX(tables[],
MATCH(ROWS($A$6:A9),tables[table_num],0),
MATCH($B$3,tables[#Headers],0)
)
)</f>
        <v>List Of Worksheets</v>
      </c>
      <c r="D9">
        <f>ROWS($D$6:D9)</f>
        <v>4</v>
      </c>
      <c r="E9" s="14" t="s">
        <v>4</v>
      </c>
      <c r="F9" s="16" t="s">
        <v>15</v>
      </c>
      <c r="G9" s="17" t="s">
        <v>16</v>
      </c>
    </row>
    <row r="10" spans="1:7" ht="28.8">
      <c r="A10" s="60" t="str">
        <f>HYPERLINK(
INDEX(tables[table_location],MATCH(ROWS($A$6:A10),tables[table_num],0)),
INDEX(tables[],
MATCH(ROWS($A$6:A10),tables[table_num],0),
MATCH($B$3,tables[#Headers],0)
)
)</f>
        <v>List Of Fields</v>
      </c>
      <c r="D10">
        <f>ROWS($D$6:D10)</f>
        <v>5</v>
      </c>
      <c r="E10" s="14" t="s">
        <v>2</v>
      </c>
      <c r="F10" s="16" t="s">
        <v>17</v>
      </c>
      <c r="G10" s="17" t="s">
        <v>18</v>
      </c>
    </row>
    <row r="11" spans="1:7">
      <c r="A11" s="60">
        <f>HYPERLINK(
INDEX(tables[table_location],MATCH(ROWS($A$6:A11),tables[table_num],0)),
INDEX(tables[],
MATCH(ROWS($A$6:A11),tables[table_num],0),
MATCH($B$3,tables[#Headers],0)
)
)</f>
        <v>0</v>
      </c>
      <c r="D11">
        <f>ROWS($D$6:D11)</f>
        <v>6</v>
      </c>
      <c r="E11" s="14" t="s">
        <v>6</v>
      </c>
      <c r="F11" s="15" t="s">
        <v>19</v>
      </c>
      <c r="G11" t="s">
        <v>20</v>
      </c>
    </row>
    <row r="12" spans="1:7">
      <c r="A12" s="60">
        <f>HYPERLINK(
INDEX(tables[table_location],MATCH(ROWS($A$6:A12),tables[table_num],0)),
INDEX(tables[],
MATCH(ROWS($A$6:A12),tables[table_num],0),
MATCH($B$3,tables[#Headers],0)
)
)</f>
        <v>0</v>
      </c>
      <c r="D12">
        <f>ROWS($D$6:D12)</f>
        <v>7</v>
      </c>
      <c r="E12" s="14" t="s">
        <v>7</v>
      </c>
      <c r="F12" s="15" t="s">
        <v>21</v>
      </c>
      <c r="G12" t="s">
        <v>22</v>
      </c>
    </row>
    <row r="13" spans="1:7">
      <c r="A13" s="60">
        <f>HYPERLINK(
INDEX(tables[table_location],MATCH(ROWS($A$6:A13),tables[table_num],0)),
INDEX(tables[],
MATCH(ROWS($A$6:A13),tables[table_num],0),
MATCH($B$3,tables[#Headers],0)
)
)</f>
        <v>0</v>
      </c>
      <c r="D13">
        <f>ROWS($D$6:D13)</f>
        <v>8</v>
      </c>
      <c r="E13" s="14" t="s">
        <v>5</v>
      </c>
      <c r="F13" s="15" t="s">
        <v>23</v>
      </c>
      <c r="G13" t="s">
        <v>24</v>
      </c>
    </row>
    <row r="14" spans="1:7">
      <c r="D14">
        <f>ROWS($D$6:D14)</f>
        <v>9</v>
      </c>
      <c r="E14" s="14" t="s">
        <v>8</v>
      </c>
      <c r="F14" s="15" t="s">
        <v>25</v>
      </c>
      <c r="G14" t="s">
        <v>26</v>
      </c>
    </row>
    <row r="15" spans="1:7" ht="28.8">
      <c r="D15">
        <f>ROWS($D$6:D15)</f>
        <v>10</v>
      </c>
      <c r="E15" s="14" t="s">
        <v>32</v>
      </c>
      <c r="F15" s="16" t="s">
        <v>33</v>
      </c>
      <c r="G15" s="24" t="s">
        <v>33</v>
      </c>
    </row>
    <row r="16" spans="1:7">
      <c r="D16">
        <f>ROWS($D$6:D16)</f>
        <v>11</v>
      </c>
      <c r="E16" s="14" t="s">
        <v>48</v>
      </c>
      <c r="F16" s="15" t="s">
        <v>35</v>
      </c>
      <c r="G16" t="s">
        <v>49</v>
      </c>
    </row>
    <row r="17" spans="4:7">
      <c r="D17">
        <f>ROWS($D$6:D17)</f>
        <v>12</v>
      </c>
      <c r="E17" s="14" t="s">
        <v>66</v>
      </c>
      <c r="F17" s="15" t="s">
        <v>36</v>
      </c>
      <c r="G17" t="s">
        <v>50</v>
      </c>
    </row>
    <row r="18" spans="4:7" ht="28.8">
      <c r="D18">
        <f>ROWS($D$6:D18)</f>
        <v>13</v>
      </c>
      <c r="E18" s="14" t="s">
        <v>67</v>
      </c>
      <c r="F18" s="16" t="s">
        <v>52</v>
      </c>
      <c r="G18" s="17" t="s">
        <v>51</v>
      </c>
    </row>
    <row r="19" spans="4:7">
      <c r="D19">
        <f>ROWS($D$6:D19)</f>
        <v>14</v>
      </c>
      <c r="E19" s="14" t="s">
        <v>68</v>
      </c>
      <c r="F19" s="15" t="s">
        <v>37</v>
      </c>
      <c r="G19" t="s">
        <v>53</v>
      </c>
    </row>
    <row r="20" spans="4:7">
      <c r="D20">
        <f>ROWS($D$6:D20)</f>
        <v>15</v>
      </c>
      <c r="E20" s="14" t="s">
        <v>69</v>
      </c>
      <c r="F20" s="15" t="s">
        <v>38</v>
      </c>
      <c r="G20" t="s">
        <v>54</v>
      </c>
    </row>
    <row r="21" spans="4:7">
      <c r="D21">
        <f>ROWS($D$6:D21)</f>
        <v>16</v>
      </c>
      <c r="E21" s="14" t="s">
        <v>70</v>
      </c>
      <c r="F21" s="15" t="s">
        <v>39</v>
      </c>
      <c r="G21" t="s">
        <v>55</v>
      </c>
    </row>
    <row r="22" spans="4:7">
      <c r="D22">
        <f>ROWS($D$6:D22)</f>
        <v>17</v>
      </c>
      <c r="E22" s="14" t="s">
        <v>71</v>
      </c>
      <c r="F22" s="15" t="s">
        <v>40</v>
      </c>
      <c r="G22" t="s">
        <v>56</v>
      </c>
    </row>
    <row r="23" spans="4:7">
      <c r="D23">
        <f>ROWS($D$6:D23)</f>
        <v>18</v>
      </c>
      <c r="E23" s="14" t="s">
        <v>72</v>
      </c>
      <c r="F23" s="15" t="s">
        <v>41</v>
      </c>
      <c r="G23" t="s">
        <v>57</v>
      </c>
    </row>
    <row r="24" spans="4:7">
      <c r="D24">
        <f>ROWS($D$6:D24)</f>
        <v>19</v>
      </c>
      <c r="E24" s="14" t="s">
        <v>73</v>
      </c>
      <c r="F24" s="15" t="s">
        <v>42</v>
      </c>
      <c r="G24" t="s">
        <v>58</v>
      </c>
    </row>
    <row r="25" spans="4:7">
      <c r="D25">
        <f>ROWS($D$6:D25)</f>
        <v>20</v>
      </c>
      <c r="E25" s="14" t="s">
        <v>74</v>
      </c>
      <c r="F25" s="15" t="s">
        <v>43</v>
      </c>
      <c r="G25" t="s">
        <v>63</v>
      </c>
    </row>
    <row r="26" spans="4:7">
      <c r="D26">
        <f>ROWS($D$6:D26)</f>
        <v>21</v>
      </c>
      <c r="E26" s="14" t="s">
        <v>75</v>
      </c>
      <c r="F26" s="15" t="s">
        <v>44</v>
      </c>
      <c r="G26" t="s">
        <v>59</v>
      </c>
    </row>
    <row r="27" spans="4:7" ht="57.6">
      <c r="D27">
        <f>ROWS($D$6:D27)</f>
        <v>22</v>
      </c>
      <c r="E27" s="14" t="s">
        <v>76</v>
      </c>
      <c r="F27" s="16" t="s">
        <v>89</v>
      </c>
      <c r="G27" s="17" t="s">
        <v>90</v>
      </c>
    </row>
    <row r="28" spans="4:7">
      <c r="D28">
        <f>ROWS($D$6:D28)</f>
        <v>23</v>
      </c>
      <c r="E28" s="14" t="s">
        <v>77</v>
      </c>
      <c r="F28" s="15" t="s">
        <v>45</v>
      </c>
      <c r="G28" t="s">
        <v>60</v>
      </c>
    </row>
    <row r="29" spans="4:7">
      <c r="D29">
        <f>ROWS($D$6:D29)</f>
        <v>24</v>
      </c>
      <c r="E29" s="14" t="s">
        <v>78</v>
      </c>
      <c r="F29" s="15" t="s">
        <v>46</v>
      </c>
      <c r="G29" t="s">
        <v>61</v>
      </c>
    </row>
    <row r="30" spans="4:7">
      <c r="D30">
        <f>ROWS($D$6:D30)</f>
        <v>25</v>
      </c>
      <c r="E30" s="14" t="s">
        <v>79</v>
      </c>
      <c r="F30" s="15" t="s">
        <v>47</v>
      </c>
      <c r="G30" t="s">
        <v>62</v>
      </c>
    </row>
    <row r="31" spans="4:7" ht="28.8">
      <c r="D31">
        <f>ROWS($D$6:D31)</f>
        <v>26</v>
      </c>
      <c r="E31" s="14" t="s">
        <v>80</v>
      </c>
      <c r="F31" s="16" t="s">
        <v>65</v>
      </c>
      <c r="G31" s="17" t="s">
        <v>64</v>
      </c>
    </row>
    <row r="32" spans="4:7">
      <c r="D32">
        <f>ROWS($D$6:D32)</f>
        <v>27</v>
      </c>
      <c r="E32" s="14"/>
      <c r="F32" s="15"/>
    </row>
    <row r="33" spans="4:6">
      <c r="D33">
        <f>ROWS($D$6:D33)</f>
        <v>28</v>
      </c>
      <c r="E33" s="14"/>
      <c r="F33" s="15"/>
    </row>
    <row r="34" spans="4:6">
      <c r="D34">
        <f>ROWS($D$6:D34)</f>
        <v>29</v>
      </c>
      <c r="E34" s="14"/>
      <c r="F34" s="15"/>
    </row>
    <row r="35" spans="4:6">
      <c r="D35">
        <f>ROWS($D$6:D35)</f>
        <v>30</v>
      </c>
      <c r="E35" s="14"/>
      <c r="F35" s="15"/>
    </row>
    <row r="36" spans="4:6">
      <c r="D36">
        <f>ROWS($D$6:D36)</f>
        <v>31</v>
      </c>
      <c r="E36" s="14"/>
      <c r="F36" s="15"/>
    </row>
  </sheetData>
  <conditionalFormatting sqref="F6:G36">
    <cfRule type="expression" dxfId="5" priority="3">
      <formula>$E6&lt;&gt;""</formula>
    </cfRule>
  </conditionalFormatting>
  <conditionalFormatting sqref="A6:A13">
    <cfRule type="expression" dxfId="4" priority="1">
      <formula>A6=$F$2</formula>
    </cfRule>
  </conditionalFormatting>
  <dataValidations count="1">
    <dataValidation type="list" allowBlank="1" showInputMessage="1" showErrorMessage="1" sqref="A3" xr:uid="{9AB8AEF3-D491-43B4-BFC7-E964D7559122}">
      <formula1>"eng (English / 英文), chi (Chinese / 中文)"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tables</vt:lpstr>
      <vt:lpstr>field</vt:lpstr>
      <vt:lpstr>file_name</vt:lpstr>
      <vt:lpstr>number_of_tables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2020-09-28T09:36:11Z</dcterms:created>
  <dcterms:modified xsi:type="dcterms:W3CDTF">2020-09-30T00:49:04Z</dcterms:modified>
</cp:coreProperties>
</file>