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0" windowWidth="14370" windowHeight="12780" activeTab="5"/>
  </bookViews>
  <sheets>
    <sheet name="Sheet5" sheetId="5" r:id="rId1"/>
    <sheet name="Sheet6" sheetId="6" r:id="rId2"/>
    <sheet name="Sheet3" sheetId="8" r:id="rId3"/>
    <sheet name="Sheet7" sheetId="10" r:id="rId4"/>
    <sheet name="Sheet1" sheetId="1" r:id="rId5"/>
    <sheet name="Bonus" sheetId="11" r:id="rId6"/>
  </sheets>
  <calcPr calcId="145621"/>
  <pivotCaches>
    <pivotCache cacheId="0" r:id="rId7"/>
    <pivotCache cacheId="1" r:id="rId8"/>
    <pivotCache cacheId="2" r:id="rId9"/>
  </pivotCaches>
  <fileRecoveryPr repairLoad="1"/>
</workbook>
</file>

<file path=xl/calcChain.xml><?xml version="1.0" encoding="utf-8"?>
<calcChain xmlns="http://schemas.openxmlformats.org/spreadsheetml/2006/main">
  <c r="H3" i="11" l="1"/>
  <c r="H4" i="11"/>
  <c r="H5" i="11"/>
  <c r="H6" i="11"/>
  <c r="H7" i="11"/>
  <c r="H8" i="11"/>
  <c r="H9" i="11"/>
  <c r="H10" i="11"/>
  <c r="H11" i="11"/>
  <c r="H12" i="11"/>
  <c r="H13" i="11"/>
  <c r="H2" i="11"/>
  <c r="G3" i="11"/>
  <c r="G4" i="11"/>
  <c r="G5" i="11"/>
  <c r="G6" i="11"/>
  <c r="G7" i="11"/>
  <c r="G8" i="11"/>
  <c r="G9" i="11"/>
  <c r="G10" i="11"/>
  <c r="G11" i="11"/>
  <c r="G12" i="11"/>
  <c r="G13" i="11"/>
  <c r="G2" i="11"/>
  <c r="F3" i="11"/>
  <c r="F4" i="11"/>
  <c r="F5" i="11"/>
  <c r="F6" i="11"/>
  <c r="F7" i="11"/>
  <c r="F8" i="11"/>
  <c r="F9" i="11"/>
  <c r="F10" i="11"/>
  <c r="F11" i="11"/>
  <c r="F12" i="11"/>
  <c r="F13" i="11"/>
  <c r="F2" i="11"/>
  <c r="E13" i="11"/>
  <c r="E12" i="11"/>
  <c r="E11" i="11"/>
  <c r="E10" i="11"/>
  <c r="E9" i="11"/>
  <c r="E8" i="11"/>
  <c r="E7" i="11"/>
  <c r="E6" i="11"/>
  <c r="E5" i="11"/>
  <c r="E4" i="11"/>
  <c r="E3" i="11"/>
  <c r="E2" i="11"/>
  <c r="D13" i="11"/>
  <c r="D12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10" i="11"/>
  <c r="C9" i="11"/>
  <c r="C8" i="11"/>
  <c r="C7" i="11"/>
  <c r="C6" i="11"/>
  <c r="C5" i="11"/>
  <c r="C4" i="11"/>
  <c r="C3" i="11"/>
  <c r="B13" i="11"/>
  <c r="B12" i="11"/>
  <c r="B11" i="11"/>
  <c r="B10" i="11"/>
  <c r="B9" i="11"/>
  <c r="B8" i="11"/>
  <c r="B7" i="11"/>
  <c r="B6" i="11"/>
  <c r="B5" i="11"/>
  <c r="B4" i="11" l="1"/>
  <c r="B3" i="11"/>
  <c r="C2" i="11"/>
  <c r="B2" i="11"/>
  <c r="O2" i="1" l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<sst xmlns="http://schemas.openxmlformats.org/spreadsheetml/2006/main" count="33027" uniqueCount="8400">
  <si>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</si>
  <si>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</si>
  <si>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</si>
  <si>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</si>
  <si>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</si>
  <si>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</si>
  <si>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</si>
  <si>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</si>
  <si>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</si>
  <si>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</si>
  <si>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</si>
  <si>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</si>
  <si>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</si>
  <si>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</si>
  <si>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</si>
  <si>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</si>
  <si>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</si>
  <si>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</si>
  <si>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</si>
  <si>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</si>
  <si>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</si>
  <si>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</si>
  <si>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</si>
  <si>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</si>
  <si>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</si>
  <si>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</si>
  <si>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</si>
  <si>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</si>
  <si>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</si>
  <si>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</si>
  <si>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</si>
  <si>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</si>
  <si>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</si>
  <si>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</si>
  <si>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</si>
  <si>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</si>
  <si>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</si>
  <si>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</si>
  <si>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</si>
  <si>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</si>
  <si>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</si>
  <si>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</si>
  <si>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</si>
  <si>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</si>
  <si>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</si>
  <si>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</si>
  <si>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</si>
  <si>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</si>
  <si>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</si>
  <si>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</si>
  <si>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</si>
  <si>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</si>
  <si>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</si>
  <si>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</si>
  <si>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</si>
  <si>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</si>
  <si>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</si>
  <si>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</si>
  <si>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</si>
  <si>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</si>
  <si>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</si>
  <si>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</si>
  <si>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</si>
  <si>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</si>
  <si>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</si>
  <si>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</si>
  <si>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</si>
  <si>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</si>
  <si>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</si>
  <si>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</si>
  <si>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</si>
  <si>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</si>
  <si>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</si>
  <si>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</si>
  <si>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</si>
  <si>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</si>
  <si>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</si>
  <si>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</si>
  <si>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</si>
  <si>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</si>
  <si>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</si>
  <si>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</si>
  <si>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</si>
  <si>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</si>
  <si>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</si>
  <si>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</si>
  <si>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</si>
  <si>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</si>
  <si>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</si>
  <si>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</si>
  <si>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</si>
  <si>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</si>
  <si>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</si>
  <si>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</si>
  <si>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</si>
  <si>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</si>
  <si>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</si>
  <si>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</si>
  <si>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</si>
  <si>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</si>
  <si>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</si>
  <si>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</si>
  <si>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</si>
  <si>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</si>
  <si>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</si>
  <si>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</si>
  <si>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</si>
  <si>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</si>
  <si>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</si>
  <si>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</si>
  <si>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</si>
  <si>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</si>
  <si>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</si>
  <si>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</si>
  <si>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</si>
  <si>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</si>
  <si>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</si>
  <si>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</si>
  <si>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</si>
  <si>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</si>
  <si>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</si>
  <si>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</si>
  <si>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</si>
  <si>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</si>
  <si>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</si>
  <si>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</si>
  <si>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</si>
  <si>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</si>
  <si>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</si>
  <si>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</si>
  <si>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</si>
  <si>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</si>
  <si>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</si>
  <si>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</si>
  <si>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</si>
  <si>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</si>
  <si>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</si>
  <si>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</si>
  <si>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</si>
  <si>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</si>
  <si>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</si>
  <si>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</si>
  <si>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</si>
  <si>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</si>
  <si>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</si>
  <si>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</si>
  <si>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</si>
  <si>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</si>
  <si>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</si>
  <si>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</si>
  <si>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</si>
  <si>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</si>
  <si>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</si>
  <si>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</si>
  <si>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</si>
  <si>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</si>
  <si>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</si>
  <si>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</si>
  <si>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</si>
  <si>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</si>
  <si>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</si>
  <si>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</si>
  <si>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</si>
  <si>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</si>
  <si>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</si>
  <si>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</si>
  <si>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</si>
  <si>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</si>
  <si>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</si>
  <si>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</si>
  <si>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</si>
  <si>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</si>
  <si>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</si>
  <si>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</si>
  <si>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</si>
  <si>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</si>
  <si>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</si>
  <si>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</si>
  <si>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</si>
  <si>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</si>
  <si>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</si>
  <si>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</si>
  <si>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</si>
  <si>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</si>
  <si>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</si>
  <si>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</si>
  <si>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</si>
  <si>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</si>
  <si>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</si>
  <si>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</si>
  <si>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</si>
  <si>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</si>
  <si>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</si>
  <si>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</si>
  <si>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</si>
  <si>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</si>
  <si>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</si>
  <si>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</si>
  <si>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</si>
  <si>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</si>
  <si>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</si>
  <si>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</si>
  <si>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</si>
  <si>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</si>
  <si>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</si>
  <si>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</si>
  <si>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</si>
  <si>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</si>
  <si>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</si>
  <si>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</si>
  <si>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</si>
  <si>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</si>
  <si>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</si>
  <si>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</si>
  <si>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</si>
  <si>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</si>
  <si>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</si>
  <si>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</si>
  <si>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</si>
  <si>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</si>
  <si>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</si>
  <si>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</si>
  <si>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</si>
  <si>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</si>
  <si>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</si>
  <si>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</si>
  <si>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</si>
  <si>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</si>
  <si>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</si>
  <si>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</si>
  <si>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</si>
  <si>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</si>
  <si>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</si>
  <si>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</si>
  <si>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</si>
  <si>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</si>
  <si>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</si>
  <si>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</si>
  <si>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</si>
  <si>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</si>
  <si>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</si>
  <si>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</si>
  <si>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</si>
  <si>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</si>
  <si>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</si>
  <si>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</si>
  <si>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</si>
  <si>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</si>
  <si>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</si>
  <si>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</si>
  <si>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</si>
  <si>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</si>
  <si>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</si>
  <si>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</si>
  <si>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</si>
  <si>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</si>
  <si>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</si>
  <si>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</si>
  <si>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</si>
  <si>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</si>
  <si>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</si>
  <si>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</si>
  <si>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</si>
  <si>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</si>
  <si>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</si>
  <si>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</si>
  <si>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</si>
  <si>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</si>
  <si>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</si>
  <si>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</si>
  <si>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</si>
  <si>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</si>
  <si>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</si>
  <si>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</si>
  <si>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</si>
  <si>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</si>
  <si>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</si>
  <si>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</si>
  <si>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</si>
  <si>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</si>
  <si>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</si>
  <si>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</si>
  <si>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</si>
  <si>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</si>
  <si>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</si>
  <si>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</si>
  <si>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</si>
  <si>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</si>
  <si>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</si>
  <si>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</si>
  <si>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</si>
  <si>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</si>
  <si>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</si>
  <si>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</si>
  <si>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</si>
  <si>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</si>
  <si>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</si>
  <si>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</si>
  <si>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</si>
  <si>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</si>
  <si>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</si>
  <si>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</si>
  <si>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</si>
  <si>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</si>
  <si>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</si>
  <si>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</si>
  <si>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</si>
  <si>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</si>
  <si>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</si>
  <si>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</si>
  <si>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</si>
  <si>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</si>
  <si>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</si>
  <si>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</si>
  <si>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</si>
  <si>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</si>
  <si>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</si>
  <si>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</si>
  <si>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</si>
  <si>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</si>
  <si>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</si>
  <si>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</si>
  <si>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</si>
  <si>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</si>
  <si>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</si>
  <si>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</si>
  <si>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</si>
  <si>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</si>
  <si>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</si>
  <si>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</si>
  <si>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</si>
  <si>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</si>
  <si>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</si>
  <si>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</si>
  <si>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</si>
  <si>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</si>
  <si>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</si>
  <si>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</si>
  <si>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</si>
  <si>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</si>
  <si>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</si>
  <si>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</si>
  <si>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</si>
  <si>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</si>
  <si>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</si>
  <si>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</si>
  <si>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</si>
  <si>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</si>
  <si>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</si>
  <si>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</si>
  <si>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</si>
  <si>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</si>
  <si>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</si>
  <si>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</si>
  <si>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</si>
  <si>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</si>
  <si>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</si>
  <si>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</si>
  <si>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</si>
  <si>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</si>
  <si>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</si>
  <si>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</si>
  <si>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</si>
  <si>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</si>
  <si>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</si>
  <si>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</si>
  <si>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</si>
  <si>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</si>
  <si>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</si>
  <si>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</si>
  <si>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</si>
  <si>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</si>
  <si>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</si>
  <si>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</si>
  <si>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</si>
  <si>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</si>
  <si>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</si>
  <si>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</si>
  <si>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</si>
  <si>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</si>
  <si>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</si>
  <si>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</si>
  <si>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</si>
  <si>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</si>
  <si>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</si>
  <si>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</si>
  <si>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</si>
  <si>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</si>
  <si>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</si>
  <si>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</si>
  <si>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</si>
  <si>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</si>
  <si>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</si>
  <si>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</si>
  <si>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</si>
  <si>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</si>
  <si>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</si>
  <si>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</si>
  <si>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</si>
  <si>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</si>
  <si>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</si>
  <si>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</si>
  <si>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</si>
  <si>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</si>
  <si>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</si>
  <si>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</si>
  <si>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</si>
  <si>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</si>
  <si>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</si>
  <si>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</si>
  <si>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</si>
  <si>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</si>
  <si>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</si>
  <si>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</si>
  <si>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</si>
  <si>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</si>
  <si>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</si>
  <si>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</si>
  <si>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</si>
  <si>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</si>
  <si>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</si>
  <si>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</si>
  <si>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</si>
  <si>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</si>
  <si>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</si>
  <si>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</si>
  <si>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</si>
  <si>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</si>
  <si>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</si>
  <si>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</si>
  <si>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</si>
  <si>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</si>
  <si>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</si>
  <si>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</si>
  <si>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</si>
  <si>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</si>
  <si>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</si>
  <si>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</si>
  <si>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</si>
  <si>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</si>
  <si>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</si>
  <si>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</si>
  <si>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</si>
  <si>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</si>
  <si>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</si>
  <si>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</si>
  <si>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</si>
  <si>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</si>
  <si>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</si>
  <si>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</si>
  <si>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</si>
  <si>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</si>
  <si>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</si>
  <si>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</si>
  <si>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</si>
  <si>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</si>
  <si>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</si>
  <si>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</si>
  <si>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</si>
  <si>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</si>
  <si>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</si>
  <si>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</si>
  <si>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</si>
  <si>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</si>
  <si>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</si>
  <si>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</si>
  <si>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</si>
  <si>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</si>
  <si>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</si>
  <si>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</si>
  <si>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</si>
  <si>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</si>
  <si>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</si>
  <si>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</si>
  <si>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</si>
  <si>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</si>
  <si>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</si>
  <si>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</si>
  <si>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</si>
  <si>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</si>
  <si>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</si>
  <si>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</si>
  <si>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</si>
  <si>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</si>
  <si>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</si>
  <si>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</si>
  <si>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</si>
  <si>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</si>
  <si>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</si>
  <si>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</si>
  <si>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</si>
  <si>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</si>
  <si>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</si>
  <si>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</si>
  <si>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</si>
  <si>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</si>
  <si>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</si>
  <si>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</si>
  <si>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</si>
  <si>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</si>
  <si>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</si>
  <si>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</si>
  <si>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</si>
  <si>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</si>
  <si>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</si>
  <si>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</si>
  <si>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</si>
  <si>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</si>
  <si>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</si>
  <si>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</si>
  <si>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</si>
  <si>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</si>
  <si>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</si>
  <si>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</si>
  <si>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</si>
  <si>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</si>
  <si>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</si>
  <si>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</si>
  <si>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</si>
  <si>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</si>
  <si>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</si>
  <si>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</si>
  <si>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</si>
  <si>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</si>
  <si>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</si>
  <si>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</si>
  <si>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</si>
  <si>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</si>
  <si>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</si>
  <si>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</si>
  <si>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</si>
  <si>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</si>
  <si>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</si>
  <si>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</si>
  <si>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</si>
  <si>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</si>
  <si>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</si>
  <si>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</si>
  <si>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</si>
  <si>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</si>
  <si>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</si>
  <si>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</si>
  <si>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</si>
  <si>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</si>
  <si>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</si>
  <si>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</si>
  <si>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</si>
  <si>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</si>
  <si>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</si>
  <si>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</si>
  <si>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</si>
  <si>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</si>
  <si>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</si>
  <si>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</si>
  <si>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</si>
  <si>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</si>
  <si>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</si>
  <si>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</si>
  <si>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</si>
  <si>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</si>
  <si>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</si>
  <si>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</si>
  <si>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</si>
  <si>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</si>
  <si>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</si>
  <si>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</si>
  <si>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</si>
  <si>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</si>
  <si>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</si>
  <si>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</si>
  <si>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</si>
  <si>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</si>
  <si>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</si>
  <si>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</si>
  <si>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</si>
  <si>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</si>
  <si>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</si>
  <si>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</si>
  <si>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</si>
  <si>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</si>
  <si>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</si>
  <si>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</si>
  <si>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</si>
  <si>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</si>
  <si>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</si>
  <si>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</si>
  <si>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</si>
  <si>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</si>
  <si>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</si>
  <si>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</si>
  <si>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</si>
  <si>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</si>
  <si>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</si>
  <si>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</si>
  <si>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</si>
  <si>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</si>
  <si>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</si>
  <si>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</si>
  <si>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</si>
  <si>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</si>
  <si>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</si>
  <si>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</si>
  <si>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</si>
  <si>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</si>
  <si>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</si>
  <si>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</si>
  <si>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</si>
  <si>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</si>
  <si>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</si>
  <si>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</si>
  <si>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</si>
  <si>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</si>
  <si>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</si>
  <si>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</si>
  <si>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</si>
  <si>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</si>
  <si>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</si>
  <si>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</si>
  <si>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</si>
  <si>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</si>
  <si>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</si>
  <si>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</si>
  <si>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</si>
  <si>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</si>
  <si>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</si>
  <si>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</si>
  <si>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</si>
  <si>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</si>
  <si>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</si>
  <si>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</si>
  <si>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</si>
  <si>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</si>
  <si>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</si>
  <si>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</si>
  <si>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</si>
  <si>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</si>
  <si>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</si>
  <si>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</si>
  <si>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</si>
  <si>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</si>
  <si>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</si>
  <si>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</si>
  <si>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</si>
  <si>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</si>
  <si>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</si>
  <si>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</si>
  <si>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</si>
  <si>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</si>
  <si>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</si>
  <si>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</si>
  <si>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</si>
  <si>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</si>
  <si>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</si>
  <si>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</si>
  <si>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</si>
  <si>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</si>
  <si>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</si>
  <si>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</si>
  <si>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</si>
  <si>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</si>
  <si>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</si>
  <si>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</si>
  <si>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</si>
  <si>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</si>
  <si>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</si>
  <si>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</si>
  <si>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</si>
  <si>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</si>
  <si>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</si>
  <si>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</si>
  <si>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</si>
  <si>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</si>
  <si>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</si>
  <si>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</si>
  <si>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</si>
  <si>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</si>
  <si>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</si>
  <si>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</si>
  <si>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</si>
  <si>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</si>
  <si>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</si>
  <si>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</si>
  <si>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</si>
  <si>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</si>
  <si>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</si>
  <si>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</si>
  <si>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</si>
  <si>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</si>
  <si>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</si>
  <si>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</si>
  <si>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</si>
  <si>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</si>
  <si>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</si>
  <si>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</si>
  <si>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</si>
  <si>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</si>
  <si>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</si>
  <si>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</si>
  <si>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</si>
  <si>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</si>
  <si>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</si>
  <si>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</si>
  <si>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</si>
  <si>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</si>
  <si>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</si>
  <si>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</si>
  <si>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</si>
  <si>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</si>
  <si>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</si>
  <si>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</si>
  <si>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</si>
  <si>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</si>
  <si>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</si>
  <si>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</si>
  <si>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</si>
  <si>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</si>
  <si>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</si>
  <si>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</si>
  <si>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</si>
  <si>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</si>
  <si>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</si>
  <si>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</si>
  <si>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</si>
  <si>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</si>
  <si>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</si>
  <si>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</si>
  <si>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</si>
  <si>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</si>
  <si>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</si>
  <si>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</si>
  <si>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</si>
  <si>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</si>
  <si>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</si>
  <si>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</si>
  <si>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</si>
  <si>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</si>
  <si>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</si>
  <si>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</si>
  <si>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</si>
  <si>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</si>
  <si>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</si>
  <si>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</si>
  <si>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</si>
  <si>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</si>
  <si>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</si>
  <si>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</si>
  <si>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</si>
  <si>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</si>
  <si>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</si>
  <si>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</si>
  <si>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</si>
  <si>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</si>
  <si>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</si>
  <si>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</si>
  <si>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</si>
  <si>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</si>
  <si>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</si>
  <si>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</si>
  <si>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</si>
  <si>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</si>
  <si>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</si>
  <si>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</si>
  <si>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</si>
  <si>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</si>
  <si>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</si>
  <si>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</si>
  <si>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</si>
  <si>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</si>
  <si>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</si>
  <si>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</si>
  <si>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</si>
  <si>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</si>
  <si>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</si>
  <si>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</si>
  <si>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</si>
  <si>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</si>
  <si>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</si>
  <si>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</si>
  <si>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</si>
  <si>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</si>
  <si>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</si>
  <si>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</si>
  <si>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</si>
  <si>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</si>
  <si>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</si>
  <si>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</si>
  <si>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</si>
  <si>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</si>
  <si>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</si>
  <si>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</si>
  <si>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</si>
  <si>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</si>
  <si>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</si>
  <si>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</si>
  <si>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</si>
  <si>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</si>
  <si>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</si>
  <si>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</si>
  <si>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</si>
  <si>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</si>
  <si>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</si>
  <si>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</si>
  <si>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</si>
  <si>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</si>
  <si>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</si>
  <si>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</si>
  <si>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</si>
  <si>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</si>
  <si>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</si>
  <si>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</si>
  <si>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</si>
  <si>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</si>
  <si>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</si>
  <si>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</si>
  <si>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</si>
  <si>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</si>
  <si>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</si>
  <si>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</si>
  <si>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</si>
  <si>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</si>
  <si>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</si>
  <si>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</si>
  <si>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</si>
  <si>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</si>
  <si>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</si>
  <si>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</si>
  <si>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</si>
  <si>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</si>
  <si>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</si>
  <si>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</si>
  <si>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</si>
  <si>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</si>
  <si>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</si>
  <si>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</si>
  <si>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</si>
  <si>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</si>
  <si>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</si>
  <si>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</si>
  <si>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</si>
  <si>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</si>
  <si>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</si>
  <si>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</si>
  <si>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</si>
  <si>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</si>
  <si>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</si>
  <si>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</si>
  <si>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</si>
  <si>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</si>
  <si>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</si>
  <si>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</si>
  <si>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</si>
  <si>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</si>
  <si>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</si>
  <si>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</si>
  <si>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</si>
  <si>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</si>
  <si>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</si>
  <si>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</si>
  <si>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</si>
  <si>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</si>
  <si>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</si>
  <si>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</si>
  <si>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</si>
  <si>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</si>
  <si>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</si>
  <si>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</si>
  <si>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</si>
  <si>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</si>
  <si>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</si>
  <si>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</si>
  <si>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</si>
  <si>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</si>
  <si>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</si>
  <si>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</si>
  <si>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</si>
  <si>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</si>
  <si>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</si>
  <si>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</si>
  <si>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</si>
  <si>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</si>
  <si>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</si>
  <si>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</si>
  <si>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</si>
  <si>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</si>
  <si>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</si>
  <si>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</si>
  <si>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</si>
  <si>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</si>
  <si>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</si>
  <si>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</si>
  <si>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</si>
  <si>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</si>
  <si>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</si>
  <si>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</si>
  <si>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</si>
  <si>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</si>
  <si>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</si>
  <si>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</si>
  <si>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</si>
  <si>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</si>
  <si>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</si>
  <si>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</si>
  <si>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</si>
  <si>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</si>
  <si>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</si>
  <si>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</si>
  <si>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</si>
  <si>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</si>
  <si>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</si>
  <si>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</si>
  <si>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</si>
  <si>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</si>
  <si>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</si>
  <si>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</si>
  <si>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</si>
  <si>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</si>
  <si>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</si>
  <si>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</si>
  <si>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</si>
  <si>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</si>
  <si>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</si>
  <si>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</si>
  <si>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</si>
  <si>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</si>
  <si>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</si>
  <si>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</si>
  <si>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</si>
  <si>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</si>
  <si>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</si>
  <si>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</si>
  <si>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</si>
  <si>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</si>
  <si>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</si>
  <si>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</si>
  <si>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</si>
  <si>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</si>
  <si>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</si>
  <si>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</si>
  <si>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</si>
  <si>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</si>
  <si>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</si>
  <si>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</si>
  <si>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</si>
  <si>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</si>
  <si>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</si>
  <si>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</si>
  <si>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</si>
  <si>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</si>
  <si>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</si>
  <si>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</si>
  <si>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</si>
  <si>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</si>
  <si>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</si>
  <si>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</si>
  <si>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</si>
  <si>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</si>
  <si>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</si>
  <si>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</si>
  <si>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</si>
  <si>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</si>
  <si>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</si>
  <si>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</si>
  <si>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</si>
  <si>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</si>
  <si>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</si>
  <si>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</si>
  <si>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</si>
  <si>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</si>
  <si>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</si>
  <si>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</si>
  <si>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</si>
  <si>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</si>
  <si>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</si>
  <si>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</si>
  <si>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</si>
  <si>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</si>
  <si>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</si>
  <si>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</si>
  <si>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</si>
  <si>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</si>
  <si>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</si>
  <si>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</si>
  <si>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</si>
  <si>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</si>
  <si>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</si>
  <si>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</si>
  <si>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</si>
  <si>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</si>
  <si>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</si>
  <si>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</si>
  <si>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</si>
  <si>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</si>
  <si>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</si>
  <si>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</si>
  <si>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</si>
  <si>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</si>
  <si>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</si>
  <si>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</si>
  <si>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</si>
  <si>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</si>
  <si>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</si>
  <si>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</si>
  <si>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</si>
  <si>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</si>
  <si>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</si>
  <si>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</si>
  <si>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</si>
  <si>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</si>
  <si>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</si>
  <si>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</si>
  <si>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</si>
  <si>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</si>
  <si>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</si>
  <si>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</si>
  <si>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</si>
  <si>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</si>
  <si>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</si>
  <si>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</si>
  <si>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</si>
  <si>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</si>
  <si>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</si>
  <si>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</si>
  <si>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</si>
  <si>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</si>
  <si>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</si>
  <si>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</si>
  <si>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</si>
  <si>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</si>
  <si>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</si>
  <si>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</si>
  <si>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</si>
  <si>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</si>
  <si>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</si>
  <si>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</si>
  <si>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</si>
  <si>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</si>
  <si>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</si>
  <si>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</si>
  <si>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</si>
  <si>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</si>
  <si>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</si>
  <si>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</si>
  <si>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</si>
  <si>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</si>
  <si>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</si>
  <si>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</si>
  <si>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</si>
  <si>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</si>
  <si>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</si>
  <si>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</si>
  <si>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</si>
  <si>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</si>
  <si>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</si>
  <si>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</si>
  <si>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</si>
  <si>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</si>
  <si>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</si>
  <si>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</si>
  <si>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</si>
  <si>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</si>
  <si>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</si>
  <si>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</si>
  <si>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</si>
  <si>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</si>
  <si>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</si>
  <si>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</si>
  <si>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</si>
  <si>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</si>
  <si>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</si>
  <si>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</si>
  <si>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</si>
  <si>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</si>
  <si>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</si>
  <si>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</si>
  <si>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</si>
  <si>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</si>
  <si>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</si>
  <si>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</si>
  <si>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</si>
  <si>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</si>
  <si>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</si>
  <si>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</si>
  <si>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</si>
  <si>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</si>
  <si>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</si>
  <si>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</si>
  <si>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</si>
  <si>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</si>
  <si>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</si>
  <si>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</si>
  <si>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</si>
  <si>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</si>
  <si>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</si>
  <si>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</si>
  <si>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</si>
  <si>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</si>
  <si>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</si>
  <si>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</si>
  <si>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</si>
  <si>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</si>
  <si>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</si>
  <si>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</si>
  <si>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</si>
  <si>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</si>
  <si>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</si>
  <si>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</si>
  <si>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</si>
  <si>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</si>
  <si>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</si>
  <si>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</si>
  <si>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</si>
  <si>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</si>
  <si>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</si>
  <si>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</si>
  <si>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</si>
  <si>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</si>
  <si>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</si>
  <si>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</si>
  <si>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</si>
  <si>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</si>
  <si>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</si>
  <si>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</si>
  <si>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</si>
  <si>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</si>
  <si>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</si>
  <si>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</si>
  <si>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</si>
  <si>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</si>
  <si>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</si>
  <si>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</si>
  <si>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</si>
  <si>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</si>
  <si>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</si>
  <si>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</si>
  <si>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</si>
  <si>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</si>
  <si>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</si>
  <si>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</si>
  <si>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</si>
  <si>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</si>
  <si>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</si>
  <si>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</si>
  <si>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</si>
  <si>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</si>
  <si>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</si>
  <si>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</si>
  <si>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</si>
  <si>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</si>
  <si>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</si>
  <si>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</si>
  <si>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</si>
  <si>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</si>
  <si>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</si>
  <si>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</si>
  <si>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</si>
  <si>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</si>
  <si>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</si>
  <si>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</si>
  <si>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</si>
  <si>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</si>
  <si>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</si>
  <si>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</si>
  <si>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</si>
  <si>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</si>
  <si>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</si>
  <si>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</si>
  <si>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</si>
  <si>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</si>
  <si>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</si>
  <si>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</si>
  <si>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</si>
  <si>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</si>
  <si>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</si>
  <si>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</si>
  <si>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</si>
  <si>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</si>
  <si>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</si>
  <si>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</si>
  <si>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</si>
  <si>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</si>
  <si>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</si>
  <si>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</si>
  <si>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</si>
  <si>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</si>
  <si>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</si>
  <si>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</si>
  <si>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</si>
  <si>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</si>
  <si>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</si>
  <si>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</si>
  <si>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</si>
  <si>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</si>
  <si>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</si>
  <si>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</si>
  <si>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</si>
  <si>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</si>
  <si>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</si>
  <si>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</si>
  <si>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</si>
  <si>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</si>
  <si>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</si>
  <si>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</si>
  <si>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</si>
  <si>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</si>
  <si>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</si>
  <si>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</si>
  <si>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</si>
  <si>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</si>
  <si>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</si>
  <si>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</si>
  <si>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</si>
  <si>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</si>
  <si>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</si>
  <si>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</si>
  <si>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</si>
  <si>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</si>
  <si>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</si>
  <si>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</si>
  <si>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</si>
  <si>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</si>
  <si>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</si>
  <si>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</si>
  <si>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</si>
  <si>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</si>
  <si>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</si>
  <si>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</si>
  <si>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</si>
  <si>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</si>
  <si>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</si>
  <si>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</si>
  <si>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</si>
  <si>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</si>
  <si>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</si>
  <si>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</si>
  <si>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</si>
  <si>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</si>
  <si>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</si>
  <si>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</si>
  <si>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</si>
  <si>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</si>
  <si>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</si>
  <si>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</si>
  <si>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</si>
  <si>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</si>
  <si>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</si>
  <si>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</si>
  <si>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</si>
  <si>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</si>
  <si>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</si>
  <si>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</si>
  <si>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</si>
  <si>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</si>
  <si>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</si>
  <si>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</si>
  <si>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</si>
  <si>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</si>
  <si>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</si>
  <si>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</si>
  <si>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</si>
  <si>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</si>
  <si>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</si>
  <si>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</si>
  <si>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</si>
  <si>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</si>
  <si>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</si>
  <si>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</si>
  <si>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</si>
  <si>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</si>
  <si>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</si>
  <si>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</si>
  <si>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</si>
  <si>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</si>
  <si>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</si>
  <si>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</si>
  <si>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</si>
  <si>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</si>
  <si>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</si>
  <si>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</si>
  <si>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</si>
  <si>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</si>
  <si>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</si>
  <si>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</si>
  <si>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</si>
  <si>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</si>
  <si>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</si>
  <si>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</si>
  <si>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</si>
  <si>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</si>
  <si>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</si>
  <si>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</si>
  <si>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</si>
  <si>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</si>
  <si>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</si>
  <si>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</si>
  <si>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</si>
  <si>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</si>
  <si>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</si>
  <si>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</si>
  <si>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</si>
  <si>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</si>
  <si>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</si>
  <si>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</si>
  <si>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</si>
  <si>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</si>
  <si>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</si>
  <si>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</si>
  <si>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</si>
  <si>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</si>
  <si>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</si>
  <si>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</si>
  <si>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</si>
  <si>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</si>
  <si>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</si>
  <si>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</si>
  <si>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</si>
  <si>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</si>
  <si>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</si>
  <si>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</si>
  <si>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</si>
  <si>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</si>
  <si>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</si>
  <si>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</si>
  <si>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</si>
  <si>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</si>
  <si>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</si>
  <si>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</si>
  <si>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</si>
  <si>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</si>
  <si>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</si>
  <si>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</si>
  <si>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</si>
  <si>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</si>
  <si>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</si>
  <si>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</si>
  <si>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</si>
  <si>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</si>
  <si>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</si>
  <si>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</si>
  <si>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</si>
  <si>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</si>
  <si>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</si>
  <si>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</si>
  <si>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</si>
  <si>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</si>
  <si>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</si>
  <si>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</si>
  <si>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</si>
  <si>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</si>
  <si>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</si>
  <si>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</si>
  <si>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</si>
  <si>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</si>
  <si>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</si>
  <si>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</si>
  <si>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</si>
  <si>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</si>
  <si>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</si>
  <si>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</si>
  <si>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</si>
  <si>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</si>
  <si>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</si>
  <si>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</si>
  <si>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</si>
  <si>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</si>
  <si>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</si>
  <si>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</si>
  <si>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</si>
  <si>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</si>
  <si>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</si>
  <si>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</si>
  <si>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</si>
  <si>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</si>
  <si>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</si>
  <si>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</si>
  <si>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</si>
  <si>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</si>
  <si>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</si>
  <si>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</si>
  <si>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</si>
  <si>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</si>
  <si>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</si>
  <si>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</si>
  <si>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</si>
  <si>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</si>
  <si>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</si>
  <si>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</si>
  <si>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</si>
  <si>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</si>
  <si>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</si>
  <si>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</si>
  <si>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</si>
  <si>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</si>
  <si>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</si>
  <si>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</si>
  <si>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</si>
  <si>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</si>
  <si>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</si>
  <si>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</si>
  <si>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</si>
  <si>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</si>
  <si>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</si>
  <si>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</si>
  <si>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</si>
  <si>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</si>
  <si>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</si>
  <si>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</si>
  <si>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</si>
  <si>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</si>
  <si>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</si>
  <si>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</si>
  <si>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</si>
  <si>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</si>
  <si>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</si>
  <si>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</si>
  <si>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</si>
  <si>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</si>
  <si>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</si>
  <si>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</si>
  <si>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</si>
  <si>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</si>
  <si>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</si>
  <si>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</si>
  <si>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</si>
  <si>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</si>
  <si>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</si>
  <si>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</si>
  <si>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</si>
  <si>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</si>
  <si>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</si>
  <si>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</si>
  <si>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</si>
  <si>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</si>
  <si>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</si>
  <si>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</si>
  <si>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</si>
  <si>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</si>
  <si>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</si>
  <si>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</si>
  <si>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</si>
  <si>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</si>
  <si>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</si>
  <si>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</si>
  <si>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</si>
  <si>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</si>
  <si>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</si>
  <si>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</si>
  <si>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</si>
  <si>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</si>
  <si>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</si>
  <si>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</si>
  <si>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</si>
  <si>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</si>
  <si>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</si>
  <si>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</si>
  <si>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</si>
  <si>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</si>
  <si>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</si>
  <si>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</si>
  <si>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</si>
  <si>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</si>
  <si>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</si>
  <si>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</si>
  <si>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</si>
  <si>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</si>
  <si>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</si>
  <si>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</si>
  <si>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</si>
  <si>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</si>
  <si>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</si>
  <si>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</si>
  <si>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</si>
  <si>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</si>
  <si>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</si>
  <si>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</si>
  <si>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</si>
  <si>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</si>
  <si>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</si>
  <si>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</si>
  <si>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</si>
  <si>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</si>
  <si>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</si>
  <si>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</si>
  <si>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</si>
  <si>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</si>
  <si>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</si>
  <si>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</si>
  <si>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</si>
  <si>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</si>
  <si>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</si>
  <si>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</si>
  <si>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</si>
  <si>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</si>
  <si>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</si>
  <si>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</si>
  <si>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</si>
  <si>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</si>
  <si>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</si>
  <si>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</si>
  <si>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</si>
  <si>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</si>
  <si>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</si>
  <si>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</si>
  <si>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</si>
  <si>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</si>
  <si>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</si>
  <si>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</si>
  <si>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</si>
  <si>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</si>
  <si>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</si>
  <si>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</si>
  <si>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</si>
  <si>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</si>
  <si>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</si>
  <si>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</si>
  <si>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</si>
  <si>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</si>
  <si>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</si>
  <si>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</si>
  <si>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</si>
  <si>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</si>
  <si>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</si>
  <si>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</si>
  <si>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</si>
  <si>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</si>
  <si>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</si>
  <si>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</si>
  <si>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</si>
  <si>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</si>
  <si>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</si>
  <si>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</si>
  <si>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</si>
  <si>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</si>
  <si>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</si>
  <si>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</si>
  <si>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</si>
  <si>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</si>
  <si>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</si>
  <si>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</si>
  <si>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</si>
  <si>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</si>
  <si>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</si>
  <si>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</si>
  <si>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</si>
  <si>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</si>
  <si>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</si>
  <si>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</si>
  <si>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</si>
  <si>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</si>
  <si>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</si>
  <si>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</si>
  <si>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</si>
  <si>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</si>
  <si>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</si>
  <si>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</si>
  <si>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</si>
  <si>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</si>
  <si>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</si>
  <si>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</si>
  <si>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</si>
  <si>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</si>
  <si>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</si>
  <si>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</si>
  <si>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</si>
  <si>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</si>
  <si>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</si>
  <si>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</si>
  <si>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</si>
  <si>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</si>
  <si>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</si>
  <si>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</si>
  <si>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</si>
  <si>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</si>
  <si>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</si>
  <si>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</si>
  <si>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</si>
  <si>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</si>
  <si>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</si>
  <si>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</si>
  <si>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</si>
  <si>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</si>
  <si>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</si>
  <si>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</si>
  <si>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</si>
  <si>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</si>
  <si>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</si>
  <si>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</si>
  <si>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</si>
  <si>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</si>
  <si>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</si>
  <si>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</si>
  <si>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</si>
  <si>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</si>
  <si>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</si>
  <si>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</si>
  <si>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</si>
  <si>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</si>
  <si>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</si>
  <si>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</si>
  <si>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</si>
  <si>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</si>
  <si>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</si>
  <si>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</si>
  <si>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</si>
  <si>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</si>
  <si>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</si>
  <si>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</si>
  <si>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</si>
  <si>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</si>
  <si>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</si>
  <si>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</si>
  <si>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</si>
  <si>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</si>
  <si>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</si>
  <si>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</si>
  <si>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</si>
  <si>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</si>
  <si>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</si>
  <si>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</si>
  <si>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</si>
  <si>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</si>
  <si>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</si>
  <si>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</si>
  <si>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</si>
  <si>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</si>
  <si>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</si>
  <si>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</si>
  <si>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</si>
  <si>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</si>
  <si>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</si>
  <si>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</si>
  <si>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</si>
  <si>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</si>
  <si>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</si>
  <si>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</si>
  <si>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</si>
  <si>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</si>
  <si>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</si>
  <si>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</si>
  <si>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</si>
  <si>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</si>
  <si>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</si>
  <si>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</si>
  <si>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</si>
  <si>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</si>
  <si>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</si>
  <si>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</si>
  <si>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</si>
  <si>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</si>
  <si>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</si>
  <si>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</si>
  <si>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</si>
  <si>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</si>
  <si>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</si>
  <si>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</si>
  <si>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</si>
  <si>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</si>
  <si>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</si>
  <si>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</si>
  <si>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</si>
  <si>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</si>
  <si>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</si>
  <si>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</si>
  <si>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</si>
  <si>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</si>
  <si>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</si>
  <si>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</si>
  <si>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</si>
  <si>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</si>
  <si>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</si>
  <si>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</si>
  <si>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</si>
  <si>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</si>
  <si>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</si>
  <si>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</si>
  <si>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</si>
  <si>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</si>
  <si>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</si>
  <si>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</si>
  <si>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</si>
  <si>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</si>
  <si>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</si>
  <si>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</si>
  <si>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</si>
  <si>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</si>
  <si>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</si>
  <si>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</si>
  <si>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</si>
  <si>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</si>
  <si>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</si>
  <si>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</si>
  <si>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</si>
  <si>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</si>
  <si>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</si>
  <si>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</si>
  <si>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</si>
  <si>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</si>
  <si>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</si>
  <si>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</si>
  <si>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</si>
  <si>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</si>
  <si>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</si>
  <si>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</si>
  <si>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</si>
  <si>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</si>
  <si>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</si>
  <si>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</si>
  <si>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</si>
  <si>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</si>
  <si>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</si>
  <si>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</si>
  <si>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</si>
  <si>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</si>
  <si>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</si>
  <si>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</si>
  <si>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</si>
  <si>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</si>
  <si>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</si>
  <si>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</si>
  <si>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</si>
  <si>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</si>
  <si>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</si>
  <si>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</si>
  <si>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</si>
  <si>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</si>
  <si>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</si>
  <si>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</si>
  <si>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</si>
  <si>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</si>
  <si>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</si>
  <si>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</si>
  <si>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</si>
  <si>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</si>
  <si>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</si>
  <si>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</si>
  <si>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</si>
  <si>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</si>
  <si>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</si>
  <si>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</si>
  <si>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</si>
  <si>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</si>
  <si>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</si>
  <si>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</si>
  <si>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</si>
  <si>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</si>
  <si>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</si>
  <si>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</si>
  <si>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</si>
  <si>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</si>
  <si>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</si>
  <si>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</si>
  <si>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</si>
  <si>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</si>
  <si>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</si>
  <si>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</si>
  <si>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</si>
  <si>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</si>
  <si>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</si>
  <si>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</si>
  <si>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</si>
  <si>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</si>
  <si>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</si>
  <si>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</si>
  <si>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</si>
  <si>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</si>
  <si>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</si>
  <si>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</si>
  <si>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</si>
  <si>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</si>
  <si>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</si>
  <si>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</si>
  <si>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</si>
  <si>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</si>
  <si>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</si>
  <si>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</si>
  <si>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</si>
  <si>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</si>
  <si>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</si>
  <si>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</si>
  <si>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</si>
  <si>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</si>
  <si>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</si>
  <si>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</si>
  <si>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</si>
  <si>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</si>
  <si>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</si>
  <si>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</si>
  <si>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</si>
  <si>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</si>
  <si>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</si>
  <si>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</si>
  <si>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</si>
  <si>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</si>
  <si>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</si>
  <si>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</si>
  <si>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</si>
  <si>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</si>
  <si>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</si>
  <si>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</si>
  <si>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</si>
  <si>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</si>
  <si>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</si>
  <si>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</si>
  <si>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</si>
  <si>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</si>
  <si>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</si>
  <si>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</si>
  <si>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</si>
  <si>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</si>
  <si>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</si>
  <si>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</si>
  <si>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</si>
  <si>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</si>
  <si>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</si>
  <si>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</si>
  <si>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</si>
  <si>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</si>
  <si>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</si>
  <si>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</si>
  <si>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</si>
  <si>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</si>
  <si>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</si>
  <si>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</si>
  <si>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</si>
  <si>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</si>
  <si>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</si>
  <si>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</si>
  <si>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</si>
  <si>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</si>
  <si>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</si>
  <si>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</si>
  <si>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</si>
  <si>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</si>
  <si>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</si>
  <si>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</si>
  <si>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</si>
  <si>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</si>
  <si>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</si>
  <si>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</si>
  <si>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</si>
  <si>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</si>
  <si>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</si>
  <si>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</si>
  <si>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</si>
  <si>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</si>
  <si>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</si>
  <si>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</si>
  <si>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</si>
  <si>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</si>
  <si>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</si>
  <si>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</si>
  <si>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</si>
  <si>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</si>
  <si>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</si>
  <si>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</si>
  <si>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</si>
  <si>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</si>
  <si>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</si>
  <si>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</si>
  <si>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</si>
  <si>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</si>
  <si>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</si>
  <si>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</si>
  <si>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</si>
  <si>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</si>
  <si>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</si>
  <si>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</si>
  <si>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</si>
  <si>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</si>
  <si>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</si>
  <si>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</si>
  <si>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</si>
  <si>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</si>
  <si>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</si>
  <si>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</si>
  <si>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</si>
  <si>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</si>
  <si>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</si>
  <si>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</si>
  <si>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</si>
  <si>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</si>
  <si>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</si>
  <si>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</si>
  <si>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</si>
  <si>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</si>
  <si>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</si>
  <si>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</si>
  <si>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</si>
  <si>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</si>
  <si>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</si>
  <si>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</si>
  <si>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</si>
  <si>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</si>
  <si>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</si>
  <si>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</si>
  <si>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</si>
  <si>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</si>
  <si>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</si>
  <si>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</si>
  <si>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</si>
  <si>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</si>
  <si>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</si>
  <si>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</si>
  <si>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</si>
  <si>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</si>
  <si>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</si>
  <si>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</si>
  <si>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</si>
  <si>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</si>
  <si>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</si>
  <si>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</si>
  <si>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</si>
  <si>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</si>
  <si>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</si>
  <si>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</si>
  <si>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</si>
  <si>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</si>
  <si>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</si>
  <si>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</si>
  <si>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</si>
  <si>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</si>
  <si>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</si>
  <si>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</si>
  <si>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</si>
  <si>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</si>
  <si>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</si>
  <si>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</si>
  <si>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</si>
  <si>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</si>
  <si>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</si>
  <si>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</si>
  <si>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</si>
  <si>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</si>
  <si>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</si>
  <si>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</si>
  <si>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</si>
  <si>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</si>
  <si>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</si>
  <si>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</si>
  <si>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</si>
  <si>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</si>
  <si>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</si>
  <si>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</si>
  <si>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</si>
  <si>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</si>
  <si>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</si>
  <si>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</si>
  <si>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</si>
  <si>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</si>
  <si>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</si>
  <si>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</si>
  <si>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</si>
  <si>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</si>
  <si>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</si>
  <si>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</si>
  <si>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</si>
  <si>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</si>
  <si>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</si>
  <si>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</si>
  <si>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</si>
  <si>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</si>
  <si>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</si>
  <si>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</si>
  <si>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</si>
  <si>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</si>
  <si>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</si>
  <si>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</si>
  <si>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</si>
  <si>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</si>
  <si>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</si>
  <si>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</si>
  <si>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</si>
  <si>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</si>
  <si>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</si>
  <si>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</si>
  <si>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</si>
  <si>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</si>
  <si>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</si>
  <si>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</si>
  <si>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</si>
  <si>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</si>
  <si>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</si>
  <si>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</si>
  <si>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</si>
  <si>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</si>
  <si>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</si>
  <si>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</si>
  <si>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</si>
  <si>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</si>
  <si>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</si>
  <si>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</si>
  <si>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</si>
  <si>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</si>
  <si>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</si>
  <si>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</si>
  <si>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</si>
  <si>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</si>
  <si>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</si>
  <si>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</si>
  <si>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</si>
  <si>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</si>
  <si>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</si>
  <si>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</si>
  <si>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</si>
  <si>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</si>
  <si>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</si>
  <si>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</si>
  <si>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</si>
  <si>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</si>
  <si>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</si>
  <si>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</si>
  <si>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</si>
  <si>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</si>
  <si>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</si>
  <si>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</si>
  <si>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</si>
  <si>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</si>
  <si>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</si>
  <si>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</si>
  <si>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</si>
  <si>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</si>
  <si>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</si>
  <si>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</si>
  <si>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</si>
  <si>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</si>
  <si>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</si>
  <si>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</si>
  <si>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</si>
  <si>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</si>
  <si>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</si>
  <si>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</si>
  <si>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</si>
  <si>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</si>
  <si>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</si>
  <si>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</si>
  <si>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</si>
  <si>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</si>
  <si>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</si>
  <si>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</si>
  <si>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</si>
  <si>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</si>
  <si>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</si>
  <si>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</si>
  <si>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</si>
  <si>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</si>
  <si>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</si>
  <si>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</si>
  <si>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</si>
  <si>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</si>
  <si>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</si>
  <si>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</si>
  <si>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</si>
  <si>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</si>
  <si>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</si>
  <si>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</si>
  <si>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</si>
  <si>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</si>
  <si>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</si>
  <si>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</si>
  <si>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</si>
  <si>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</si>
  <si>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</si>
  <si>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</si>
  <si>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</si>
  <si>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</si>
  <si>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</si>
  <si>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</si>
  <si>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</si>
  <si>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</si>
  <si>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</si>
  <si>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</si>
  <si>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</si>
  <si>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</si>
  <si>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</si>
  <si>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</si>
  <si>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</si>
  <si>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</si>
  <si>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</si>
  <si>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</si>
  <si>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</si>
  <si>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</si>
  <si>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</si>
  <si>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</si>
  <si>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</si>
  <si>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</si>
  <si>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</si>
  <si>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</si>
  <si>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</si>
  <si>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</si>
  <si>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</si>
  <si>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</si>
  <si>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</si>
  <si>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</si>
  <si>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</si>
  <si>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</si>
  <si>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</si>
  <si>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</si>
  <si>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</si>
  <si>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</si>
  <si>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</si>
  <si>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</si>
  <si>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</si>
  <si>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</si>
  <si>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</si>
  <si>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</si>
  <si>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</si>
  <si>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</si>
  <si>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</si>
  <si>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</si>
  <si>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</si>
  <si>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</si>
  <si>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</si>
  <si>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</si>
  <si>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</si>
  <si>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</si>
  <si>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</si>
  <si>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</si>
  <si>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</si>
  <si>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</si>
  <si>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</si>
  <si>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</si>
  <si>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</si>
  <si>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</si>
  <si>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</si>
  <si>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</si>
  <si>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</si>
  <si>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</si>
  <si>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</si>
  <si>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</si>
  <si>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</si>
  <si>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</si>
  <si>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</si>
  <si>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</si>
  <si>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</si>
  <si>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</si>
  <si>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</si>
  <si>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</si>
  <si>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</si>
  <si>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</si>
  <si>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</si>
  <si>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</si>
  <si>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</si>
  <si>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</si>
  <si>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</si>
  <si>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</si>
  <si>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</si>
  <si>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</si>
  <si>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</si>
  <si>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</si>
  <si>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</si>
  <si>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</si>
  <si>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</si>
  <si>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</si>
  <si>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</si>
  <si>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</si>
  <si>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</si>
  <si>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</si>
  <si>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</si>
  <si>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</si>
  <si>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</si>
  <si>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</si>
  <si>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</si>
  <si>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</si>
  <si>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</si>
  <si>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</si>
  <si>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</si>
  <si>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</si>
  <si>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</si>
  <si>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</si>
  <si>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</si>
  <si>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</si>
  <si>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</si>
  <si>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</si>
  <si>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</si>
  <si>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</si>
  <si>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</si>
  <si>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</si>
  <si>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</si>
  <si>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</si>
  <si>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</si>
  <si>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</si>
  <si>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</si>
  <si>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</si>
  <si>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</si>
  <si>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</si>
  <si>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</si>
  <si>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</si>
  <si>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</si>
  <si>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</si>
  <si>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</si>
  <si>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</si>
  <si>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</si>
  <si>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</si>
  <si>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</si>
  <si>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</si>
  <si>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</si>
  <si>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</si>
  <si>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</si>
  <si>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</si>
  <si>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</si>
  <si>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</si>
  <si>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</si>
  <si>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</si>
  <si>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</si>
  <si>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</si>
  <si>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</si>
  <si>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</si>
  <si>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</si>
  <si>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</si>
  <si>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</si>
  <si>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</si>
  <si>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</si>
  <si>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</si>
  <si>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</si>
  <si>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</si>
  <si>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</si>
  <si>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</si>
  <si>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</si>
  <si>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</si>
  <si>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</si>
  <si>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</si>
  <si>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</si>
  <si>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</si>
  <si>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</si>
  <si>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</si>
  <si>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</si>
  <si>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</si>
  <si>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</si>
  <si>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</si>
  <si>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</si>
  <si>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</si>
  <si>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</si>
  <si>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</si>
  <si>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</si>
  <si>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</si>
  <si>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</si>
  <si>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</si>
  <si>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</si>
  <si>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</si>
  <si>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</si>
  <si>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</si>
  <si>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</si>
  <si>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</si>
  <si>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</si>
  <si>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</si>
  <si>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</si>
  <si>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</si>
  <si>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</si>
  <si>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</si>
  <si>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</si>
  <si>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</si>
  <si>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</si>
  <si>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</si>
  <si>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</si>
  <si>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</si>
  <si>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</si>
  <si>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</si>
  <si>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</si>
  <si>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</si>
  <si>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</si>
  <si>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</si>
  <si>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</si>
  <si>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</si>
  <si>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</si>
  <si>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</si>
  <si>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</si>
  <si>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</si>
  <si>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</si>
  <si>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</si>
  <si>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</si>
  <si>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</si>
  <si>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</si>
  <si>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</si>
  <si>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</si>
  <si>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</si>
  <si>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</si>
  <si>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</si>
  <si>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</si>
  <si>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</si>
  <si>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</si>
  <si>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</si>
  <si>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</si>
  <si>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</si>
  <si>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</si>
  <si>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</si>
  <si>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</si>
  <si>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</si>
  <si>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</si>
  <si>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</si>
  <si>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</si>
  <si>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</si>
  <si>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</si>
  <si>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</si>
  <si>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</si>
  <si>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</si>
  <si>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</si>
  <si>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</si>
  <si>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</si>
  <si>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</si>
  <si>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</si>
  <si>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</si>
  <si>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</si>
  <si>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</si>
  <si>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</si>
  <si>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</si>
  <si>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</si>
  <si>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</si>
  <si>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</si>
  <si>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</si>
  <si>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</si>
  <si>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</si>
  <si>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</si>
  <si>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</si>
  <si>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</si>
  <si>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</si>
  <si>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</si>
  <si>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</si>
  <si>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</si>
  <si>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</si>
  <si>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</si>
  <si>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</si>
  <si>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</si>
  <si>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</si>
  <si>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</si>
  <si>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</si>
  <si>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</si>
  <si>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</si>
  <si>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</si>
  <si>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</si>
  <si>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</si>
  <si>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</si>
  <si>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</si>
  <si>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</si>
  <si>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</si>
  <si>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</si>
  <si>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</si>
  <si>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</si>
  <si>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</si>
  <si>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</si>
  <si>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</si>
  <si>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</si>
  <si>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</si>
  <si>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</si>
  <si>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</si>
  <si>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</si>
  <si>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</si>
  <si>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</si>
  <si>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</si>
  <si>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</si>
  <si>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</si>
  <si>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</si>
  <si>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</si>
  <si>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</si>
  <si>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</si>
  <si>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</si>
  <si>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</si>
  <si>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</si>
  <si>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</si>
  <si>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</si>
  <si>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</si>
  <si>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</si>
  <si>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</si>
  <si>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</si>
  <si>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</si>
  <si>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</si>
  <si>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</si>
  <si>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</si>
  <si>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</si>
  <si>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</si>
  <si>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</si>
  <si>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</si>
  <si>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</si>
  <si>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</si>
  <si>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</si>
  <si>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</si>
  <si>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</si>
  <si>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</si>
  <si>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</si>
  <si>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</si>
  <si>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</si>
  <si>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</si>
  <si>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</si>
  <si>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</si>
  <si>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</si>
  <si>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</si>
  <si>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</si>
  <si>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</si>
  <si>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</si>
  <si>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</si>
  <si>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</si>
  <si>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</si>
  <si>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</si>
  <si>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</si>
  <si>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</si>
  <si>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</si>
  <si>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</si>
  <si>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</si>
  <si>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</si>
  <si>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</si>
  <si>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</si>
  <si>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</si>
  <si>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</si>
  <si>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</si>
  <si>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</si>
  <si>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</si>
  <si>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</si>
  <si>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</si>
  <si>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</si>
  <si>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</si>
  <si>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</si>
  <si>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</si>
  <si>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</si>
  <si>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</si>
  <si>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</si>
  <si>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</si>
  <si>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</si>
  <si>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</si>
  <si>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</si>
  <si>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</si>
  <si>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</si>
  <si>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</si>
  <si>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</si>
  <si>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</si>
  <si>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</si>
  <si>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</si>
  <si>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</si>
  <si>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</si>
  <si>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</si>
  <si>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</si>
  <si>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</si>
  <si>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</si>
  <si>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</si>
  <si>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</si>
  <si>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</si>
  <si>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</si>
  <si>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</si>
  <si>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</si>
  <si>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</si>
  <si>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</si>
  <si>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</si>
  <si>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</si>
  <si>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</si>
  <si>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</si>
  <si>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</si>
  <si>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</si>
  <si>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</si>
  <si>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</si>
  <si>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</si>
  <si>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</si>
  <si>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</si>
  <si>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</si>
  <si>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</si>
  <si>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</si>
  <si>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</si>
  <si>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</si>
  <si>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</si>
  <si>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</si>
  <si>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</si>
  <si>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</si>
  <si>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</si>
  <si>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</si>
  <si>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</si>
  <si>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</si>
  <si>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</si>
  <si>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</si>
  <si>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</si>
  <si>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</si>
  <si>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</si>
  <si>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</si>
  <si>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</si>
  <si>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</si>
  <si>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</si>
  <si>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</si>
  <si>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</si>
  <si>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</si>
  <si>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</si>
  <si>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</si>
  <si>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</si>
  <si>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</si>
  <si>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</si>
  <si>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</si>
  <si>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</si>
  <si>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</si>
  <si>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</si>
  <si>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</si>
  <si>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</si>
  <si>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</si>
  <si>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</si>
  <si>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</si>
  <si>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</si>
  <si>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</si>
  <si>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</si>
  <si>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</si>
  <si>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</si>
  <si>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</si>
  <si>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</si>
  <si>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</si>
  <si>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</si>
  <si>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</si>
  <si>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</si>
  <si>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</si>
  <si>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</si>
  <si>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</si>
  <si>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</si>
  <si>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</si>
  <si>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</si>
  <si>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</si>
  <si>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</si>
  <si>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</si>
  <si>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</si>
  <si>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</si>
  <si>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</si>
  <si>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</si>
  <si>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</si>
  <si>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</si>
  <si>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</si>
  <si>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</si>
  <si>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</si>
  <si>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</si>
  <si>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</si>
  <si>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</si>
  <si>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</si>
  <si>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</si>
  <si>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</si>
  <si>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</si>
  <si>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</si>
  <si>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</si>
  <si>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</si>
  <si>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</si>
  <si>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</si>
  <si>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</si>
  <si>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</si>
  <si>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</si>
  <si>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</si>
  <si>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</si>
  <si>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</si>
  <si>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</si>
  <si>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</si>
  <si>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</si>
  <si>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</si>
  <si>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</si>
  <si>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</si>
  <si>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</si>
  <si>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</si>
  <si>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</si>
  <si>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</si>
  <si>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</si>
  <si>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</si>
  <si>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</si>
  <si>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</si>
  <si>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</si>
  <si>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</si>
  <si>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</si>
  <si>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</si>
  <si>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</si>
  <si>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</si>
  <si>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</si>
  <si>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</si>
  <si>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</si>
  <si>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</si>
  <si>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</si>
  <si>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</si>
  <si>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</si>
  <si>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</si>
  <si>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</si>
  <si>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</si>
  <si>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</si>
  <si>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</si>
  <si>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</si>
  <si>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</si>
  <si>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</si>
  <si>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</si>
  <si>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</si>
  <si>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</si>
  <si>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</si>
  <si>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</si>
  <si>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</si>
  <si>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</si>
  <si>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</si>
  <si>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</si>
  <si>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</si>
  <si>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</si>
  <si>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</si>
  <si>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</si>
  <si>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</si>
  <si>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</si>
  <si>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</si>
  <si>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</si>
  <si>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</si>
  <si>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</si>
  <si>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</si>
  <si>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</si>
  <si>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</si>
  <si>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</si>
  <si>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</si>
  <si>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</si>
  <si>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</si>
  <si>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</si>
  <si>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</si>
  <si>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</si>
  <si>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</si>
  <si>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</si>
  <si>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</si>
  <si>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</si>
  <si>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</si>
  <si>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</si>
  <si>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</si>
  <si>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</si>
  <si>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</si>
  <si>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</si>
  <si>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</si>
  <si>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</si>
  <si>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</si>
  <si>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</si>
  <si>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</si>
  <si>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</si>
  <si>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</si>
  <si>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</si>
  <si>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</si>
  <si>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</si>
  <si>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</si>
  <si>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</si>
  <si>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</si>
  <si>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</si>
  <si>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</si>
  <si>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</si>
  <si>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</si>
  <si>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</si>
  <si>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</si>
  <si>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</si>
  <si>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</si>
  <si>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</si>
  <si>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</si>
  <si>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</si>
  <si>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</si>
  <si>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</si>
  <si>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</si>
  <si>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</si>
  <si>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</si>
  <si>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</si>
  <si>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</si>
  <si>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</si>
  <si>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</si>
  <si>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</si>
  <si>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</si>
  <si>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</si>
  <si>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</si>
  <si>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</si>
  <si>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</si>
  <si>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</si>
  <si>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</si>
  <si>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</si>
  <si>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</si>
  <si>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</si>
  <si>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</si>
  <si>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</si>
  <si>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</si>
  <si>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</si>
  <si>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</si>
  <si>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</si>
  <si>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</si>
  <si>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</si>
  <si>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</si>
  <si>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</si>
  <si>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</si>
  <si>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</si>
  <si>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</si>
  <si>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</si>
  <si>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</si>
  <si>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</si>
  <si>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</si>
  <si>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</si>
  <si>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</si>
  <si>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</si>
  <si>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</si>
  <si>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</si>
  <si>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</si>
  <si>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</si>
  <si>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</si>
  <si>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</si>
  <si>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</si>
  <si>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</si>
  <si>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</si>
  <si>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</si>
  <si>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</si>
  <si>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</si>
  <si>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</si>
  <si>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</si>
  <si>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</si>
  <si>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</si>
  <si>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</si>
  <si>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</si>
  <si>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</si>
  <si>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</si>
  <si>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</si>
  <si>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</si>
  <si>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</si>
  <si>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</si>
  <si>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</si>
  <si>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</si>
  <si>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</si>
  <si>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</si>
  <si>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</si>
  <si>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</si>
  <si>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</si>
  <si>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</si>
  <si>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</si>
  <si>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</si>
  <si>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</si>
  <si>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</si>
  <si>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</si>
  <si>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</si>
  <si>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</si>
  <si>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</si>
  <si>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</si>
  <si>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</si>
  <si>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</si>
  <si>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</si>
  <si>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</si>
  <si>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</si>
  <si>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</si>
  <si>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</si>
  <si>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</si>
  <si>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</si>
  <si>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</si>
  <si>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</si>
  <si>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</si>
  <si>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</si>
  <si>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</si>
  <si>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</si>
  <si>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</si>
  <si>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</si>
  <si>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</si>
  <si>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</si>
  <si>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</si>
  <si>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</si>
  <si>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</si>
  <si>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</si>
  <si>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</si>
  <si>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</si>
  <si>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</si>
  <si>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</si>
  <si>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</si>
  <si>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</si>
  <si>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</si>
  <si>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</si>
  <si>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</si>
  <si>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</si>
  <si>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</si>
  <si>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</si>
  <si>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</si>
  <si>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</si>
  <si>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</si>
  <si>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</si>
  <si>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</si>
  <si>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</si>
  <si>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</si>
  <si>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</si>
  <si>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</si>
  <si>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</si>
  <si>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</si>
  <si>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</si>
  <si>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</si>
  <si>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</si>
  <si>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</si>
  <si>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</si>
  <si>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</si>
  <si>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</si>
  <si>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</si>
  <si>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</si>
  <si>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</si>
  <si>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</si>
  <si>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</si>
  <si>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</si>
  <si>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</si>
  <si>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</si>
  <si>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</si>
  <si>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</si>
  <si>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</si>
  <si>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</si>
  <si>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</si>
  <si>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</si>
  <si>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</si>
  <si>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</si>
  <si>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</si>
  <si>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</si>
  <si>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</si>
  <si>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</si>
  <si>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</si>
  <si>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</si>
  <si>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</si>
  <si>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</si>
  <si>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</si>
  <si>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</si>
  <si>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</si>
  <si>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</si>
  <si>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</si>
  <si>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</si>
  <si>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</si>
  <si>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</si>
  <si>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</si>
  <si>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</si>
  <si>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</si>
  <si>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</si>
  <si>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</si>
  <si>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</si>
  <si>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</si>
  <si>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</si>
  <si>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</si>
  <si>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</si>
  <si>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</si>
  <si>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</si>
  <si>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</si>
  <si>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</si>
  <si>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</si>
  <si>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</si>
  <si>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</si>
  <si>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</si>
  <si>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</si>
  <si>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</si>
  <si>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</si>
  <si>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</si>
  <si>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</si>
  <si>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</si>
  <si>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</si>
  <si>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</si>
  <si>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</si>
  <si>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</si>
  <si>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</si>
  <si>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</si>
  <si>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</si>
  <si>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</si>
  <si>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</si>
  <si>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</si>
  <si>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</si>
  <si>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</si>
  <si>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</si>
  <si>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</si>
  <si>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</si>
  <si>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</si>
  <si>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</si>
  <si>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</si>
  <si>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</si>
  <si>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</si>
  <si>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</si>
  <si>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</si>
  <si>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</si>
  <si>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</si>
  <si>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</si>
  <si>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</si>
  <si>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</si>
  <si>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</si>
  <si>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</si>
  <si>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</si>
  <si>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</si>
  <si>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</si>
  <si>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</si>
  <si>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</si>
  <si>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</si>
  <si>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</si>
  <si>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</si>
  <si>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</si>
  <si>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</si>
  <si>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</si>
  <si>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</si>
  <si>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</si>
  <si>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</si>
  <si>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</si>
  <si>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</si>
  <si>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</si>
  <si>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</si>
  <si>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</si>
  <si>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</si>
  <si>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</si>
  <si>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</si>
  <si>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</si>
  <si>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</si>
  <si>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</si>
  <si>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</si>
  <si>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</si>
  <si>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</si>
  <si>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</si>
  <si>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</si>
  <si>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</si>
  <si>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</si>
  <si>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</si>
  <si>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</si>
  <si>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</si>
  <si>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</si>
  <si>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</si>
  <si>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</si>
  <si>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</si>
  <si>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</si>
  <si>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</si>
  <si>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</si>
  <si>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</si>
  <si>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</si>
  <si>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</si>
  <si>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</si>
  <si>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</si>
  <si>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</si>
  <si>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</si>
  <si>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</si>
  <si>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</si>
  <si>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</si>
  <si>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</si>
  <si>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</si>
  <si>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</si>
  <si>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</si>
  <si>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</si>
  <si>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</si>
  <si>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</si>
  <si>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</si>
  <si>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</si>
  <si>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</si>
  <si>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</si>
  <si>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</si>
  <si>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</si>
  <si>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</si>
  <si>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</si>
  <si>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</si>
  <si>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</si>
  <si>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</si>
  <si>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</si>
  <si>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</si>
  <si>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</si>
  <si>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</si>
  <si>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</si>
  <si>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</si>
  <si>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</si>
  <si>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</si>
  <si>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</si>
  <si>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</si>
  <si>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</si>
  <si>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</si>
  <si>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</si>
  <si>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</si>
  <si>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</si>
  <si>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</si>
  <si>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</si>
  <si>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</si>
  <si>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</si>
  <si>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</si>
  <si>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</si>
  <si>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</si>
  <si>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</si>
  <si>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</si>
  <si>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</si>
  <si>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</si>
  <si>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</si>
  <si>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</si>
  <si>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</si>
  <si>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</si>
  <si>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</si>
  <si>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</si>
  <si>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</si>
  <si>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</si>
  <si>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</si>
  <si>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</si>
  <si>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</si>
  <si>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</si>
  <si>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</si>
  <si>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</si>
  <si>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</si>
  <si>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</si>
  <si>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</si>
  <si>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</si>
  <si>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</si>
  <si>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</si>
  <si>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</si>
  <si>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</si>
  <si>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</si>
  <si>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</si>
  <si>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</si>
  <si>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</si>
  <si>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</si>
  <si>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</si>
  <si>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</si>
  <si>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</si>
  <si>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</si>
  <si>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</si>
  <si>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</si>
  <si>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</si>
  <si>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</si>
  <si>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</si>
  <si>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</si>
  <si>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</si>
  <si>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</si>
  <si>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</si>
  <si>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</si>
  <si>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</si>
  <si>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</si>
  <si>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</si>
  <si>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</si>
  <si>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</si>
  <si>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</si>
  <si>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</si>
  <si>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</si>
  <si>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</si>
  <si>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</si>
  <si>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</si>
  <si>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</si>
  <si>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</si>
  <si>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</si>
  <si>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</si>
  <si>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</si>
  <si>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</si>
  <si>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</si>
  <si>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</si>
  <si>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</si>
  <si>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</si>
  <si>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</si>
  <si>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</si>
  <si>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</si>
  <si>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</si>
  <si>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</si>
  <si>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</si>
  <si>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</si>
  <si>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</si>
  <si>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</si>
  <si>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</si>
  <si>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</si>
  <si>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</si>
  <si>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</si>
  <si>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</si>
  <si>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</si>
  <si>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</si>
  <si>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</si>
  <si>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</si>
  <si>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</si>
  <si>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</si>
  <si>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</si>
  <si>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</si>
  <si>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</si>
  <si>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</si>
  <si>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</si>
  <si>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</si>
  <si>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</si>
  <si>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</si>
  <si>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</si>
  <si>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</si>
  <si>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</si>
  <si>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</si>
  <si>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</si>
  <si>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</si>
  <si>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</si>
  <si>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</si>
  <si>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</si>
  <si>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</si>
  <si>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</si>
  <si>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</si>
  <si>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</si>
  <si>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</si>
  <si>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</si>
  <si>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</si>
  <si>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</si>
  <si>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</si>
  <si>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</si>
  <si>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</si>
  <si>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</si>
  <si>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</si>
  <si>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</si>
  <si>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</si>
  <si>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</si>
  <si>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</si>
  <si>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</si>
  <si>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</si>
  <si>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</si>
  <si>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</si>
  <si>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</si>
  <si>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</si>
  <si>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</si>
  <si>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</si>
  <si>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</si>
  <si>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</si>
  <si>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</si>
  <si>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</si>
  <si>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</si>
  <si>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</si>
  <si>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</si>
  <si>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</si>
  <si>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</si>
  <si>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</si>
  <si>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</si>
  <si>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</si>
  <si>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</si>
  <si>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</si>
  <si>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</si>
  <si>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</si>
  <si>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</si>
  <si>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</si>
  <si>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</si>
  <si>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</si>
  <si>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</si>
  <si>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</si>
  <si>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</si>
  <si>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</si>
  <si>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</si>
  <si>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</si>
  <si>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</si>
  <si>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</si>
  <si>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</si>
  <si>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</si>
  <si>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</si>
  <si>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</si>
  <si>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</si>
  <si>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</si>
  <si>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</si>
  <si>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</si>
  <si>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</si>
  <si>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</si>
  <si>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</si>
  <si>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</si>
  <si>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</si>
  <si>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</si>
  <si>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</si>
  <si>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</si>
  <si>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</si>
  <si>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</si>
  <si>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</si>
  <si>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</si>
  <si>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</si>
  <si>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</si>
  <si>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</si>
  <si>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</si>
  <si>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</si>
  <si>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</si>
  <si>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</si>
  <si>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</si>
  <si>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</si>
  <si>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</si>
  <si>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</si>
  <si>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</si>
  <si>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</si>
  <si>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</si>
  <si>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</si>
  <si>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</si>
  <si>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</si>
  <si>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</si>
  <si>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</si>
  <si>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</si>
  <si>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</si>
  <si>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</si>
  <si>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</si>
  <si>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</si>
  <si>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</si>
  <si>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</si>
  <si>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</si>
  <si>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</si>
  <si>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</si>
  <si>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</si>
  <si>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</si>
  <si>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</si>
  <si>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</si>
  <si>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</si>
  <si>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</si>
  <si>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</si>
  <si>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</si>
  <si>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</si>
  <si>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</si>
  <si>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</si>
  <si>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</si>
  <si>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</si>
  <si>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</si>
  <si>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</si>
  <si>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</si>
  <si>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</si>
  <si>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</si>
  <si>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</si>
  <si>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</si>
  <si>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</si>
  <si>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</si>
  <si>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</si>
  <si>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</si>
  <si>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</si>
  <si>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</si>
  <si>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</si>
  <si>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</si>
  <si>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</si>
  <si>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</si>
  <si>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</si>
  <si>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</si>
  <si>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</si>
  <si>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</si>
  <si>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</si>
  <si>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</si>
  <si>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</si>
  <si>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</si>
  <si>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</si>
  <si>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</si>
  <si>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</si>
  <si>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</si>
  <si>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</si>
  <si>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</si>
  <si>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</si>
  <si>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</si>
  <si>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</si>
  <si>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</si>
  <si>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</si>
  <si>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</si>
  <si>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</si>
  <si>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</si>
  <si>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</si>
  <si>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</si>
  <si>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</si>
  <si>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</si>
  <si>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</si>
  <si>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</si>
  <si>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</si>
  <si>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</si>
  <si>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</si>
  <si>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</si>
  <si>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</si>
  <si>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</si>
  <si>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</si>
  <si>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</si>
  <si>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</si>
  <si>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</si>
  <si>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</si>
  <si>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</si>
  <si>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</si>
  <si>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</si>
  <si>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</si>
  <si>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</si>
  <si>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</si>
  <si>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</si>
  <si>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</si>
  <si>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</si>
  <si>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</si>
  <si>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</si>
  <si>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</si>
  <si>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</si>
  <si>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</si>
  <si>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</si>
  <si>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</si>
  <si>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</si>
  <si>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</si>
  <si>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</si>
  <si>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</si>
  <si>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</si>
  <si>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</si>
  <si>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</si>
  <si>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</si>
  <si>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</si>
  <si>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</si>
  <si>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</si>
  <si>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</si>
  <si>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</si>
  <si>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</si>
  <si>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</si>
  <si>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</si>
  <si>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</si>
  <si>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</si>
  <si>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</si>
  <si>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</si>
  <si>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</si>
  <si>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</si>
  <si>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</si>
  <si>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</si>
  <si>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</si>
  <si>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</si>
  <si>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</si>
  <si>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</si>
  <si>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</si>
  <si>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</si>
  <si>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</si>
  <si>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</si>
  <si>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</si>
  <si>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</si>
  <si>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</si>
  <si>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</si>
  <si>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</si>
  <si>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</si>
  <si>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</si>
  <si>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</si>
  <si>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</si>
  <si>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</si>
  <si>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</si>
  <si>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</si>
  <si>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</si>
  <si>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</si>
  <si>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</si>
  <si>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</si>
  <si>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</si>
  <si>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</si>
  <si>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</si>
  <si>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</si>
  <si>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</si>
  <si>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</si>
  <si>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</si>
  <si>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</si>
  <si>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</si>
  <si>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</si>
  <si>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</si>
  <si>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</si>
  <si>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</si>
  <si>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</si>
  <si>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</si>
  <si>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</si>
  <si>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</si>
  <si>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</si>
  <si>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</si>
  <si>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</si>
  <si>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</si>
  <si>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</si>
  <si>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</si>
  <si>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</si>
  <si>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</si>
  <si>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</si>
  <si>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</si>
  <si>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</si>
  <si>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</si>
  <si>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</si>
  <si>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</si>
  <si>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</si>
  <si>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</si>
  <si>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</si>
  <si>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</si>
  <si>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</si>
  <si>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</si>
  <si>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</si>
  <si>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</si>
  <si>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</si>
  <si>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</si>
  <si>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</si>
  <si>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</si>
  <si>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</si>
  <si>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</si>
  <si>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</si>
  <si>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</si>
  <si>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</si>
  <si>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</si>
  <si>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</si>
  <si>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</si>
  <si>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</si>
  <si>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</si>
  <si>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</si>
  <si>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</si>
  <si>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</si>
  <si>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</si>
  <si>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</si>
  <si>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</si>
  <si>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</si>
  <si>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</si>
  <si>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</si>
  <si>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</si>
  <si>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</si>
  <si>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</si>
  <si>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</si>
  <si>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</si>
  <si>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</si>
  <si>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</si>
  <si>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</si>
  <si>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</si>
  <si>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</si>
  <si>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</si>
  <si>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</si>
  <si>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</si>
  <si>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</si>
  <si>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</si>
  <si>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</si>
  <si>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</si>
  <si>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</si>
  <si>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</si>
  <si>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</si>
  <si>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</si>
  <si>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</si>
  <si>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</si>
  <si>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</si>
  <si>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</si>
  <si>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</si>
  <si>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</si>
  <si>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</si>
  <si>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</si>
  <si>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</si>
  <si>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</si>
  <si>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</si>
  <si>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</si>
  <si>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</si>
  <si>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</si>
  <si>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</si>
  <si>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</si>
  <si>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</si>
  <si>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</si>
  <si>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</si>
  <si>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</si>
  <si>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</si>
  <si>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</si>
  <si>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</si>
  <si>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</si>
  <si>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</si>
  <si>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</si>
  <si>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</si>
  <si>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</si>
  <si>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</si>
  <si>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</si>
  <si>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</si>
  <si>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</si>
  <si>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</si>
  <si>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</si>
  <si>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</si>
  <si>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</si>
  <si>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</si>
  <si>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</si>
  <si>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</si>
  <si>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</si>
  <si>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</si>
  <si>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</si>
  <si>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</si>
  <si>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</si>
  <si>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</si>
  <si>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</si>
  <si>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</si>
  <si>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</si>
  <si>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</si>
  <si>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</si>
  <si>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</si>
  <si>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</si>
  <si>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</si>
  <si>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</si>
  <si>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</si>
  <si>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</si>
  <si>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</si>
  <si>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</si>
  <si>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</si>
  <si>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</si>
  <si>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</si>
  <si>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</si>
  <si>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</si>
  <si>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</si>
  <si>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</si>
  <si>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</si>
  <si>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</si>
  <si>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</si>
  <si>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</si>
  <si>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</si>
  <si>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</si>
  <si>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</si>
  <si>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</si>
  <si>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</si>
  <si>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</si>
  <si>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</si>
  <si>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</si>
  <si>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</si>
  <si>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</si>
  <si>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</si>
  <si>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</si>
  <si>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</si>
  <si>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</si>
  <si>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</si>
  <si>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</si>
  <si>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</si>
  <si>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</si>
  <si>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</si>
  <si>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</si>
  <si>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</si>
  <si>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</si>
  <si>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</si>
  <si>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</si>
  <si>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</si>
  <si>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</si>
  <si>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</si>
  <si>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</si>
  <si>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</si>
  <si>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</si>
  <si>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</si>
  <si>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</si>
  <si>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</si>
  <si>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</si>
  <si>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</si>
  <si>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</si>
  <si>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</si>
  <si>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</si>
  <si>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</si>
  <si>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</si>
  <si>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</si>
  <si>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</si>
  <si>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</si>
  <si>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</si>
  <si>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</si>
  <si>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</si>
  <si>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</si>
  <si>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</si>
  <si>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</si>
  <si>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</si>
  <si>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</si>
  <si>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</si>
  <si>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</si>
  <si>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</si>
  <si>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</si>
  <si>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</si>
  <si>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</si>
  <si>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</si>
  <si>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</si>
  <si>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</si>
  <si>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</si>
  <si>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</si>
  <si>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</si>
  <si>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</si>
  <si>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</si>
  <si>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</si>
  <si>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</si>
  <si>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</si>
  <si>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</si>
  <si>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</si>
  <si>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</si>
  <si>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</si>
  <si>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</si>
  <si>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</si>
  <si>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</si>
  <si>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</si>
  <si>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</si>
  <si>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</si>
  <si>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</si>
  <si>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</si>
  <si>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</si>
  <si>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</si>
  <si>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</si>
  <si>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</si>
  <si>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</si>
  <si>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</si>
  <si>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</si>
  <si>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</si>
  <si>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</si>
  <si>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</si>
  <si>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</si>
  <si>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</si>
  <si>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</si>
  <si>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</si>
  <si>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</si>
  <si>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</si>
  <si>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</si>
  <si>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</si>
  <si>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</si>
  <si>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</si>
  <si>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</si>
  <si>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</si>
  <si>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</si>
  <si>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</si>
  <si>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</si>
  <si>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</si>
  <si>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</si>
  <si>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</si>
  <si>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</si>
  <si>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</si>
  <si>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</si>
  <si>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</si>
  <si>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</si>
  <si>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</si>
  <si>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</si>
  <si>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</si>
  <si>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</si>
  <si>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</si>
  <si>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</si>
  <si>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</si>
  <si>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</si>
  <si>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</si>
  <si>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</si>
  <si>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</si>
  <si>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</si>
  <si>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</si>
  <si>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</si>
  <si>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</si>
  <si>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</si>
  <si>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</si>
  <si>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</si>
  <si>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</si>
  <si>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</si>
  <si>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</si>
  <si>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</si>
  <si>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</si>
  <si>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</si>
  <si>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</si>
  <si>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</si>
  <si>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</si>
  <si>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</si>
  <si>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</si>
  <si>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</si>
  <si>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</si>
  <si>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</si>
  <si>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</si>
  <si>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</si>
  <si>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</si>
  <si>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</si>
  <si>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</si>
  <si>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</si>
  <si>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</si>
  <si>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</si>
  <si>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</si>
  <si>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</si>
  <si>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</si>
  <si>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</si>
  <si>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</si>
  <si>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</si>
  <si>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</si>
  <si>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</si>
  <si>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</si>
  <si>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</si>
  <si>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</si>
  <si>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</si>
  <si>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</si>
  <si>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</si>
  <si>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</si>
  <si>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</si>
  <si>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</si>
  <si>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</si>
  <si>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</si>
  <si>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</si>
  <si>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</si>
  <si>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</si>
  <si>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</si>
  <si>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</si>
  <si>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</si>
  <si>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</si>
  <si>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</si>
  <si>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</si>
  <si>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</si>
  <si>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</si>
  <si>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</si>
  <si>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</si>
  <si>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</si>
  <si>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</si>
  <si>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</si>
  <si>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</si>
  <si>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</si>
  <si>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</si>
  <si>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</si>
  <si>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</si>
  <si>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</si>
  <si>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</si>
  <si>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</si>
  <si>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</si>
  <si>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</si>
  <si>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</si>
  <si>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</si>
  <si>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</si>
  <si>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</si>
  <si>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</si>
  <si>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</si>
  <si>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</si>
  <si>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</si>
  <si>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</si>
  <si>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</si>
  <si>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</si>
  <si>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</si>
  <si>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</si>
  <si>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</si>
  <si>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</si>
  <si>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</si>
  <si>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</si>
  <si>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</si>
  <si>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</si>
  <si>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</si>
  <si>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</si>
  <si>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</si>
  <si>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</si>
  <si>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</si>
  <si>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</si>
  <si>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</si>
  <si>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</si>
  <si>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</si>
  <si>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</si>
  <si>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</si>
  <si>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</si>
  <si>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</si>
  <si>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</si>
  <si>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</si>
  <si>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</si>
  <si>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</si>
  <si>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</si>
  <si>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</si>
  <si>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</si>
  <si>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</si>
  <si>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</si>
  <si>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</si>
  <si>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</si>
  <si>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</si>
  <si>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</si>
  <si>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</si>
  <si>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</si>
  <si>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</si>
  <si>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</si>
  <si>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</si>
  <si>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</si>
  <si>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</si>
  <si>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</si>
  <si>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</si>
  <si>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</si>
  <si>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</si>
  <si>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</si>
  <si>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</si>
  <si>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</si>
  <si>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</si>
  <si>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</si>
  <si>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</si>
  <si>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</si>
  <si>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</si>
  <si>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</si>
  <si>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</si>
  <si>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</si>
  <si>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</si>
  <si>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</si>
  <si>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</si>
  <si>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</si>
  <si>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</si>
  <si>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</si>
  <si>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</si>
  <si>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</si>
  <si>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</si>
  <si>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</si>
  <si>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</si>
  <si>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</si>
  <si>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</si>
  <si>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</si>
  <si>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</si>
  <si>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</si>
  <si>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</si>
  <si>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</si>
  <si>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</si>
  <si>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</si>
  <si>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</si>
  <si>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</si>
  <si>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</si>
  <si>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</si>
  <si>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</si>
  <si>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</si>
  <si>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</si>
  <si>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</si>
  <si>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</si>
  <si>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</si>
  <si>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</si>
  <si>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</si>
  <si>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</si>
  <si>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</si>
  <si>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</si>
  <si>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</si>
  <si>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</si>
  <si>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</si>
  <si>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</si>
  <si>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</si>
  <si>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</si>
  <si>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</si>
  <si>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</si>
  <si>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</si>
  <si>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</si>
  <si>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</si>
  <si>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</si>
  <si>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</si>
  <si>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</si>
  <si>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</si>
  <si>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</si>
  <si>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</si>
  <si>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</si>
  <si>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</si>
  <si>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</si>
  <si>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</si>
  <si>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</si>
  <si>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</si>
  <si>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</si>
  <si>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</si>
  <si>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</si>
  <si>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</si>
  <si>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</si>
  <si>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</si>
  <si>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</si>
  <si>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</si>
  <si>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</si>
  <si>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</si>
  <si>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</si>
  <si>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</si>
  <si>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</si>
  <si>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</si>
  <si>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</si>
  <si>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</si>
  <si>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</si>
  <si>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</si>
  <si>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</si>
  <si>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</si>
  <si>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</si>
  <si>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</si>
  <si>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</si>
  <si>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</si>
  <si>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</si>
  <si>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</si>
  <si>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</si>
  <si>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</si>
  <si>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</si>
  <si>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</si>
  <si>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</si>
  <si>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</si>
  <si>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</si>
  <si>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</si>
  <si>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</si>
  <si>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</si>
  <si>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</si>
  <si>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</si>
  <si>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</si>
  <si>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</si>
  <si>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</si>
  <si>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</si>
  <si>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</si>
  <si>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</si>
  <si>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</si>
  <si>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</si>
  <si>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</si>
  <si>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</si>
  <si>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</si>
  <si>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</si>
  <si>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</si>
  <si>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</si>
  <si>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</si>
  <si>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</si>
  <si>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</si>
  <si>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</si>
  <si>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</si>
  <si>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</si>
  <si>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</si>
  <si>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</si>
  <si>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</si>
  <si>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</si>
  <si>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</si>
  <si>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</si>
  <si>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</si>
  <si>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</si>
  <si>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</si>
  <si>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</si>
  <si>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</si>
  <si>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</si>
  <si>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</si>
  <si>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</si>
  <si>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</si>
  <si>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</si>
  <si>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</si>
  <si>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</si>
  <si>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</si>
  <si>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</si>
  <si>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</si>
  <si>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</si>
  <si>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</si>
  <si>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</si>
  <si>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</si>
  <si>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</si>
  <si>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</si>
  <si>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</si>
  <si>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</si>
  <si>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</si>
  <si>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</si>
  <si>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</si>
  <si>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</si>
  <si>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</si>
  <si>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</si>
  <si>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</si>
  <si>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</si>
  <si>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</si>
  <si>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</si>
  <si>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</si>
  <si>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</si>
  <si>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</si>
  <si>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</si>
  <si>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</si>
  <si>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</si>
  <si>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</si>
  <si>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</si>
  <si>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</si>
  <si>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</si>
  <si>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</si>
  <si>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</si>
  <si>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</si>
  <si>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</si>
  <si>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</si>
  <si>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</si>
  <si>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</si>
  <si>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</si>
  <si>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</si>
  <si>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</si>
  <si>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</si>
  <si>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</si>
  <si>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</si>
  <si>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</si>
  <si>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</si>
  <si>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</si>
  <si>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</si>
  <si>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</si>
  <si>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</si>
  <si>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</si>
  <si>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</si>
  <si>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</si>
  <si>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</si>
  <si>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</si>
  <si>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</si>
  <si>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</si>
  <si>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</si>
  <si>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</si>
  <si>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</si>
  <si>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</si>
  <si>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</si>
  <si>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</si>
  <si>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</si>
  <si>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</si>
  <si>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</si>
  <si>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</si>
  <si>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</si>
  <si>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</si>
  <si>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</si>
  <si>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</si>
  <si>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</si>
  <si>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</si>
  <si>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</si>
  <si>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</si>
  <si>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</si>
  <si>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</si>
  <si>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</si>
  <si>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</si>
  <si>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</si>
  <si>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</si>
  <si>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</si>
  <si>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</si>
  <si>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</si>
  <si>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</si>
  <si>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</si>
  <si>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</si>
  <si>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</si>
  <si>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</si>
  <si>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</si>
  <si>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</si>
  <si>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</si>
  <si>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</si>
  <si>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</si>
  <si>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</si>
  <si>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</si>
  <si>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</si>
  <si>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</si>
  <si>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</si>
  <si>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</si>
  <si>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</si>
  <si>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</si>
  <si>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</si>
  <si>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</si>
  <si>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</si>
  <si>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</si>
  <si>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</si>
  <si>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</si>
  <si>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</si>
  <si>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</si>
  <si>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</si>
  <si>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</si>
  <si>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</si>
  <si>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</si>
  <si>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</si>
  <si>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</si>
  <si>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</si>
  <si>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</si>
  <si>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</si>
  <si>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</si>
  <si>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</si>
  <si>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</si>
  <si>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</si>
  <si>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</si>
  <si>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</si>
  <si>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</si>
  <si>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</si>
  <si>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</si>
  <si>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</si>
  <si>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</si>
  <si>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</si>
  <si>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</si>
  <si>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</si>
  <si>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</si>
  <si>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</si>
  <si>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</si>
  <si>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</si>
  <si>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</si>
  <si>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</si>
  <si>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</si>
  <si>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</si>
  <si>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</si>
  <si>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</si>
  <si>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</si>
  <si>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</si>
  <si>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</si>
  <si>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</si>
  <si>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</si>
  <si>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</si>
  <si>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</si>
  <si>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</si>
  <si>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</si>
  <si>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</si>
  <si>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</si>
  <si>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</si>
  <si>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</si>
  <si>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</si>
  <si>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</si>
  <si>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</si>
  <si>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</si>
  <si>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</si>
  <si>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</si>
  <si>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</si>
  <si>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</si>
  <si>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</si>
  <si>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</si>
  <si>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</si>
  <si>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</si>
  <si>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</si>
  <si>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</si>
  <si>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</si>
  <si>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</si>
  <si>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</si>
  <si>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</si>
  <si>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</si>
  <si>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</si>
  <si>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</si>
  <si>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</si>
  <si>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</si>
  <si>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</si>
  <si>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</si>
  <si>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</si>
  <si>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</si>
  <si>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</si>
  <si>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</si>
  <si>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</si>
  <si>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</si>
  <si>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</si>
  <si>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</si>
  <si>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</si>
  <si>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</si>
  <si>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</si>
  <si>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</si>
  <si>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</si>
  <si>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</si>
  <si>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</si>
  <si>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</si>
  <si>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</si>
  <si>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</si>
  <si>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</si>
  <si>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</si>
  <si>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</si>
  <si>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</si>
  <si>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</si>
  <si>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</si>
  <si>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</si>
  <si>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</si>
  <si>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</si>
  <si>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</si>
  <si>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</si>
  <si>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</si>
  <si>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</si>
  <si>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</si>
  <si>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</si>
  <si>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</si>
  <si>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</si>
  <si>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</si>
  <si>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</si>
  <si>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</si>
  <si>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</si>
  <si>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</si>
  <si>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</si>
  <si>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</si>
  <si>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</si>
  <si>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</si>
  <si>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</si>
  <si>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</si>
  <si>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</si>
  <si>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</si>
  <si>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</si>
  <si>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</si>
  <si>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</si>
  <si>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</si>
  <si>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</si>
  <si>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</si>
  <si>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</si>
  <si>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</si>
  <si>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</si>
  <si>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</si>
  <si>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</si>
  <si>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</si>
  <si>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</si>
  <si>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</si>
  <si>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</si>
  <si>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</si>
  <si>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</si>
  <si>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</si>
  <si>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</si>
  <si>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</si>
  <si>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</si>
  <si>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</si>
  <si>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</si>
  <si>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</si>
  <si>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</si>
  <si>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</si>
  <si>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</si>
  <si>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</si>
  <si>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</si>
  <si>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</si>
  <si>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</si>
  <si>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</si>
  <si>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</si>
  <si>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</si>
  <si>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</si>
  <si>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</si>
  <si>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</si>
  <si>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</si>
  <si>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</si>
  <si>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</si>
  <si>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</si>
  <si>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</si>
  <si>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</si>
  <si>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</si>
  <si>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</si>
  <si>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</si>
  <si>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</si>
  <si>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</si>
  <si>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</si>
  <si>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</si>
  <si>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</si>
  <si>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</si>
  <si>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</si>
  <si>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</si>
  <si>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</si>
  <si>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</si>
  <si>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</si>
  <si>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</si>
  <si>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</si>
  <si>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</si>
  <si>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</si>
  <si>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</si>
  <si>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</si>
  <si>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</si>
  <si>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</si>
  <si>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</si>
  <si>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</si>
  <si>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</si>
  <si>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</si>
  <si>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</si>
  <si>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</si>
  <si>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</si>
  <si>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</si>
  <si>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</si>
  <si>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</si>
  <si>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</si>
  <si>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</si>
  <si>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</si>
  <si>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</si>
  <si>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</si>
  <si>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</si>
  <si>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</si>
  <si>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</si>
  <si>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</si>
  <si>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</si>
  <si>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</si>
  <si>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</si>
  <si>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</si>
  <si>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</si>
  <si>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</si>
  <si>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</si>
  <si>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</si>
  <si>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</si>
  <si>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</si>
  <si>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</si>
  <si>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</si>
  <si>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</si>
  <si>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</si>
  <si>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</si>
  <si>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</si>
  <si>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</si>
  <si>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</si>
  <si>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</si>
  <si>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</si>
  <si>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</si>
  <si>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</si>
  <si>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</si>
  <si>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</si>
  <si>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</si>
  <si>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</si>
  <si>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</si>
  <si>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</si>
  <si>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</si>
  <si>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</si>
  <si>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</si>
  <si>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</si>
  <si>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</si>
  <si>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</si>
  <si>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</si>
  <si>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</si>
  <si>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</si>
  <si>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</si>
  <si>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</si>
  <si>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</si>
  <si>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</si>
  <si>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</si>
  <si>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</si>
  <si>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</si>
  <si>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</si>
  <si>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</si>
  <si>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</si>
  <si>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</si>
  <si>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</si>
  <si>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</si>
  <si>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</si>
  <si>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</si>
  <si>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</si>
  <si>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</si>
  <si>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</si>
  <si>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</si>
  <si>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</si>
  <si>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</si>
  <si>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</si>
  <si>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</si>
  <si>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</si>
  <si>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</si>
  <si>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</si>
  <si>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</si>
  <si>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</si>
  <si>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</si>
  <si>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</si>
  <si>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</si>
  <si>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</si>
  <si>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</si>
  <si>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</si>
  <si>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</si>
  <si>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</si>
  <si>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</si>
  <si>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</si>
  <si>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</si>
  <si>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</si>
  <si>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</si>
  <si>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</si>
  <si>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</si>
  <si>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</si>
  <si>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</si>
  <si>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</si>
  <si>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</si>
  <si>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</si>
  <si>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</si>
  <si>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</si>
  <si>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</si>
  <si>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</si>
  <si>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</si>
  <si>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</si>
  <si>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</si>
  <si>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</si>
  <si>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</si>
  <si>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</si>
  <si>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</si>
  <si>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</si>
  <si>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</si>
  <si>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</si>
  <si>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</si>
  <si>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</si>
  <si>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</si>
  <si>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</si>
  <si>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</si>
  <si>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</si>
  <si>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</si>
  <si>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</si>
  <si>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</si>
  <si>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</si>
  <si>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</si>
  <si>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</si>
  <si>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</si>
  <si>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</si>
  <si>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</si>
  <si>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</si>
  <si>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</si>
  <si>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</si>
  <si>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</si>
  <si>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</si>
  <si>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</si>
  <si>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</si>
  <si>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</si>
  <si>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</si>
  <si>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</si>
  <si>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</si>
  <si>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</si>
  <si>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</si>
  <si>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</si>
  <si>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</si>
  <si>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</si>
  <si>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</si>
  <si>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</si>
  <si>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</si>
  <si>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</si>
  <si>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</si>
  <si>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</si>
  <si>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</si>
  <si>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</si>
  <si>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</si>
  <si>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</si>
  <si>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</si>
  <si>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</si>
  <si>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</si>
  <si>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</si>
  <si>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</si>
  <si>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</si>
  <si>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</si>
  <si>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</si>
  <si>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</si>
  <si>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</si>
  <si>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</si>
  <si>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</si>
  <si>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</si>
  <si>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</si>
  <si>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</si>
  <si>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</si>
  <si>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</si>
  <si>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</si>
  <si>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</si>
  <si>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</si>
  <si>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</si>
  <si>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</si>
  <si>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</si>
  <si>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</si>
  <si>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</si>
  <si>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</si>
  <si>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</si>
  <si>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</si>
  <si>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</si>
  <si>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</si>
  <si>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</si>
  <si>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</si>
  <si>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</si>
  <si>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</si>
  <si>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</si>
  <si>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</si>
  <si>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</si>
  <si>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</si>
  <si>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</si>
  <si>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</si>
  <si>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</si>
  <si>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</si>
  <si>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</si>
  <si>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</si>
  <si>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</si>
  <si>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</si>
  <si>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</si>
  <si>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</si>
  <si>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</si>
  <si>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</si>
  <si>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</si>
  <si>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</si>
  <si>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</si>
  <si>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</si>
  <si>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</si>
  <si>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</si>
  <si>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</si>
  <si>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</si>
  <si>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</si>
  <si>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</si>
  <si>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</si>
  <si>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</si>
  <si>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</si>
  <si>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</si>
  <si>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</si>
  <si>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</si>
  <si>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</si>
  <si>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</si>
  <si>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</si>
  <si>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</si>
  <si>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</si>
  <si>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</si>
  <si>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</si>
  <si>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</si>
  <si>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</si>
  <si>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</si>
  <si>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</si>
  <si>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</si>
  <si>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</si>
  <si>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</si>
  <si>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</si>
  <si>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</si>
  <si>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</si>
  <si>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</si>
  <si>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</si>
  <si>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</si>
  <si>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</si>
  <si>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</si>
  <si>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</si>
  <si>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</si>
  <si>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</si>
  <si>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</si>
  <si>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</si>
  <si>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</si>
  <si>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</si>
  <si>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</si>
  <si>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</si>
  <si>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</si>
  <si>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</si>
  <si>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</si>
  <si>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</si>
  <si>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</si>
  <si>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</si>
  <si>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</si>
  <si>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</si>
  <si>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</si>
  <si>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</si>
  <si>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</si>
  <si>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</si>
  <si>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</si>
  <si>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</si>
  <si>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</si>
  <si>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</si>
  <si>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</si>
  <si>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</si>
  <si>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</si>
  <si>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</si>
  <si>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</si>
  <si>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</si>
  <si>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</si>
  <si>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</si>
  <si>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</si>
  <si>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</si>
  <si>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</si>
  <si>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</si>
  <si>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</si>
  <si>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</si>
  <si>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</si>
  <si>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</si>
  <si>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</si>
  <si>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</si>
  <si>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</si>
  <si>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</si>
  <si>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</si>
  <si>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</si>
  <si>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</si>
  <si>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</si>
  <si>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</si>
  <si>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</si>
  <si>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</si>
  <si>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</si>
  <si>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</si>
  <si>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</si>
  <si>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</si>
  <si>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</si>
  <si>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</si>
  <si>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</si>
  <si>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</si>
  <si>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</si>
  <si>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</si>
  <si>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</si>
  <si>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</si>
  <si>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</si>
  <si>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</si>
  <si>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</si>
  <si>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</si>
  <si>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</si>
  <si>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</si>
  <si>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</si>
  <si>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</si>
  <si>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</si>
  <si>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</si>
  <si>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</si>
  <si>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</si>
  <si>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</si>
  <si>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</si>
  <si>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</si>
  <si>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</si>
  <si>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</si>
  <si>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</si>
  <si>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</si>
  <si>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</si>
  <si>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</si>
  <si>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</si>
  <si>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</si>
  <si>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</si>
  <si>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</si>
  <si>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</si>
  <si>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</si>
  <si>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</si>
  <si>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</si>
  <si>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</si>
  <si>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</si>
  <si>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</si>
  <si>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</si>
  <si>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</si>
  <si>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</si>
  <si>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</si>
  <si>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</si>
  <si>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</si>
  <si>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</si>
  <si>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</si>
  <si>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</si>
  <si>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</si>
  <si>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</si>
  <si>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</si>
  <si>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</si>
  <si>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</si>
  <si>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</si>
  <si>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</si>
  <si>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</si>
  <si>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</si>
  <si>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</si>
  <si>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</si>
  <si>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</si>
  <si>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</si>
  <si>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</si>
  <si>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</si>
  <si>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</si>
  <si>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</si>
  <si>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</si>
  <si>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</si>
  <si>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</si>
  <si>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</si>
  <si>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</si>
  <si>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</si>
  <si>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</si>
  <si>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</si>
  <si>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</si>
  <si>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</si>
  <si>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</si>
  <si>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</si>
  <si>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</si>
  <si>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</si>
  <si>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</si>
  <si>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</si>
  <si>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</si>
  <si>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</si>
  <si>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</si>
  <si>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</si>
  <si>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</si>
  <si>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</si>
  <si>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</si>
  <si>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</si>
  <si>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</si>
  <si>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</si>
  <si>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</si>
  <si>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</si>
  <si>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</si>
  <si>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</si>
  <si>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</si>
  <si>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</si>
  <si>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</si>
  <si>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</si>
  <si>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</si>
  <si>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</si>
  <si>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</si>
  <si>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</si>
  <si>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</si>
  <si>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</si>
  <si>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</si>
  <si>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</si>
  <si>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</si>
  <si>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</si>
  <si>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</si>
  <si>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</si>
  <si>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</si>
  <si>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</si>
  <si>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</si>
  <si>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</si>
  <si>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</si>
  <si>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</si>
  <si>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</si>
  <si>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</si>
  <si>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</si>
  <si>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</si>
  <si>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</si>
  <si>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</si>
  <si>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</si>
  <si>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</si>
  <si>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</si>
  <si>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</si>
  <si>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</si>
  <si>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</si>
  <si>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</si>
  <si>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</si>
  <si>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</si>
  <si>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</si>
  <si>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</si>
  <si>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</si>
  <si>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</si>
  <si>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</si>
  <si>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</si>
  <si>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</si>
  <si>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</si>
  <si>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</si>
  <si>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</si>
  <si>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</si>
  <si>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</si>
  <si>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</si>
  <si>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</si>
  <si>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</si>
  <si>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</si>
  <si>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</si>
  <si>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</si>
  <si>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</si>
  <si>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</si>
  <si>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</si>
  <si>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</si>
  <si>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</si>
  <si>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</si>
  <si>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</si>
  <si>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</si>
  <si>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</si>
  <si>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</si>
  <si>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</si>
  <si>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</si>
  <si>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</si>
  <si>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</si>
  <si>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</si>
  <si>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</si>
  <si>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</si>
  <si>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</si>
  <si>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</si>
  <si>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</si>
  <si>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</si>
  <si>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</si>
  <si>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</si>
  <si>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</si>
  <si>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</si>
  <si>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</si>
  <si>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</si>
  <si>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</si>
  <si>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</si>
  <si>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</si>
  <si>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</si>
  <si>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</si>
  <si>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</si>
  <si>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</si>
  <si>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</si>
  <si>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</si>
  <si>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</si>
  <si>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</si>
  <si>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</si>
  <si>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</si>
  <si>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</si>
  <si>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</si>
  <si>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</si>
  <si>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</si>
  <si>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</si>
  <si>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</si>
  <si>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</si>
  <si>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</si>
  <si>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</si>
  <si>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</si>
  <si>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</si>
  <si>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</si>
  <si>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</si>
  <si>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</si>
  <si>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</si>
  <si>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</si>
  <si>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</si>
  <si>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</si>
  <si>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</si>
  <si>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</si>
  <si>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</si>
  <si>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</si>
  <si>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</si>
  <si>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</si>
  <si>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</si>
  <si>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</si>
  <si>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</si>
  <si>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</si>
  <si>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</si>
  <si>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</si>
  <si>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</si>
  <si>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</si>
  <si>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</si>
  <si>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</si>
  <si>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</si>
  <si>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</si>
  <si>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</si>
  <si>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</si>
  <si>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</si>
  <si>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</si>
  <si>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</si>
  <si>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</si>
  <si>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</si>
  <si>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</si>
  <si>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</si>
  <si>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</si>
  <si>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</si>
  <si>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</si>
  <si>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</si>
  <si>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</si>
  <si>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</si>
  <si>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</si>
  <si>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</si>
  <si>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</si>
  <si>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</si>
  <si>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</si>
  <si>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</si>
  <si>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</si>
  <si>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</si>
  <si>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</si>
  <si>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</si>
  <si>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</si>
  <si>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</si>
  <si>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</si>
  <si>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</si>
  <si>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</si>
  <si>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</si>
  <si>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</si>
  <si>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</si>
  <si>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</si>
  <si>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</si>
  <si>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</si>
  <si>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</si>
  <si>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</si>
  <si>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</si>
  <si>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</si>
  <si>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</si>
  <si>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</si>
  <si>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</si>
  <si>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</si>
  <si>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</si>
  <si>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</si>
  <si>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</si>
  <si>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</si>
  <si>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</si>
  <si>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</si>
  <si>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</si>
  <si>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</si>
  <si>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</si>
  <si>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</si>
  <si>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</si>
  <si>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</si>
  <si>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</si>
  <si>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</si>
  <si>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</si>
  <si>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</si>
  <si>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</si>
  <si>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</si>
  <si>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</si>
  <si>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</si>
  <si>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</si>
  <si>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</si>
  <si>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</si>
  <si>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</si>
  <si>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</si>
  <si>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</si>
  <si>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</si>
  <si>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</si>
  <si>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</si>
  <si>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</si>
  <si>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</si>
  <si>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</si>
  <si>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</si>
  <si>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</si>
  <si>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</si>
  <si>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</si>
  <si>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</si>
  <si>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</si>
  <si>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</si>
  <si>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</si>
  <si>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</si>
  <si>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</si>
  <si>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</si>
  <si>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</si>
  <si>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</si>
  <si>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</si>
  <si>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</si>
  <si>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</si>
  <si>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</si>
  <si>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</si>
  <si>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</si>
  <si>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</si>
  <si>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</si>
  <si>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</si>
  <si>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</si>
  <si>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</si>
  <si>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</si>
  <si>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</si>
  <si>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</si>
  <si>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</si>
  <si>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</si>
  <si>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</si>
  <si>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</si>
  <si>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</si>
  <si>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</si>
  <si>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</si>
  <si>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</si>
  <si>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</si>
  <si>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</si>
  <si>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</si>
  <si>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</si>
  <si>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</si>
  <si>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</si>
  <si>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</si>
  <si>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</si>
  <si>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</si>
  <si>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</si>
  <si>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</si>
  <si>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</si>
  <si>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</si>
  <si>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</si>
  <si>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</si>
  <si>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</si>
  <si>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</si>
  <si>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</si>
  <si>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</si>
  <si>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</si>
  <si>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</si>
  <si>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</si>
  <si>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</si>
  <si>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</si>
  <si>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</si>
  <si>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</si>
  <si>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</si>
  <si>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</si>
  <si>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</si>
  <si>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</si>
  <si>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</si>
  <si>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</si>
  <si>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</si>
  <si>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</si>
  <si>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</si>
  <si>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</si>
  <si>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</si>
  <si>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</si>
  <si>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</si>
  <si>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</si>
  <si>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</si>
  <si>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</si>
  <si>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</si>
  <si>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</si>
  <si>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</si>
  <si>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</si>
  <si>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</si>
  <si>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</si>
  <si>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</si>
  <si>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</si>
  <si>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</si>
  <si>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</si>
  <si>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</si>
  <si>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</si>
  <si>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</si>
  <si>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</si>
  <si>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</si>
  <si>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</si>
  <si>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</si>
  <si>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</si>
  <si>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</si>
  <si>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</si>
  <si>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</si>
  <si>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</si>
  <si>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</si>
  <si>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</si>
  <si>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</si>
  <si>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</si>
  <si>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</si>
  <si>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</si>
  <si>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</si>
  <si>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</si>
  <si>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</si>
  <si>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</si>
  <si>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</si>
  <si>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</si>
  <si>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</si>
  <si>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</si>
  <si>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</si>
  <si>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</si>
  <si>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</si>
  <si>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</si>
  <si>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</si>
  <si>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</si>
  <si>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</si>
  <si>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</si>
  <si>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</si>
  <si>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</si>
  <si>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</si>
  <si>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</si>
  <si>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</si>
  <si>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</si>
  <si>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</si>
  <si>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</si>
  <si>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</si>
  <si>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</si>
  <si>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</si>
  <si>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</si>
  <si>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</si>
  <si>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</si>
  <si>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</si>
  <si>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</si>
  <si>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</si>
  <si>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</si>
  <si>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</si>
  <si>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</si>
  <si>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</si>
  <si>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</si>
  <si>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</si>
  <si>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</si>
  <si>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</si>
  <si>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</si>
  <si>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</si>
  <si>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</si>
  <si>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</si>
  <si>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</si>
  <si>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</si>
  <si>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</si>
  <si>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</si>
  <si>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</si>
  <si>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</si>
  <si>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</si>
  <si>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</si>
  <si>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</si>
  <si>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</si>
  <si>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</si>
  <si>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</si>
  <si>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</si>
  <si>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</si>
  <si>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</si>
  <si>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</si>
  <si>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</si>
  <si>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</si>
  <si>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</si>
  <si>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</si>
  <si>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</si>
  <si>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</si>
  <si>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</si>
  <si>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</si>
  <si>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</si>
  <si>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</si>
  <si>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</si>
  <si>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</si>
  <si>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</si>
  <si>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</si>
  <si>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</si>
  <si>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</si>
  <si>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</si>
  <si>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</si>
  <si>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</si>
  <si>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</si>
  <si>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</si>
  <si>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</si>
  <si>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</si>
  <si>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</si>
  <si>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</si>
  <si>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</si>
  <si>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</si>
  <si>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</si>
  <si>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</si>
  <si>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</si>
  <si>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</si>
  <si>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</si>
  <si>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</si>
  <si>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</si>
  <si>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</si>
  <si>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</si>
  <si>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</si>
  <si>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</si>
  <si>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</si>
  <si>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</si>
  <si>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</si>
  <si>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</si>
  <si>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</si>
  <si>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</si>
  <si>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</si>
  <si>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</si>
  <si>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</si>
  <si>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</si>
  <si>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</si>
  <si>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</si>
  <si>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</si>
  <si>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</si>
  <si>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</si>
  <si>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</si>
  <si>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</si>
  <si>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</si>
  <si>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</si>
  <si>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</si>
  <si>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</si>
  <si>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</si>
  <si>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</si>
  <si>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</si>
  <si>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</si>
  <si>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</si>
  <si>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</si>
  <si>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</si>
  <si>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</si>
  <si>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</si>
  <si>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</si>
  <si>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</si>
  <si>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</si>
  <si>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</si>
  <si>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</si>
  <si>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</si>
  <si>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</si>
  <si>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</si>
  <si>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</si>
  <si>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</si>
  <si>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</si>
  <si>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</si>
  <si>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</si>
  <si>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</si>
  <si>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</si>
  <si>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</si>
  <si>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</si>
  <si>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</si>
  <si>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</si>
  <si>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</si>
  <si>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</si>
  <si>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</si>
  <si>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</si>
  <si>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</si>
  <si>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</si>
  <si>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</si>
  <si>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</si>
  <si>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</si>
  <si>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</si>
  <si>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</si>
  <si>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</si>
  <si>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</si>
  <si>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</si>
  <si>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</si>
  <si>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</si>
  <si>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</si>
  <si>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</si>
  <si>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</si>
  <si>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</si>
  <si>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</si>
  <si>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</si>
  <si>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</si>
  <si>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</si>
  <si>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</si>
  <si>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</si>
  <si>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</si>
  <si>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</si>
  <si>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</si>
  <si>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</si>
  <si>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</si>
  <si>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</si>
  <si>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</si>
  <si>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</si>
  <si>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</si>
  <si>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</si>
  <si>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</si>
  <si>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</si>
  <si>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</si>
  <si>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</si>
  <si>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</si>
  <si>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</si>
  <si>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</si>
  <si>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</si>
  <si>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</si>
  <si>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</si>
  <si>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</si>
  <si>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</si>
  <si>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</si>
  <si>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</si>
  <si>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</si>
  <si>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</si>
  <si>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</si>
  <si>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</si>
  <si>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</si>
  <si>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</si>
  <si>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</si>
  <si>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</si>
  <si>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</si>
  <si>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</si>
  <si>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</si>
  <si>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</si>
  <si>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</si>
  <si>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</si>
  <si>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</si>
  <si>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</si>
  <si>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</si>
  <si>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</si>
  <si>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</si>
  <si>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</si>
  <si>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</si>
  <si>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</si>
  <si>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</si>
  <si>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</si>
  <si>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</si>
  <si>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</si>
  <si>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</si>
  <si>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</si>
  <si>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</si>
  <si>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</si>
  <si>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</si>
  <si>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</si>
  <si>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</si>
  <si>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</si>
  <si>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</si>
  <si>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</si>
  <si>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</si>
  <si>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</si>
  <si>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</si>
  <si>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</si>
  <si>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</si>
  <si>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</si>
  <si>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</si>
  <si>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</si>
  <si>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</si>
  <si>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</si>
  <si>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</si>
  <si>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</si>
  <si>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</si>
  <si>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</si>
  <si>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</si>
  <si>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</si>
  <si>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</si>
  <si>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</si>
  <si>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</si>
  <si>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</si>
  <si>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</si>
  <si>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</si>
  <si>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</si>
  <si>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</si>
  <si>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</si>
  <si>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</si>
  <si>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</si>
  <si>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</si>
  <si>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</si>
  <si>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</si>
  <si>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</si>
  <si>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</si>
  <si>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</si>
  <si>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</si>
  <si>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</si>
  <si>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</si>
  <si>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</si>
  <si>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</si>
  <si>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</si>
  <si>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</si>
  <si>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</si>
  <si>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</si>
  <si>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</si>
  <si>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</si>
  <si>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</si>
  <si>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</si>
  <si>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</si>
  <si>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</si>
  <si>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</si>
  <si>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</si>
  <si>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</si>
  <si>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</si>
  <si>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</si>
  <si>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</si>
  <si>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</si>
  <si>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</si>
  <si>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</si>
  <si>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</si>
  <si>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</si>
  <si>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</si>
  <si>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</si>
  <si>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</si>
  <si>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</si>
  <si>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</si>
  <si>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</si>
  <si>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</si>
  <si>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</si>
  <si>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</si>
  <si>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</si>
  <si>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</si>
  <si>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</si>
  <si>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</si>
  <si>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</si>
  <si>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</si>
  <si>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</si>
  <si>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</si>
  <si>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</si>
  <si>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</si>
  <si>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</si>
  <si>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</si>
  <si>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</si>
  <si>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</si>
  <si>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</si>
  <si>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</si>
  <si>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</si>
  <si>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</si>
  <si>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</si>
  <si>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</si>
  <si>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</si>
  <si>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</si>
  <si>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</si>
  <si>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</si>
  <si>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</si>
  <si>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</si>
  <si>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</si>
  <si>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</si>
  <si>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</si>
  <si>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</si>
  <si>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</si>
  <si>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</si>
  <si>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</si>
  <si>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</si>
  <si>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</si>
  <si>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</si>
  <si>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</si>
  <si>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</si>
  <si>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</si>
  <si>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</si>
  <si>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</si>
  <si>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</si>
  <si>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</si>
  <si>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</si>
  <si>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</si>
  <si>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</si>
  <si>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</si>
  <si>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</si>
  <si>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</si>
  <si>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</si>
  <si>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</si>
  <si>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</si>
  <si>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</si>
  <si>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</si>
  <si>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</si>
  <si>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</si>
  <si>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</si>
  <si>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</si>
  <si>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</si>
  <si>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</si>
  <si>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</si>
  <si>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</si>
  <si>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</si>
  <si>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</si>
  <si>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</si>
  <si>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</si>
  <si>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</si>
  <si>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</si>
  <si>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</si>
  <si>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</si>
  <si>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</si>
  <si>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</si>
  <si>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</si>
  <si>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</si>
  <si>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</si>
  <si>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</si>
  <si>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</si>
  <si>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</si>
  <si>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</si>
  <si>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</si>
  <si>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</si>
  <si>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</si>
  <si>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</si>
  <si>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</si>
  <si>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</si>
  <si>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</si>
  <si>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</si>
  <si>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</si>
  <si>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</si>
  <si>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</si>
  <si>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</si>
  <si>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</si>
  <si>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</si>
  <si>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</si>
  <si>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</si>
  <si>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</si>
  <si>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</si>
  <si>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</si>
  <si>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</si>
  <si>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</si>
  <si>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</si>
  <si>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</si>
  <si>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</si>
  <si>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</si>
  <si>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</si>
  <si>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</si>
  <si>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</si>
  <si>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</si>
  <si>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</si>
  <si>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</si>
  <si>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</si>
  <si>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</si>
  <si>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</si>
  <si>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</si>
  <si>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</si>
  <si>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</si>
  <si>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</si>
  <si>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</si>
  <si>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</si>
  <si>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</si>
  <si>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</si>
  <si>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</si>
  <si>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</si>
  <si>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</si>
  <si>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</si>
  <si>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</si>
  <si>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</si>
  <si>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</si>
  <si>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</si>
  <si>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</si>
  <si>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</si>
  <si>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</si>
  <si>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</si>
  <si>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</si>
  <si>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</si>
  <si>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</si>
  <si>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</si>
  <si>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</si>
  <si>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</si>
  <si>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</si>
  <si>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</si>
  <si>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</si>
  <si>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</si>
  <si>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</si>
  <si>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</si>
  <si>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</si>
  <si>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</si>
  <si>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</si>
  <si>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</si>
  <si>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</si>
  <si>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</si>
  <si>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</si>
  <si>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</si>
  <si>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</si>
  <si>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</si>
  <si>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</si>
  <si>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</si>
  <si>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</si>
  <si>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</si>
  <si>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</si>
  <si>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</si>
  <si>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</si>
  <si>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</si>
  <si>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</si>
  <si>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</si>
  <si>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</si>
  <si>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</si>
  <si>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</si>
  <si>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</si>
  <si>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</si>
  <si>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</si>
  <si>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</si>
  <si>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</si>
  <si>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</si>
  <si>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</si>
  <si>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</si>
  <si>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</si>
  <si>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</si>
  <si>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</si>
  <si>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</si>
  <si>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</si>
  <si>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</si>
  <si>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</si>
  <si>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</si>
  <si>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</si>
  <si>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</si>
  <si>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</si>
  <si>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</si>
  <si>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</si>
  <si>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</si>
  <si>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</si>
  <si>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</si>
  <si>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</si>
  <si>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</si>
  <si>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</si>
  <si>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</si>
  <si>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</si>
  <si>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</si>
  <si>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</si>
  <si>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</si>
  <si>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</si>
  <si>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</si>
  <si>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</si>
  <si>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</si>
  <si>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</si>
  <si>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</si>
  <si>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</si>
  <si>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</si>
  <si>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</si>
  <si>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</si>
  <si>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</si>
  <si>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</si>
  <si>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</si>
  <si>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</si>
  <si>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</si>
  <si>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</si>
  <si>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</si>
  <si>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</si>
  <si>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</si>
  <si>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</si>
  <si>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</si>
  <si>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</si>
  <si>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</si>
  <si>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</si>
  <si>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</si>
  <si>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</si>
  <si>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</si>
  <si>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</si>
  <si>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</si>
  <si>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</si>
  <si>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</si>
  <si>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</si>
  <si>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</si>
  <si>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</si>
  <si>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</si>
  <si>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</si>
  <si>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</si>
  <si>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</si>
  <si>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</si>
  <si>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</si>
  <si>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</si>
  <si>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</si>
  <si>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</si>
  <si>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</si>
  <si>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</si>
  <si>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</si>
  <si>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</si>
  <si>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</si>
  <si>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</si>
  <si>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</si>
  <si>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</si>
  <si>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</si>
  <si>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</si>
  <si>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</si>
  <si>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</si>
  <si>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</si>
  <si>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</si>
  <si>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</si>
  <si>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</si>
  <si>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</si>
  <si>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</si>
  <si>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</si>
  <si>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</si>
  <si>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</si>
  <si>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</si>
  <si>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</si>
  <si>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</si>
  <si>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</si>
  <si>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</si>
  <si>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</si>
  <si>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</si>
  <si>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</si>
  <si>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</si>
  <si>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</si>
  <si>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</si>
  <si>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</si>
  <si>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</si>
  <si>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</si>
  <si>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</si>
  <si>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</si>
  <si>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</si>
  <si>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</si>
  <si>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</si>
  <si>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</si>
  <si>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</si>
  <si>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</si>
  <si>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</si>
  <si>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</si>
  <si>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</si>
  <si>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</si>
  <si>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</si>
  <si>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</si>
  <si>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</si>
  <si>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</si>
  <si>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</si>
  <si>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</si>
  <si>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</si>
  <si>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</si>
  <si>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</si>
  <si>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</si>
  <si>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</si>
  <si>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</si>
  <si>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</si>
  <si>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</si>
  <si>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</si>
  <si>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</si>
  <si>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</si>
  <si>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</si>
  <si>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</si>
  <si>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</si>
  <si>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</si>
  <si>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</si>
  <si>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</si>
  <si>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</si>
  <si>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</si>
  <si>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</si>
  <si>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</si>
  <si>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</si>
  <si>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</si>
  <si>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</si>
  <si>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</si>
  <si>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</si>
  <si>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</si>
  <si>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</si>
  <si>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</si>
  <si>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</si>
  <si>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</si>
  <si>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</si>
  <si>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</si>
  <si>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</si>
  <si>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</si>
  <si>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</si>
  <si>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</si>
  <si>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</si>
  <si>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</si>
  <si>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</si>
  <si>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</si>
  <si>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</si>
  <si>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</si>
  <si>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</si>
  <si>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</si>
  <si>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</si>
  <si>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</si>
  <si>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</si>
  <si>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</si>
  <si>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</si>
  <si>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</si>
  <si>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</si>
  <si>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</si>
  <si>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</si>
  <si>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</si>
  <si>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</si>
  <si>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</si>
  <si>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</si>
  <si>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</si>
  <si>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</si>
  <si>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</si>
  <si>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</si>
  <si>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</si>
  <si>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</si>
  <si>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</si>
  <si>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</si>
  <si>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</si>
  <si>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</si>
  <si>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</si>
  <si>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</si>
  <si>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</si>
  <si>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</si>
  <si>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</si>
  <si>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</si>
  <si>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</si>
  <si>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</si>
  <si>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</si>
  <si>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</si>
  <si>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</si>
  <si>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</si>
  <si>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</si>
  <si>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</si>
  <si>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</si>
  <si>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</si>
  <si>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</si>
  <si>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</si>
  <si>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</si>
  <si>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</si>
  <si>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</si>
  <si>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</si>
  <si>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</si>
  <si>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</si>
  <si>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</si>
  <si>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</si>
  <si>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</si>
  <si>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</si>
  <si>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</si>
  <si>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</si>
  <si>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</si>
  <si>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</si>
  <si>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</si>
  <si>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</si>
  <si>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</si>
  <si>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</si>
  <si>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</si>
  <si>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</si>
  <si>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</si>
  <si>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</si>
  <si>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</si>
  <si>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</si>
  <si>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</si>
  <si>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</si>
  <si>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</si>
  <si>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</si>
  <si>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</si>
  <si>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</si>
  <si>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</si>
  <si>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</si>
  <si>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</si>
  <si>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</si>
  <si>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</si>
  <si>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</si>
  <si>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</si>
  <si>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</si>
  <si>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</si>
  <si>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</si>
  <si>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</si>
  <si>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</si>
  <si>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</si>
  <si>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</si>
  <si>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</si>
  <si>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</si>
  <si>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</si>
  <si>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</si>
  <si>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</si>
  <si>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</si>
  <si>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</si>
  <si>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</si>
  <si>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</si>
  <si>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</si>
  <si>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</si>
  <si>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</si>
  <si>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</si>
  <si>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</si>
  <si>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</si>
  <si>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</si>
  <si>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</si>
  <si>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</si>
  <si>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</si>
  <si>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</si>
  <si>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</si>
  <si>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</si>
  <si>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</si>
  <si>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</si>
  <si>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</si>
  <si>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</si>
  <si>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</si>
  <si>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</si>
  <si>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</si>
  <si>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</si>
  <si>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</si>
  <si>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</si>
  <si>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</si>
  <si>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</si>
  <si>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</si>
  <si>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</si>
  <si>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</si>
  <si>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</si>
  <si>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</si>
  <si>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</si>
  <si>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</si>
  <si>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</si>
  <si>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</si>
  <si>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</si>
  <si>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</si>
  <si>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</si>
  <si>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</si>
  <si>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</si>
  <si>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</si>
  <si>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</si>
  <si>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</si>
  <si>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</si>
  <si>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</si>
  <si>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</si>
  <si>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</si>
  <si>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</si>
  <si>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</si>
  <si>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</si>
  <si>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</si>
  <si>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</si>
  <si>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</si>
  <si>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</si>
  <si>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</si>
  <si>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</si>
  <si>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</si>
  <si>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</si>
  <si>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</si>
  <si>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</si>
  <si>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</si>
  <si>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</si>
  <si>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</si>
  <si>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</si>
  <si>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</si>
  <si>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</si>
  <si>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</si>
  <si>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</si>
  <si>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</si>
  <si>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</si>
  <si>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</si>
  <si>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</si>
  <si>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</si>
  <si>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</si>
  <si>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</si>
  <si>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</si>
  <si>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</si>
  <si>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</si>
  <si>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</si>
  <si>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</si>
  <si>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</si>
  <si>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</si>
  <si>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</si>
  <si>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</si>
  <si>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</si>
  <si>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</si>
  <si>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</si>
  <si>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</si>
  <si>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</si>
  <si>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</si>
  <si>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</si>
  <si>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</si>
  <si>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</si>
  <si>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</si>
  <si>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</si>
  <si>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</si>
  <si>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</si>
  <si>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</si>
  <si>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</si>
  <si>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</si>
  <si>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</si>
  <si>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</si>
  <si>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</si>
  <si>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</si>
  <si>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</si>
  <si>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</si>
  <si>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</si>
  <si>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</si>
  <si>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</si>
  <si>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</si>
  <si>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</si>
  <si>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</si>
  <si>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</si>
  <si>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</si>
  <si>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</si>
  <si>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</si>
  <si>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</si>
  <si>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</si>
  <si>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</si>
  <si>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</si>
  <si>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</si>
  <si>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</si>
  <si>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</si>
  <si>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</si>
  <si>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</si>
  <si>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</si>
  <si>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</si>
  <si>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</si>
  <si>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</si>
  <si>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</si>
  <si>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</si>
  <si>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</si>
  <si>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</si>
  <si>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</si>
  <si>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</si>
  <si>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</si>
  <si>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</si>
  <si>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</si>
  <si>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</si>
  <si>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</si>
  <si>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</si>
  <si>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</si>
  <si>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</si>
  <si>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</si>
  <si>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</si>
  <si>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</si>
  <si>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</si>
  <si>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</si>
  <si>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</si>
  <si>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</si>
  <si>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</si>
  <si>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</si>
  <si>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</si>
  <si>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</si>
  <si>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</si>
  <si>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</si>
  <si>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</si>
  <si>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</si>
  <si>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</si>
  <si>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</si>
  <si>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</si>
  <si>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</si>
  <si>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</si>
  <si>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</si>
  <si>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</si>
  <si>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</si>
  <si>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</si>
  <si>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</si>
  <si>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</si>
  <si>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</si>
  <si>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</si>
  <si>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</si>
  <si>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</si>
  <si>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</si>
  <si>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</si>
  <si>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</si>
  <si>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</si>
  <si>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</si>
  <si>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</si>
  <si>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</si>
  <si>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</si>
  <si>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</si>
  <si>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</si>
  <si>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</si>
  <si>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</si>
  <si>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</si>
  <si>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</si>
  <si>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</si>
  <si>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</si>
  <si>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</si>
  <si>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</si>
  <si>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</si>
  <si>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</si>
  <si>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</si>
  <si>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</si>
  <si>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</si>
  <si>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</si>
  <si>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</si>
  <si>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</si>
  <si>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</si>
  <si>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</si>
  <si>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</si>
  <si>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</si>
  <si>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</si>
  <si>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</si>
  <si>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</si>
  <si>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</si>
  <si>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</si>
  <si>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</si>
  <si>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</si>
  <si>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</si>
  <si>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</si>
  <si>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</si>
  <si>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</si>
  <si>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</si>
  <si>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</si>
  <si>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</si>
  <si>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</si>
  <si>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</si>
  <si>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</si>
  <si>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</si>
  <si>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</si>
  <si>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</si>
  <si>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</si>
  <si>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</si>
  <si>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</si>
  <si>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</si>
  <si>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</si>
  <si>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</si>
  <si>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</si>
  <si>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</si>
  <si>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</si>
  <si>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</si>
  <si>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</si>
  <si>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</si>
  <si>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</si>
  <si>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</si>
  <si>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</si>
  <si>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</si>
  <si>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</si>
  <si>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</si>
  <si>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</si>
  <si>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</si>
  <si>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</si>
  <si>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</si>
  <si>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</si>
  <si>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</si>
  <si>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</si>
  <si>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</si>
  <si>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</si>
  <si>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</si>
  <si>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</si>
  <si>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</si>
  <si>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</si>
  <si>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</si>
  <si>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</si>
  <si>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</si>
  <si>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</si>
  <si>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</si>
  <si>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</si>
  <si>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</si>
  <si>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</si>
  <si>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</si>
  <si>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</si>
  <si>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</si>
  <si>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</si>
  <si>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</si>
  <si>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</si>
  <si>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</si>
  <si>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</si>
  <si>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</si>
  <si>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</si>
  <si>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</si>
  <si>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</si>
  <si>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</si>
  <si>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</si>
  <si>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</si>
  <si>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</si>
  <si>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</si>
  <si>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</si>
  <si>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</si>
  <si>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</si>
  <si>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</si>
  <si>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</si>
  <si>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</si>
  <si>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</si>
  <si>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</si>
  <si>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</si>
  <si>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</si>
  <si>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</si>
  <si>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</si>
  <si>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</si>
  <si>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</si>
  <si>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</si>
  <si>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</si>
  <si>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</si>
  <si>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</si>
  <si>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</si>
  <si>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</si>
  <si>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</si>
  <si>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</si>
  <si>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</si>
  <si>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</si>
  <si>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</si>
  <si>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</si>
  <si>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</si>
  <si>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</si>
  <si>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</si>
  <si>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</si>
  <si>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</si>
  <si>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</si>
  <si>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</si>
  <si>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</si>
  <si>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</si>
  <si>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</si>
  <si>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</si>
  <si>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</si>
  <si>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</si>
  <si>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</si>
  <si>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</si>
  <si>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</si>
  <si>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</si>
  <si>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</si>
  <si>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</si>
  <si>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</si>
  <si>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</si>
  <si>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</si>
  <si>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</si>
  <si>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</si>
  <si>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</si>
  <si>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</si>
  <si>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</si>
  <si>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</si>
  <si>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</si>
  <si>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</si>
  <si>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</si>
  <si>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</si>
  <si>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</si>
  <si>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</si>
  <si>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</si>
  <si>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</si>
  <si>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</si>
  <si>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</si>
  <si>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</si>
  <si>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</si>
  <si>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</si>
  <si>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</si>
  <si>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</si>
  <si>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</si>
  <si>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</si>
  <si>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</si>
  <si>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</si>
  <si>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</si>
  <si>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</si>
  <si>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</si>
  <si>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</si>
  <si>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</si>
  <si>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</si>
  <si>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</si>
  <si>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</si>
  <si>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</si>
  <si>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</si>
  <si>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</si>
  <si>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</si>
  <si>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</si>
  <si>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</si>
  <si>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</si>
  <si>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</si>
  <si>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</si>
  <si>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</si>
  <si>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</si>
  <si>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</si>
  <si>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</si>
  <si>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</si>
  <si>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</si>
  <si>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</si>
  <si>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</si>
  <si>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</si>
  <si>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</si>
  <si>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</si>
  <si>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</si>
  <si>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</si>
  <si>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</si>
  <si>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</si>
  <si>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</si>
  <si>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</si>
  <si>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</si>
  <si>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</si>
  <si>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</si>
  <si>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</si>
  <si>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</si>
  <si>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</si>
  <si>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</si>
  <si>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</si>
  <si>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</si>
  <si>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</si>
  <si>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</si>
  <si>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</si>
  <si>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</si>
  <si>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</si>
  <si>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</si>
  <si>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</si>
  <si>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</si>
  <si>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</si>
  <si>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</si>
  <si>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</si>
  <si>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</si>
  <si>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</si>
  <si>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</si>
  <si>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</si>
  <si>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</si>
  <si>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</si>
  <si>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</si>
  <si>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</si>
  <si>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</si>
  <si>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</si>
  <si>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</si>
  <si>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</si>
  <si>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</si>
  <si>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</si>
  <si>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</si>
  <si>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</si>
  <si>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</si>
  <si>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</si>
  <si>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</si>
  <si>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</si>
  <si>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</si>
  <si>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</si>
  <si>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</si>
  <si>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</si>
  <si>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</si>
  <si>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</si>
  <si>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</si>
  <si>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</si>
  <si>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</si>
  <si>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</si>
  <si>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</si>
  <si>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</si>
  <si>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</si>
  <si>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</si>
  <si>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</si>
  <si>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</si>
  <si>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</si>
  <si>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</si>
  <si>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</si>
  <si>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</si>
  <si>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</si>
  <si>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</si>
  <si>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</si>
  <si>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</si>
  <si>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</si>
  <si>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</si>
  <si>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</si>
  <si>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</si>
  <si>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</si>
  <si>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</si>
  <si>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</si>
  <si>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</si>
  <si>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</si>
  <si>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</si>
  <si>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</si>
  <si>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</si>
  <si>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</si>
  <si>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</si>
  <si>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</si>
  <si>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</si>
  <si>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</si>
  <si>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</si>
  <si>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</si>
  <si>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</si>
  <si>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</si>
  <si>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</si>
  <si>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</si>
  <si>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</si>
  <si>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</si>
  <si>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</si>
  <si>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</si>
  <si>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</si>
  <si>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</si>
  <si>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</si>
  <si>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</si>
  <si>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</si>
  <si>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</si>
  <si>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</si>
  <si>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</si>
  <si>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</si>
  <si>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</si>
  <si>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</si>
  <si>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</si>
  <si>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</si>
  <si>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</si>
  <si>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</si>
  <si>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</si>
  <si>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</si>
  <si>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</si>
  <si>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</si>
  <si>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</si>
  <si>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</si>
  <si>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</si>
  <si>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</si>
  <si>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</si>
  <si>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</si>
  <si>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</si>
  <si>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</si>
  <si>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</si>
  <si>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</si>
  <si>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</si>
  <si>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</si>
  <si>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</si>
  <si>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</si>
  <si>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</si>
  <si>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</si>
  <si>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</si>
  <si>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</si>
  <si>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</si>
  <si>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</si>
  <si>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</si>
  <si>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</si>
  <si>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</si>
  <si>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</si>
  <si>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</si>
  <si>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</si>
  <si>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</si>
  <si>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</si>
  <si>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</si>
  <si>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</si>
  <si>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</si>
  <si>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</si>
  <si>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</si>
  <si>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</si>
  <si>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</si>
  <si>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</si>
  <si>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</si>
  <si>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</si>
  <si>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</si>
  <si>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</si>
  <si>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</si>
  <si>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</si>
  <si>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</si>
  <si>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</si>
  <si>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</si>
  <si>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</si>
  <si>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</si>
  <si>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</si>
  <si>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</si>
  <si>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</si>
  <si>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</si>
  <si>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</si>
  <si>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</si>
  <si>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</si>
  <si>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</si>
  <si>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</si>
  <si>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</si>
  <si>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</si>
  <si>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</si>
  <si>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</si>
  <si>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</si>
  <si>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</si>
  <si>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</si>
  <si>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</si>
  <si>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</si>
  <si>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</si>
  <si>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</si>
  <si>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</si>
  <si>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</si>
  <si>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</si>
  <si>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</si>
  <si>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</si>
  <si>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</si>
  <si>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</si>
  <si>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</si>
  <si>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</si>
  <si>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</si>
  <si>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</si>
  <si>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</si>
  <si>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</si>
  <si>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</si>
  <si>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</si>
  <si>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</si>
  <si>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</si>
  <si>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</si>
  <si>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</si>
  <si>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</si>
  <si>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</si>
  <si>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</si>
  <si>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</si>
  <si>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</si>
  <si>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</si>
  <si>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</si>
  <si>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</si>
  <si>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</si>
  <si>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</si>
  <si>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</si>
  <si>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</si>
  <si>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</si>
  <si>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</si>
  <si>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</si>
  <si>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</si>
  <si>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</si>
  <si>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</si>
  <si>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</si>
  <si>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</si>
  <si>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</si>
  <si>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</si>
  <si>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</si>
  <si>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</si>
  <si>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</si>
  <si>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</si>
  <si>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</si>
  <si>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</si>
  <si>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</si>
  <si>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</si>
  <si>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</si>
  <si>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</si>
  <si>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</si>
  <si>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</si>
  <si>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</si>
  <si>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</si>
  <si>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</si>
  <si>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</si>
  <si>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</si>
  <si>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</si>
  <si>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</si>
  <si>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</si>
  <si>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</si>
  <si>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</si>
  <si>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</si>
  <si>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</si>
  <si>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</si>
  <si>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</si>
  <si>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</si>
  <si>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</si>
  <si>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</si>
  <si>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</si>
  <si>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</si>
  <si>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</si>
  <si>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</si>
  <si>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</si>
  <si>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</si>
  <si>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</si>
  <si>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</si>
  <si>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</si>
  <si>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</si>
  <si>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</si>
  <si>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</si>
  <si>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</si>
  <si>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</si>
  <si>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</si>
  <si>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</si>
  <si>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</si>
  <si>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</si>
  <si>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</si>
  <si>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</si>
  <si>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</si>
  <si>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</si>
  <si>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</si>
  <si>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</si>
  <si>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</si>
  <si>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</si>
  <si>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</si>
  <si>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</si>
  <si>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</si>
  <si>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</si>
  <si>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</si>
  <si>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</si>
  <si>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</si>
  <si>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</si>
  <si>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</si>
  <si>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</si>
  <si>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</si>
  <si>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</si>
  <si>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</si>
  <si>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</si>
  <si>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</si>
  <si>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</si>
  <si>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</si>
  <si>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</si>
  <si>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</si>
  <si>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</si>
  <si>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</si>
  <si>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</si>
  <si>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</si>
  <si>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</si>
  <si>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</si>
  <si>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</si>
  <si>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</si>
  <si>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</si>
  <si>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</si>
  <si>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</si>
  <si>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</si>
  <si>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</si>
  <si>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</si>
  <si>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</si>
  <si>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</si>
  <si>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</si>
  <si>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</si>
  <si>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</si>
  <si>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</si>
  <si>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</si>
  <si>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</si>
  <si>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</si>
  <si>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</si>
  <si>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</si>
  <si>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</si>
  <si>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</si>
  <si>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</si>
  <si>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</si>
  <si>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</si>
  <si>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</si>
  <si>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</si>
  <si>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</si>
  <si>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</si>
  <si>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</si>
  <si>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</si>
  <si>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</si>
  <si>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</si>
  <si>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</si>
  <si>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</si>
  <si>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</si>
  <si>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</si>
  <si>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</si>
  <si>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</si>
  <si>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</si>
  <si>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</si>
  <si>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</si>
  <si>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</si>
  <si>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</si>
  <si>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</si>
  <si>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</si>
  <si>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</si>
  <si>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</si>
  <si>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</si>
  <si>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</si>
  <si>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</si>
  <si>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</si>
  <si>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</si>
  <si>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</si>
  <si>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</si>
  <si>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</si>
  <si>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</si>
  <si>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</si>
  <si>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</si>
  <si>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</si>
  <si>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</si>
  <si>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</si>
  <si>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</si>
  <si>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</si>
  <si>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</si>
  <si>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</si>
  <si>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</si>
  <si>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</si>
  <si>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</si>
  <si>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</si>
  <si>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</si>
  <si>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</si>
  <si>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</si>
  <si>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</si>
  <si>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</si>
  <si>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</si>
  <si>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</si>
  <si>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</si>
  <si>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</si>
  <si>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</si>
  <si>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</si>
  <si>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</si>
  <si>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</si>
  <si>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</si>
  <si>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</si>
  <si>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</si>
  <si>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</si>
  <si>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</si>
  <si>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</si>
  <si>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</si>
  <si>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</si>
  <si>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</si>
  <si>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</si>
  <si>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</si>
  <si>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</si>
  <si>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</si>
  <si>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</si>
  <si>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</si>
  <si>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</si>
  <si>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</si>
  <si>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</si>
  <si>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</si>
  <si>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</si>
  <si>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</si>
  <si>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</si>
  <si>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</si>
  <si>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</si>
  <si>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</si>
  <si>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</si>
  <si>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</si>
  <si>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</si>
  <si>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</si>
  <si>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</si>
  <si>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</si>
  <si>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</si>
  <si>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</si>
  <si>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</si>
  <si>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</si>
  <si>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</si>
  <si>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</si>
  <si>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</si>
  <si>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</si>
  <si>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</si>
  <si>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</si>
  <si>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</si>
  <si>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</si>
  <si>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</si>
  <si>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</si>
  <si>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</si>
  <si>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</si>
  <si>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</si>
  <si>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</si>
  <si>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</si>
  <si>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</si>
  <si>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</si>
  <si>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</si>
  <si>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</si>
  <si>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</si>
  <si>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</si>
  <si>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</si>
  <si>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</si>
  <si>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</si>
  <si>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</si>
  <si>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</si>
  <si>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</si>
  <si>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</si>
  <si>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</si>
  <si>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</si>
  <si>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</si>
  <si>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</si>
  <si>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</si>
  <si>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</si>
  <si>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</si>
  <si>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</si>
  <si>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</si>
  <si>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</si>
  <si>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</si>
  <si>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</si>
  <si>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</si>
  <si>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</si>
  <si>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</si>
  <si>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</si>
  <si>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</si>
  <si>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</si>
  <si>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</si>
  <si>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</si>
  <si>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</si>
  <si>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</si>
  <si>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</si>
  <si>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</si>
  <si>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</si>
  <si>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</si>
  <si>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</si>
  <si>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</si>
  <si>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</si>
  <si>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</si>
  <si>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</si>
  <si>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</si>
  <si>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</si>
  <si>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</si>
  <si>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</si>
  <si>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</si>
  <si>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</si>
  <si>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</si>
  <si>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</si>
  <si>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</si>
  <si>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</si>
  <si>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</si>
  <si>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</si>
  <si>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</si>
  <si>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</si>
  <si>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</si>
  <si>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</si>
  <si>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</si>
  <si>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</si>
  <si>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</si>
  <si>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</si>
  <si>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</si>
  <si>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</si>
  <si>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</si>
  <si>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</si>
  <si>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</si>
  <si>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</si>
  <si>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</si>
  <si>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</si>
  <si>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</si>
  <si>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</si>
  <si>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</si>
  <si>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</si>
  <si>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</si>
  <si>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</si>
  <si>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</si>
  <si>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</si>
  <si>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</si>
  <si>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</si>
  <si>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</si>
  <si>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</si>
  <si>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</si>
  <si>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</si>
  <si>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</si>
  <si>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</si>
  <si>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</si>
  <si>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</si>
  <si>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</si>
  <si>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</si>
  <si>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</si>
  <si>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</si>
  <si>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</si>
  <si>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</si>
  <si>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</si>
  <si>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</si>
  <si>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</si>
  <si>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</si>
  <si>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</si>
  <si>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</si>
  <si>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</si>
  <si>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</si>
  <si>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</si>
  <si>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</si>
  <si>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</si>
  <si>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</si>
  <si>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</si>
  <si>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</si>
  <si>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</si>
  <si>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</si>
  <si>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</si>
  <si>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</si>
  <si>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</si>
  <si>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</si>
  <si>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</si>
  <si>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</si>
  <si>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</si>
  <si>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</si>
  <si>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</si>
  <si>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</si>
  <si>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</si>
  <si>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</si>
  <si>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</si>
  <si>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</si>
  <si>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</si>
  <si>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</si>
  <si>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</si>
  <si>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</si>
  <si>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</si>
  <si>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</si>
  <si>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</si>
  <si>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</si>
  <si>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</si>
  <si>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</si>
  <si>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</si>
  <si>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</si>
  <si>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</si>
  <si>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</si>
  <si>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</si>
  <si>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</si>
  <si>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</si>
  <si>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</si>
  <si>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</si>
  <si>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</si>
  <si>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</si>
  <si>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</si>
  <si>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</si>
  <si>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</si>
  <si>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</si>
  <si>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</si>
  <si>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</si>
  <si>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</si>
  <si>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</si>
  <si>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</si>
  <si>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</si>
  <si>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</si>
  <si>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</si>
  <si>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</si>
  <si>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</si>
  <si>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</si>
  <si>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</si>
  <si>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</si>
  <si>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</si>
  <si>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</si>
  <si>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</si>
  <si>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</si>
  <si>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</si>
  <si>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</si>
  <si>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</si>
  <si>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</si>
  <si>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</si>
  <si>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</si>
  <si>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</si>
  <si>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</si>
  <si>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</si>
  <si>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</si>
  <si>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</si>
  <si>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</si>
  <si>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</si>
  <si>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</si>
  <si>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</si>
  <si>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</si>
  <si>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</si>
  <si>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</si>
  <si>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</si>
  <si>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</si>
  <si>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</si>
  <si>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</si>
  <si>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</si>
  <si>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</si>
  <si>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</si>
  <si>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</si>
  <si>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</si>
  <si>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</si>
  <si>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</si>
  <si>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</si>
  <si>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</si>
  <si>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</si>
  <si>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</si>
  <si>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</si>
  <si>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</si>
  <si>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</si>
  <si>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</si>
  <si>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</si>
  <si>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</si>
  <si>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</si>
  <si>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</si>
  <si>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</si>
  <si>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</si>
  <si>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</si>
  <si>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</si>
  <si>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</si>
  <si>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</si>
  <si>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</si>
  <si>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</si>
  <si>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</si>
  <si>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</si>
  <si>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</si>
  <si>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</si>
  <si>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</si>
  <si>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</si>
  <si>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</si>
  <si>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</si>
  <si>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</si>
  <si>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</si>
  <si>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</si>
  <si>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</si>
  <si>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</si>
  <si>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</si>
  <si>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</si>
  <si>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</si>
  <si>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</si>
  <si>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</si>
  <si>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</si>
  <si>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</si>
  <si>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</si>
  <si>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</si>
  <si>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</si>
  <si>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</si>
  <si>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</si>
  <si>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</si>
  <si>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</si>
  <si>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</si>
  <si>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</si>
  <si>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</si>
  <si>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</si>
  <si>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</si>
  <si>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</si>
  <si>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</si>
  <si>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</si>
  <si>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</si>
  <si>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</si>
  <si>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</si>
  <si>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</si>
  <si>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</si>
  <si>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</si>
  <si>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</si>
  <si>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</si>
  <si>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</si>
  <si>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</si>
  <si>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</si>
  <si>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</si>
  <si>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</si>
  <si>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</si>
  <si>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</si>
  <si>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</si>
  <si>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</si>
  <si>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</si>
  <si>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</si>
  <si>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</si>
  <si>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</si>
  <si>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</si>
  <si>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</si>
  <si>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</si>
  <si>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</si>
  <si>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</si>
  <si>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</si>
  <si>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</si>
  <si>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</si>
  <si>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</si>
  <si>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</si>
  <si>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</si>
  <si>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</si>
  <si>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</si>
  <si>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</si>
  <si>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</si>
  <si>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</si>
  <si>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</si>
  <si>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</si>
  <si>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</si>
  <si>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</si>
  <si>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</si>
  <si>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</si>
  <si>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</si>
  <si>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</si>
  <si>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</si>
  <si>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</si>
  <si>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</si>
  <si>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</si>
  <si>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</si>
  <si>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</si>
  <si>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</si>
  <si>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</si>
  <si>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</si>
  <si>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</si>
  <si>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</si>
  <si>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</si>
  <si>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</si>
  <si>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</si>
  <si>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</si>
  <si>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</si>
  <si>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</si>
  <si>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</si>
  <si>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</si>
  <si>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</si>
  <si>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</si>
  <si>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</si>
  <si>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</si>
  <si>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</si>
  <si>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</si>
  <si>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</si>
  <si>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</si>
  <si>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</si>
  <si>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</si>
  <si>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</si>
  <si>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</si>
  <si>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</si>
  <si>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</si>
  <si>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</si>
  <si>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</si>
  <si>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</si>
  <si>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</si>
  <si>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</si>
  <si>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</si>
  <si>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</si>
  <si>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</si>
  <si>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</si>
  <si>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</si>
  <si>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</si>
  <si>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</si>
  <si>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</si>
  <si>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</si>
  <si>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</si>
  <si>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</si>
  <si>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</si>
  <si>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</si>
  <si>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</si>
  <si>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</si>
  <si>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</si>
  <si>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</si>
  <si>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</si>
  <si>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</si>
  <si>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</si>
  <si>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</si>
  <si>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</si>
  <si>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</si>
  <si>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</si>
  <si>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</si>
  <si>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</si>
  <si>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</si>
  <si>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</si>
  <si>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</si>
  <si>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</si>
  <si>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</si>
  <si>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</si>
  <si>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</si>
  <si>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</si>
  <si>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</si>
  <si>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</si>
  <si>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</si>
  <si>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</si>
  <si>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</si>
  <si>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</si>
  <si>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</si>
  <si>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</si>
  <si>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</si>
  <si>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</si>
  <si>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</si>
  <si>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</si>
  <si>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</si>
  <si>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</si>
  <si>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</si>
  <si>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</si>
  <si>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</si>
  <si>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</si>
  <si>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</si>
  <si>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</si>
  <si>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</si>
  <si>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</si>
  <si>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</si>
  <si>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</si>
  <si>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</si>
  <si>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</si>
  <si>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</si>
  <si>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</si>
  <si>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</si>
  <si>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</si>
  <si>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</si>
  <si>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</si>
  <si>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</si>
  <si>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</si>
  <si>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</si>
  <si>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</si>
  <si>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</si>
  <si>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</si>
  <si>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</si>
  <si>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</si>
  <si>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</si>
  <si>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</si>
  <si>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</si>
  <si>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</si>
  <si>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</si>
  <si>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</si>
  <si>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</si>
  <si>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</si>
  <si>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</si>
  <si>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</si>
  <si>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</si>
  <si>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</si>
  <si>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</si>
  <si>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</si>
  <si>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</si>
  <si>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</si>
  <si>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</si>
  <si>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</si>
  <si>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</si>
  <si>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</si>
  <si>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</si>
  <si>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</si>
  <si>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</si>
  <si>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</si>
  <si>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</si>
  <si>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</si>
  <si>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</si>
  <si>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</si>
  <si>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</si>
  <si>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</si>
  <si>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</si>
  <si>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</si>
  <si>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</si>
  <si>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</si>
  <si>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</si>
  <si>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</si>
  <si>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</si>
  <si>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</si>
  <si>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</si>
  <si>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</si>
  <si>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</si>
  <si>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</si>
  <si>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</si>
  <si>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</si>
  <si>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</si>
  <si>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</si>
  <si>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</si>
  <si>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</si>
  <si>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</si>
  <si>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</si>
  <si>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</si>
  <si>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</si>
  <si>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</si>
  <si>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</si>
  <si>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</si>
  <si>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</si>
  <si>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</si>
  <si>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</si>
  <si>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</si>
  <si>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</si>
  <si>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</si>
  <si>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</si>
  <si>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</si>
  <si>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</si>
  <si>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</si>
  <si>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</si>
  <si>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</si>
  <si>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</si>
  <si>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</si>
  <si>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</si>
  <si>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</si>
  <si>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</si>
  <si>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</si>
  <si>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</si>
  <si>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</si>
  <si>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</si>
  <si>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</si>
  <si>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</si>
  <si>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</si>
  <si>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</si>
  <si>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</si>
  <si>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</si>
  <si>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</si>
  <si>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</si>
  <si>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</si>
  <si>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</si>
  <si>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</si>
  <si>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</si>
  <si>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</si>
  <si>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</si>
  <si>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</si>
  <si>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</si>
  <si>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</si>
  <si>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</si>
  <si>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</si>
  <si>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</si>
  <si>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</si>
  <si>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</si>
  <si>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</si>
  <si>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</si>
  <si>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</si>
  <si>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</si>
  <si>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</si>
  <si>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</si>
  <si>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</si>
  <si>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</si>
  <si>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</si>
  <si>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</si>
  <si>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</si>
  <si>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</si>
  <si>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</si>
  <si>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</si>
  <si>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</si>
  <si>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</si>
  <si>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</si>
  <si>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</si>
  <si>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</si>
  <si>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</si>
  <si>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</si>
  <si>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</si>
  <si>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</si>
  <si>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</si>
  <si>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</si>
  <si>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</si>
  <si>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</si>
  <si>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</si>
  <si>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</si>
  <si>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</si>
  <si>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</si>
  <si>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</si>
  <si>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</si>
  <si>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</si>
  <si>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</si>
  <si>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</si>
  <si>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</si>
  <si>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</si>
  <si>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</si>
  <si>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</si>
  <si>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</si>
  <si>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</si>
  <si>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</si>
  <si>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</si>
  <si>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</si>
  <si>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</si>
  <si>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</si>
  <si>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</si>
  <si>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</si>
  <si>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</si>
  <si>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</si>
  <si>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</si>
  <si>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</si>
  <si>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</si>
  <si>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</si>
  <si>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</si>
  <si>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</si>
  <si>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</si>
  <si>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</si>
  <si>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</si>
  <si>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</si>
  <si>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</si>
  <si>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</si>
  <si>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</si>
  <si>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</si>
  <si>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</si>
  <si>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</si>
  <si>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</si>
  <si>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</si>
  <si>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</si>
  <si>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</si>
  <si>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</si>
  <si>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</si>
  <si>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</si>
  <si>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</si>
  <si>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</si>
  <si>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</si>
  <si>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</si>
  <si>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</si>
  <si>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</si>
  <si>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</si>
  <si>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</si>
  <si>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</si>
  <si>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</si>
  <si>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</si>
  <si>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</si>
  <si>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</si>
  <si>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</si>
  <si>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</si>
  <si>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</si>
  <si>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</si>
  <si>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</si>
  <si>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</si>
  <si>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</si>
  <si>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</si>
  <si>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</si>
  <si>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</si>
  <si>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</si>
  <si>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</si>
  <si>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</si>
  <si>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</si>
  <si>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</si>
  <si>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</si>
  <si>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</si>
  <si>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</si>
  <si>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</si>
  <si>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</si>
  <si>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</si>
  <si>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</si>
  <si>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</si>
  <si>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</si>
  <si>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</si>
  <si>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</si>
  <si>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</si>
  <si>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</si>
  <si>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</si>
  <si>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</si>
  <si>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</si>
  <si>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</si>
  <si>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</si>
  <si>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</si>
  <si>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</si>
  <si>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</si>
  <si>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</si>
  <si>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</si>
  <si>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</si>
  <si>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</si>
  <si>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</si>
  <si>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</si>
  <si>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</si>
  <si>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</si>
  <si>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</si>
  <si>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</si>
  <si>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</si>
  <si>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</si>
  <si>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</si>
  <si>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</si>
  <si>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</si>
  <si>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</si>
  <si>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</si>
  <si>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</si>
  <si>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</si>
  <si>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</si>
  <si>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</si>
  <si>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</si>
  <si>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</si>
  <si>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</si>
  <si>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</si>
  <si>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</si>
  <si>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</si>
  <si>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</si>
  <si>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</si>
  <si>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</si>
  <si>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</si>
  <si>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</si>
  <si>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</si>
  <si>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</si>
  <si>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</si>
  <si>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</si>
  <si>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</si>
  <si>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</si>
  <si>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</si>
  <si>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</si>
  <si>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</si>
  <si>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</si>
  <si>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</si>
  <si>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</si>
  <si>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</si>
  <si>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</si>
  <si>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</si>
  <si>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</si>
  <si>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</si>
  <si>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</si>
  <si>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</si>
  <si>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</si>
  <si>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</si>
  <si>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</si>
  <si>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</si>
  <si>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</si>
  <si>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</si>
  <si>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</si>
  <si>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</si>
  <si>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</si>
  <si>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</si>
  <si>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</si>
  <si>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</si>
  <si>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</si>
  <si>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</si>
  <si>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</si>
  <si>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</si>
  <si>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</si>
  <si>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</si>
  <si>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</si>
  <si>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</si>
  <si>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</si>
  <si>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</si>
  <si>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</si>
  <si>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</si>
  <si>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</si>
  <si>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</si>
  <si>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</si>
  <si>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</si>
  <si>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</si>
  <si>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</si>
  <si>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</si>
  <si>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</si>
  <si>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</si>
  <si>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</si>
  <si>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</si>
  <si>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</si>
  <si>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</si>
  <si>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</si>
  <si>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</si>
  <si>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</si>
  <si>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</si>
  <si>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</si>
  <si>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</si>
  <si>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</si>
  <si>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</si>
  <si>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</si>
  <si>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</si>
  <si>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</si>
  <si>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</si>
  <si>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</si>
  <si>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</si>
  <si>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</si>
  <si>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</si>
  <si>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</si>
  <si>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</si>
  <si>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</si>
  <si>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</si>
  <si>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</si>
  <si>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</si>
  <si>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</si>
  <si>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</si>
  <si>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</si>
  <si>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</si>
  <si>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</si>
  <si>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</si>
  <si>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</si>
  <si>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</si>
  <si>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</si>
  <si>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</si>
  <si>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</si>
  <si>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</si>
  <si>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</si>
  <si>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</si>
  <si>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</si>
  <si>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</si>
  <si>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</si>
  <si>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</si>
  <si>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</si>
  <si>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</si>
  <si>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</si>
  <si>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</si>
  <si>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</si>
  <si>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</si>
  <si>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</si>
  <si>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</si>
  <si>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</si>
  <si>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</si>
  <si>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</si>
  <si>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</si>
  <si>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</si>
  <si>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</si>
  <si>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</si>
  <si>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</si>
  <si>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</si>
  <si>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</si>
  <si>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</si>
  <si>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</si>
  <si>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</si>
  <si>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</si>
  <si>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</si>
  <si>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</si>
  <si>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</si>
  <si>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</si>
  <si>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</si>
  <si>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</si>
  <si>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</si>
  <si>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</si>
  <si>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</si>
  <si>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</si>
  <si>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</si>
  <si>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</si>
  <si>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</si>
  <si>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</si>
  <si>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</si>
  <si>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</si>
  <si>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</si>
  <si>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</si>
  <si>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</si>
  <si>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</si>
  <si>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</si>
  <si>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</si>
  <si>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</si>
  <si>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</si>
  <si>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</si>
  <si>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</si>
  <si>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</si>
  <si>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</si>
  <si>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</si>
  <si>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</si>
  <si>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</si>
  <si>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</si>
  <si>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</si>
  <si>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</si>
  <si>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</si>
  <si>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</si>
  <si>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</si>
  <si>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</si>
  <si>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</si>
  <si>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</si>
  <si>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</si>
  <si>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</si>
  <si>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</si>
  <si>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</si>
  <si>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</si>
  <si>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</si>
  <si>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</si>
  <si>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</si>
  <si>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</si>
  <si>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</si>
  <si>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</si>
  <si>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</si>
  <si>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</si>
  <si>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</si>
  <si>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</si>
  <si>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</si>
  <si>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</si>
  <si>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</si>
  <si>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</si>
  <si>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</si>
  <si>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</si>
  <si>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</si>
  <si>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</si>
  <si>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</si>
  <si>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</si>
  <si>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</si>
  <si>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</si>
  <si>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</si>
  <si>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</si>
  <si>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</si>
  <si>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</si>
  <si>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</si>
  <si>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</si>
  <si>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</si>
  <si>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</si>
  <si>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</si>
  <si>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</si>
  <si>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</si>
  <si>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</si>
  <si>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</si>
  <si>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</si>
  <si>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</si>
  <si>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</si>
  <si>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</si>
  <si>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</si>
  <si>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</si>
  <si>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</si>
  <si>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</si>
  <si>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</si>
  <si>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</si>
  <si>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</si>
  <si>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</si>
  <si>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</si>
  <si>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</si>
  <si>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</si>
  <si>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</si>
  <si>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</si>
  <si>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</si>
  <si>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</si>
  <si>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</si>
  <si>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</si>
  <si>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</si>
  <si>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</si>
  <si>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</si>
  <si>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</si>
  <si>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</si>
  <si>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</si>
  <si>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</si>
  <si>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</si>
  <si>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</si>
  <si>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</si>
  <si>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</si>
  <si>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</si>
  <si>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</si>
  <si>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</si>
  <si>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</si>
  <si>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</si>
  <si>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</si>
  <si>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</si>
  <si>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</si>
  <si>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</si>
  <si>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</si>
  <si>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</si>
  <si>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</si>
  <si>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</si>
  <si>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</si>
  <si>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</si>
  <si>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</si>
  <si>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</si>
  <si>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</si>
  <si>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</si>
  <si>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</si>
  <si>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</si>
  <si>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</si>
  <si>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</si>
  <si>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</si>
  <si>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</si>
  <si>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</si>
  <si>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</si>
  <si>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</si>
  <si>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</si>
  <si>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</si>
  <si>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</si>
  <si>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</si>
  <si>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</si>
  <si>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</si>
  <si>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</si>
  <si>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</si>
  <si>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</si>
  <si>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</si>
  <si>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</si>
  <si>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</si>
  <si>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</si>
  <si>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</si>
  <si>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</si>
  <si>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</si>
  <si>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</si>
  <si>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</si>
  <si>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</si>
  <si>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</si>
  <si>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</si>
  <si>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</si>
  <si>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</si>
  <si>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</si>
  <si>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</si>
  <si>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</si>
  <si>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</si>
  <si>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</si>
  <si>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</si>
  <si>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</si>
  <si>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</si>
  <si>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</si>
  <si>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</si>
  <si>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</si>
  <si>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</si>
  <si>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</si>
  <si>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</si>
  <si>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</si>
  <si>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</si>
  <si>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</si>
  <si>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</si>
  <si>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</si>
  <si>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</si>
  <si>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</si>
  <si>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</si>
  <si>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</si>
  <si>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</si>
  <si>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</si>
  <si>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</si>
  <si>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</si>
  <si>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</si>
  <si>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</si>
  <si>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</si>
  <si>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</si>
  <si>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</si>
  <si>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</si>
  <si>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</si>
  <si>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</si>
  <si>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</si>
  <si>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</si>
  <si>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</si>
  <si>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</si>
  <si>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</si>
  <si>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</si>
  <si>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</si>
  <si>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</si>
  <si>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</si>
  <si>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</si>
  <si>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</si>
  <si>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</si>
  <si>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</si>
  <si>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</si>
  <si>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</si>
  <si>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</si>
  <si>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</si>
  <si>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</si>
  <si>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</si>
  <si>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</si>
  <si>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</si>
  <si>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</si>
  <si>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</si>
  <si>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</si>
  <si>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</si>
  <si>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</si>
  <si>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</si>
  <si>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</si>
  <si>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</si>
  <si>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</si>
  <si>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</si>
  <si>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</si>
  <si>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</si>
  <si>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</si>
  <si>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</si>
  <si>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</si>
  <si>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</si>
  <si>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</si>
  <si>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</si>
  <si>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</si>
  <si>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</si>
  <si>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</si>
  <si>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</si>
  <si>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</si>
  <si>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</si>
  <si>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</si>
  <si>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</si>
  <si>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</si>
  <si>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</si>
  <si>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</si>
  <si>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</si>
  <si>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</si>
  <si>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</si>
  <si>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</si>
  <si>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</si>
  <si>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</si>
  <si>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</si>
  <si>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</si>
  <si>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</si>
  <si>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</si>
  <si>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</si>
  <si>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</si>
  <si>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</si>
  <si>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</si>
  <si>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</si>
  <si>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</si>
  <si>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</si>
  <si>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</si>
  <si>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</si>
  <si>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</si>
  <si>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</si>
  <si>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</si>
  <si>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</si>
  <si>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</si>
  <si>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</si>
  <si>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</si>
  <si>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</si>
  <si>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</si>
  <si>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</si>
  <si>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</si>
  <si>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</si>
  <si>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</si>
  <si>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</si>
  <si>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</si>
  <si>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</si>
  <si>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</si>
  <si>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</si>
  <si>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</si>
  <si>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</si>
  <si>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</si>
  <si>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</si>
  <si>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</si>
  <si>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</si>
  <si>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</si>
  <si>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</si>
  <si>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</si>
  <si>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</si>
  <si>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</si>
  <si>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</si>
  <si>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</si>
  <si>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</si>
  <si>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</si>
  <si>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</si>
  <si>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</si>
  <si>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</si>
  <si>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</si>
  <si>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</si>
  <si>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</si>
  <si>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</si>
  <si>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</si>
  <si>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</si>
  <si>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</si>
  <si>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</si>
  <si>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</si>
  <si>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</si>
  <si>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</si>
  <si>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</si>
  <si>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</si>
  <si>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</si>
  <si>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</si>
  <si>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</si>
  <si>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</si>
  <si>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</si>
  <si>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</si>
  <si>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</si>
  <si>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</si>
  <si>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</si>
  <si>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</si>
  <si>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</si>
  <si>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</si>
  <si>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</si>
  <si>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</si>
  <si>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</si>
  <si>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</si>
  <si>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</si>
  <si>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</si>
  <si>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</si>
  <si>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</si>
  <si>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</si>
  <si>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</si>
  <si>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</si>
  <si>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</si>
  <si>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</si>
  <si>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</si>
  <si>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</si>
  <si>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</si>
  <si>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</si>
  <si>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</si>
  <si>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</si>
  <si>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</si>
  <si>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</si>
  <si>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</si>
  <si>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</si>
  <si>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</si>
  <si>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</si>
  <si>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</si>
  <si>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</si>
  <si>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</si>
  <si>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</si>
  <si>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</si>
  <si>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</si>
  <si>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</si>
  <si>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</si>
  <si>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</si>
  <si>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</si>
  <si>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</si>
  <si>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</si>
  <si>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</si>
  <si>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</si>
  <si>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</si>
  <si>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</si>
  <si>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</si>
  <si>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</si>
  <si>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</si>
  <si>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</si>
  <si>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</si>
  <si>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</si>
  <si>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</si>
  <si>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</si>
  <si>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</si>
  <si>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</si>
  <si>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</si>
  <si>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</si>
  <si>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</si>
  <si>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</si>
  <si>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</si>
  <si>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</si>
  <si>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</si>
  <si>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</si>
  <si>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</si>
  <si>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</si>
  <si>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</si>
  <si>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</si>
  <si>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</si>
  <si>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</si>
  <si>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</si>
  <si>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</si>
  <si>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</si>
  <si>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</si>
  <si>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</si>
  <si>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</si>
  <si>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</si>
  <si>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</si>
  <si>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</si>
  <si>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</si>
  <si>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</si>
  <si>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</si>
  <si>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</si>
  <si>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</si>
  <si>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</si>
  <si>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</si>
  <si>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</si>
  <si>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</si>
  <si>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</si>
  <si>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</si>
  <si>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</si>
  <si>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</si>
  <si>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</si>
  <si>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</si>
  <si>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</si>
  <si>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</si>
  <si>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</si>
  <si>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</si>
  <si>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</si>
  <si>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</si>
  <si>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</si>
  <si>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</si>
  <si>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</si>
  <si>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</si>
  <si>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</si>
  <si>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</si>
  <si>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</si>
  <si>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</si>
  <si>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</si>
  <si>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</si>
  <si>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</si>
  <si>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</si>
  <si>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</si>
  <si>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</si>
  <si>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</si>
  <si>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</si>
  <si>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</si>
  <si>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</si>
  <si>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</si>
  <si>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</si>
  <si>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</si>
  <si>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</si>
  <si>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</si>
  <si>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</si>
  <si>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</si>
  <si>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</si>
  <si>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</si>
  <si>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</si>
  <si>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</si>
  <si>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</si>
  <si>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</si>
  <si>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</si>
  <si>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</si>
  <si>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</si>
  <si>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</si>
  <si>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</si>
  <si>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</si>
  <si>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</si>
  <si>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</si>
  <si>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</si>
  <si>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</si>
  <si>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</si>
  <si>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</si>
  <si>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</si>
  <si>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</si>
  <si>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</si>
  <si>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</si>
  <si>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</si>
  <si>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</si>
  <si>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</si>
  <si>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</si>
  <si>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</si>
  <si>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</si>
  <si>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</si>
  <si>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</si>
  <si>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</si>
  <si>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</si>
  <si>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</si>
  <si>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</si>
  <si>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</si>
  <si>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</si>
  <si>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</si>
  <si>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</si>
  <si>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</si>
  <si>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</si>
  <si>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</si>
  <si>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</si>
  <si>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</si>
  <si>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</si>
  <si>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</si>
  <si>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</si>
  <si>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</si>
  <si>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</si>
  <si>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</si>
  <si>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</si>
  <si>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</si>
  <si>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</si>
  <si>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</si>
  <si>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</si>
  <si>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</si>
  <si>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</si>
  <si>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</si>
  <si>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</si>
  <si>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</si>
  <si>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</si>
  <si>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</si>
  <si>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</si>
  <si>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</si>
  <si>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</si>
  <si>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</si>
  <si>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</si>
  <si>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</si>
  <si>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</si>
  <si>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</si>
  <si>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</si>
  <si>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</si>
  <si>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</si>
  <si>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</si>
  <si>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</si>
  <si>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</si>
  <si>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</si>
  <si>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</si>
  <si>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</si>
  <si>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</si>
  <si>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</si>
  <si>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</si>
  <si>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</si>
  <si>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</si>
  <si>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</si>
  <si>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</si>
  <si>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</si>
  <si>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</si>
  <si>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</si>
  <si>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</si>
  <si>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</si>
  <si>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</si>
  <si>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</si>
  <si>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</si>
  <si>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</si>
  <si>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</si>
  <si>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</si>
  <si>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</si>
  <si>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</si>
  <si>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</si>
  <si>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</si>
  <si>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</si>
  <si>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</si>
  <si>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</si>
  <si>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</si>
  <si>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</si>
  <si>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</si>
  <si>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</si>
  <si>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</si>
  <si>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</si>
  <si>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</si>
  <si>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</si>
  <si>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</si>
  <si>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</si>
  <si>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</si>
  <si>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</si>
  <si>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</si>
  <si>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</si>
  <si>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</si>
  <si>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</si>
  <si>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</si>
  <si>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</si>
  <si>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</si>
  <si>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</si>
  <si>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</si>
  <si>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</si>
  <si>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</si>
  <si>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</si>
  <si>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</si>
  <si>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</si>
  <si>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</si>
  <si>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</si>
  <si>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</si>
  <si>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</si>
  <si>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</si>
  <si>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</si>
  <si>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</si>
  <si>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</si>
  <si>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</si>
  <si>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</si>
  <si>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</si>
  <si>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</si>
  <si>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</si>
  <si>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</si>
  <si>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</si>
  <si>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</si>
  <si>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</si>
  <si>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</si>
  <si>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</si>
  <si>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</si>
  <si>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</si>
  <si>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</si>
  <si>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</si>
  <si>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</si>
  <si>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</si>
  <si>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</si>
  <si>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</si>
  <si>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</si>
  <si>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</si>
  <si>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</si>
  <si>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</si>
  <si>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</si>
  <si>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</si>
  <si>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</si>
  <si>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</si>
  <si>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</si>
  <si>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</si>
  <si>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</si>
  <si>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</si>
  <si>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</si>
  <si>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</si>
  <si>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</si>
  <si>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</si>
  <si>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</si>
  <si>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</si>
  <si>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</si>
  <si>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</si>
  <si>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</si>
  <si>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</si>
  <si>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</si>
  <si>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</si>
  <si>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</si>
  <si>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</si>
  <si>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</si>
  <si>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</si>
  <si>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</si>
  <si>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</si>
  <si>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</si>
  <si>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</si>
  <si>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</si>
  <si>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</si>
  <si>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</si>
  <si>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</si>
  <si>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</si>
  <si>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</si>
  <si>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</si>
  <si>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</si>
  <si>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</si>
  <si>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</si>
  <si>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</si>
  <si>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</si>
  <si>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</si>
  <si>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</si>
  <si>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</si>
  <si>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</si>
  <si>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</si>
  <si>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</si>
  <si>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</si>
  <si>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</si>
  <si>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</si>
  <si>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</si>
  <si>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</si>
  <si>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</si>
  <si>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</si>
  <si>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</si>
  <si>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</si>
  <si>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</si>
  <si>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</si>
  <si>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</si>
  <si>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</si>
  <si>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</si>
  <si>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</si>
  <si>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</si>
  <si>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</si>
  <si>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</si>
  <si>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</si>
  <si>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</si>
  <si>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</si>
  <si>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</si>
  <si>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</si>
  <si>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</si>
  <si>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</si>
  <si>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</si>
  <si>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</si>
  <si>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</si>
  <si>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</si>
  <si>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</si>
  <si>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</si>
  <si>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</si>
  <si>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</si>
  <si>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</si>
  <si>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</si>
  <si>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</si>
  <si>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</si>
  <si>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</si>
  <si>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</si>
  <si>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</si>
  <si>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</si>
  <si>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</si>
  <si>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</si>
  <si>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</si>
  <si>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</si>
  <si>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</si>
  <si>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</si>
  <si>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</si>
  <si>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</si>
  <si>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</si>
  <si>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</si>
  <si>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</si>
  <si>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</si>
  <si>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</si>
  <si>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</si>
  <si>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</si>
  <si>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</si>
  <si>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</si>
  <si>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</si>
  <si>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</si>
  <si>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</si>
  <si>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</si>
  <si>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</si>
  <si>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</si>
  <si>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</si>
  <si>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</si>
  <si>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</si>
  <si>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</si>
  <si>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</si>
  <si>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</si>
  <si>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</si>
  <si>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</si>
  <si>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</si>
  <si>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</si>
  <si>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</si>
  <si>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</si>
  <si>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</si>
  <si>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</si>
  <si>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</si>
  <si>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</si>
  <si>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</si>
  <si>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</si>
  <si>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</si>
  <si>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</si>
  <si>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</si>
  <si>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</si>
  <si>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</si>
  <si>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</si>
  <si>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</si>
  <si>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</si>
  <si>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</si>
  <si>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</si>
  <si>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</si>
  <si>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</si>
  <si>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</si>
  <si>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</si>
  <si>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</si>
  <si>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</si>
  <si>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</si>
  <si>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</si>
  <si>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</si>
  <si>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</si>
  <si>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</si>
  <si>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</si>
  <si>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</si>
  <si>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</si>
  <si>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</si>
  <si>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</si>
  <si>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</si>
  <si>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</si>
  <si>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</si>
  <si>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</si>
  <si>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</si>
  <si>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</si>
  <si>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</si>
  <si>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</si>
  <si>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</si>
  <si>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</si>
  <si>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</si>
  <si>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</si>
  <si>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</si>
  <si>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</si>
  <si>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</si>
  <si>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</si>
  <si>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</si>
  <si>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</si>
  <si>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</si>
  <si>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</si>
  <si>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</si>
  <si>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</si>
  <si>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</si>
  <si>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</si>
  <si>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</si>
  <si>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</si>
  <si>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</si>
  <si>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</si>
  <si>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</si>
  <si>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</si>
  <si>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</si>
  <si>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</si>
  <si>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</si>
  <si>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</si>
  <si>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</si>
  <si>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</si>
  <si>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</si>
  <si>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</si>
  <si>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</si>
  <si>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</si>
  <si>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</si>
  <si>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</si>
  <si>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</si>
  <si>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</si>
  <si>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</si>
  <si>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</si>
  <si>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</si>
  <si>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</si>
  <si>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</si>
  <si>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</si>
  <si>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</si>
  <si>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</si>
  <si>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</si>
  <si>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</si>
  <si>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</si>
  <si>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</si>
  <si>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</si>
  <si>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</si>
  <si>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</si>
  <si>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</si>
  <si>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</si>
  <si>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</si>
  <si>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</si>
  <si>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</si>
  <si>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</si>
  <si>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</si>
  <si>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</si>
  <si>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</si>
  <si>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</si>
  <si>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</si>
  <si>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</si>
  <si>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</si>
  <si>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</si>
  <si>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</si>
  <si>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</si>
  <si>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</si>
  <si>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</si>
  <si>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</si>
  <si>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</si>
  <si>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</si>
  <si>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</si>
  <si>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</si>
  <si>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</si>
  <si>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</si>
  <si>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</si>
  <si>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</si>
  <si>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</si>
  <si>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</si>
  <si>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</si>
  <si>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</si>
  <si>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</si>
  <si>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</si>
  <si>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</si>
  <si>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</si>
  <si>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</si>
  <si>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</si>
  <si>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</si>
  <si>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</si>
  <si>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</si>
  <si>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</si>
  <si>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</si>
  <si>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</si>
  <si>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</si>
  <si>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</si>
  <si>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</si>
  <si>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</si>
  <si>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</si>
  <si>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</si>
  <si>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</si>
  <si>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</si>
  <si>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</si>
  <si>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</si>
  <si>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</si>
  <si>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</si>
  <si>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</si>
  <si>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</si>
  <si>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</si>
  <si>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</si>
  <si>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</si>
  <si>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</si>
  <si>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</si>
  <si>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</si>
  <si>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</si>
  <si>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</si>
  <si>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</si>
  <si>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</si>
  <si>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</si>
  <si>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</si>
  <si>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</si>
  <si>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</si>
  <si>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</si>
  <si>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</si>
  <si>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</si>
  <si>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</si>
  <si>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</si>
  <si>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</si>
  <si>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</si>
  <si>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</si>
  <si>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</si>
  <si>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</si>
  <si>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</si>
  <si>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</si>
  <si>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</si>
  <si>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</si>
  <si>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</si>
  <si>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</si>
  <si>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</si>
  <si>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</si>
  <si>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</si>
  <si>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</si>
  <si>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</si>
  <si>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</si>
  <si>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</si>
  <si>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</si>
  <si>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</si>
  <si>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</si>
  <si>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</si>
  <si>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</si>
  <si>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</si>
  <si>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</si>
  <si>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</si>
  <si>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</si>
  <si>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</si>
  <si>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</si>
  <si>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</si>
  <si>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</si>
  <si>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</si>
  <si>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</si>
  <si>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</si>
  <si>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</si>
  <si>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</si>
  <si>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</si>
  <si>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</si>
  <si>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</si>
  <si>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</si>
  <si>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</si>
  <si>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</si>
  <si>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</si>
  <si>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</si>
  <si>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</si>
  <si>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</si>
  <si>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</si>
  <si>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</si>
  <si>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</si>
  <si>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</si>
  <si>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</si>
  <si>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</si>
  <si>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</si>
  <si>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</si>
  <si>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</si>
  <si>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</si>
  <si>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</si>
  <si>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</si>
  <si>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</si>
  <si>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</si>
  <si>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</si>
  <si>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</si>
  <si>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</si>
  <si>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</si>
  <si>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</si>
  <si>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</si>
  <si>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</si>
  <si>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</si>
  <si>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</si>
  <si>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</si>
  <si>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</si>
  <si>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</si>
  <si>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</si>
  <si>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</si>
  <si>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</si>
  <si>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</si>
  <si>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</si>
  <si>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</si>
  <si>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</si>
  <si>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</si>
  <si>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</si>
  <si>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</si>
  <si>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</si>
  <si>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</si>
  <si>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</si>
  <si>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</si>
  <si>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</si>
  <si>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</si>
  <si>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</si>
  <si>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</si>
  <si>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</si>
  <si>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</si>
  <si>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</si>
  <si>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</si>
  <si>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</si>
  <si>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</si>
  <si>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</si>
  <si>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</si>
  <si>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</si>
  <si>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</si>
  <si>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</si>
  <si>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</si>
  <si>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</si>
  <si>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</si>
  <si>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</si>
  <si>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</si>
  <si>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</si>
  <si>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</si>
  <si>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</si>
  <si>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</si>
  <si>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</si>
  <si>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</si>
  <si>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</si>
  <si>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</si>
  <si>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</si>
  <si>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</si>
  <si>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</si>
  <si>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</si>
  <si>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</si>
  <si>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</si>
  <si>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</si>
  <si>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</si>
  <si>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</si>
  <si>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</si>
  <si>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</si>
  <si>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</si>
  <si>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</si>
  <si>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</si>
  <si>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</si>
  <si>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</si>
  <si>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</si>
  <si>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</si>
  <si>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</si>
  <si>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</si>
  <si>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</si>
  <si>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</si>
  <si>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</si>
  <si>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</si>
  <si>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</si>
  <si>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</si>
  <si>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</si>
  <si>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</si>
  <si>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</si>
  <si>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</si>
  <si>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</si>
  <si>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</si>
  <si>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</si>
  <si>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</si>
  <si>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</si>
  <si>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</si>
  <si>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</si>
  <si>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</si>
  <si>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</si>
  <si>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</si>
  <si>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</si>
  <si>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</si>
  <si>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</si>
  <si>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</si>
  <si>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</si>
  <si>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</si>
  <si>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</si>
  <si>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</si>
  <si>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</si>
  <si>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</si>
  <si>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</si>
  <si>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</si>
  <si>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</si>
  <si>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</si>
  <si>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</si>
  <si>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</si>
  <si>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</si>
  <si>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</si>
  <si>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</si>
  <si>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</si>
  <si>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</si>
  <si>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</si>
  <si>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</si>
  <si>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</si>
  <si>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</si>
  <si>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</si>
  <si>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</si>
  <si>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</si>
  <si>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</si>
  <si>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</si>
  <si>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</si>
  <si>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</si>
  <si>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</si>
  <si>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</si>
  <si>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</si>
  <si>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</si>
  <si>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</si>
  <si>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</si>
  <si>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</si>
  <si>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</si>
  <si>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</si>
  <si>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</si>
  <si>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</si>
  <si>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</si>
  <si>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</si>
  <si>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</si>
  <si>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</si>
  <si>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</si>
  <si>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</si>
  <si>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</si>
  <si>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</si>
  <si>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</si>
  <si>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</si>
  <si>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</si>
  <si>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</si>
  <si>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</si>
  <si>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</si>
  <si>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</si>
  <si>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</si>
  <si>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</si>
  <si>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</si>
  <si>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</si>
  <si>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</si>
  <si>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</si>
  <si>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</si>
  <si>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</si>
  <si>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</si>
  <si>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</si>
  <si>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</si>
  <si>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</si>
  <si>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</si>
  <si>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</si>
  <si>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</si>
  <si>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</si>
  <si>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</si>
  <si>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</si>
  <si>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</si>
  <si>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</si>
  <si>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</si>
  <si>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</si>
  <si>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</si>
  <si>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</si>
  <si>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</si>
  <si>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</si>
  <si>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</si>
  <si>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</si>
  <si>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</si>
  <si>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</si>
  <si>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Column Labels</t>
  </si>
  <si>
    <t>(blank)</t>
  </si>
  <si>
    <t>Grand Total</t>
  </si>
  <si>
    <t>Row Labels</t>
  </si>
  <si>
    <t>Count of state</t>
  </si>
  <si>
    <t>(All)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</si>
  <si>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</si>
  <si>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</si>
  <si>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</si>
  <si>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</si>
  <si>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</si>
  <si>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</si>
  <si>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</si>
  <si>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</si>
  <si>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</si>
  <si>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</si>
  <si>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</si>
  <si>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</si>
  <si>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</si>
  <si>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</si>
  <si>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</si>
  <si>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</si>
  <si>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</si>
  <si>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</si>
  <si>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</si>
  <si>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</si>
  <si>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</si>
  <si>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</si>
  <si>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</si>
  <si>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</si>
  <si>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</si>
  <si>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</si>
  <si>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</si>
  <si>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</si>
  <si>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</si>
  <si>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</si>
  <si>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</si>
  <si>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</si>
  <si>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</si>
  <si>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</si>
  <si>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</si>
  <si>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</si>
  <si>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</si>
  <si>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</si>
  <si>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</si>
  <si>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</si>
  <si>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</si>
  <si>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</si>
  <si>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</si>
  <si>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</si>
  <si>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</si>
  <si>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</si>
  <si>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</si>
  <si>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</si>
  <si>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</si>
  <si>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</si>
  <si>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Cateogry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</si>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</sst>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0" applyNumberFormat="1"/>
  </cellXfs>
  <cellStyles count="1">
    <cellStyle name="Normal" xfId="0" builtinId="0"/>
  </cellStyles>
  <dxfs count="3">
    <dxf>
      <fill>
        <patternFill>
          <bgColor rgb="FFFF0000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[StarterBook.xlsx]Sheet5!PivotTable3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Sheet5!$B$3:$B$4</c:f>
              <c:strCache>
                <c:ptCount val="1"/>
                <c:pt idx="0">
                  <c:v>canceled</c:v>
                </c:pt>
              </c:strCache>
            </c:strRef>
          </c:tx>
          <c:invertIfNegative val="0"/>
          <c:cat>
            <c:strRef>
              <c:f>Sheet5!$A$5:$A$15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Sheet5!$B$5:$B$15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</c:ser>
        <c:ser>
          <c:idx val="1"/>
          <c:order val="1"/>
          <c:tx>
            <c:strRef>
              <c:f>Sheet5!$C$3:$C$4</c:f>
              <c:strCache>
                <c:ptCount val="1"/>
                <c:pt idx="0">
                  <c:v>failed</c:v>
                </c:pt>
              </c:strCache>
            </c:strRef>
          </c:tx>
          <c:invertIfNegative val="0"/>
          <c:cat>
            <c:strRef>
              <c:f>Sheet5!$A$5:$A$15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Sheet5!$C$5:$C$15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</c:ser>
        <c:ser>
          <c:idx val="2"/>
          <c:order val="2"/>
          <c:tx>
            <c:strRef>
              <c:f>Sheet5!$D$3:$D$4</c:f>
              <c:strCache>
                <c:ptCount val="1"/>
                <c:pt idx="0">
                  <c:v>live</c:v>
                </c:pt>
              </c:strCache>
            </c:strRef>
          </c:tx>
          <c:invertIfNegative val="0"/>
          <c:cat>
            <c:strRef>
              <c:f>Sheet5!$A$5:$A$15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Sheet5!$D$5:$D$15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</c:ser>
        <c:ser>
          <c:idx val="3"/>
          <c:order val="3"/>
          <c:tx>
            <c:strRef>
              <c:f>Sheet5!$E$3:$E$4</c:f>
              <c:strCache>
                <c:ptCount val="1"/>
                <c:pt idx="0">
                  <c:v>successful</c:v>
                </c:pt>
              </c:strCache>
            </c:strRef>
          </c:tx>
          <c:invertIfNegative val="0"/>
          <c:cat>
            <c:strRef>
              <c:f>Sheet5!$A$5:$A$15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Sheet5!$E$5:$E$15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</c:ser>
        <c:ser>
          <c:idx val="4"/>
          <c:order val="4"/>
          <c:tx>
            <c:strRef>
              <c:f>Sheet5!$F$3:$F$4</c:f>
              <c:strCache>
                <c:ptCount val="1"/>
                <c:pt idx="0">
                  <c:v>(blank)</c:v>
                </c:pt>
              </c:strCache>
            </c:strRef>
          </c:tx>
          <c:invertIfNegative val="0"/>
          <c:cat>
            <c:strRef>
              <c:f>Sheet5!$A$5:$A$15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Sheet5!$F$5:$F$15</c:f>
              <c:numCache>
                <c:formatCode>General</c:formatCode>
                <c:ptCount val="10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39236608"/>
        <c:axId val="239238144"/>
      </c:barChart>
      <c:catAx>
        <c:axId val="239236608"/>
        <c:scaling>
          <c:orientation val="minMax"/>
        </c:scaling>
        <c:delete val="0"/>
        <c:axPos val="b"/>
        <c:majorTickMark val="out"/>
        <c:minorTickMark val="none"/>
        <c:tickLblPos val="nextTo"/>
        <c:crossAx val="239238144"/>
        <c:crosses val="autoZero"/>
        <c:auto val="1"/>
        <c:lblAlgn val="ctr"/>
        <c:lblOffset val="100"/>
        <c:noMultiLvlLbl val="0"/>
      </c:catAx>
      <c:valAx>
        <c:axId val="2392381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923660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[StarterBook.xlsx]Sheet6!PivotTable4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Sheet6!$B$4:$B$5</c:f>
              <c:strCache>
                <c:ptCount val="1"/>
                <c:pt idx="0">
                  <c:v>canceled</c:v>
                </c:pt>
              </c:strCache>
            </c:strRef>
          </c:tx>
          <c:invertIfNegative val="0"/>
          <c:cat>
            <c:strRef>
              <c:f>Sheet6!$A$6:$A$9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Sheet6!$B$6:$B$9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</c:ser>
        <c:ser>
          <c:idx val="1"/>
          <c:order val="1"/>
          <c:tx>
            <c:strRef>
              <c:f>Sheet6!$C$4:$C$5</c:f>
              <c:strCache>
                <c:ptCount val="1"/>
                <c:pt idx="0">
                  <c:v>failed</c:v>
                </c:pt>
              </c:strCache>
            </c:strRef>
          </c:tx>
          <c:invertIfNegative val="0"/>
          <c:cat>
            <c:strRef>
              <c:f>Sheet6!$A$6:$A$9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Sheet6!$C$6:$C$9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</c:ser>
        <c:ser>
          <c:idx val="2"/>
          <c:order val="2"/>
          <c:tx>
            <c:strRef>
              <c:f>Sheet6!$D$4:$D$5</c:f>
              <c:strCache>
                <c:ptCount val="1"/>
                <c:pt idx="0">
                  <c:v>live</c:v>
                </c:pt>
              </c:strCache>
            </c:strRef>
          </c:tx>
          <c:invertIfNegative val="0"/>
          <c:cat>
            <c:strRef>
              <c:f>Sheet6!$A$6:$A$9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Sheet6!$D$6:$D$9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</c:ser>
        <c:ser>
          <c:idx val="3"/>
          <c:order val="3"/>
          <c:tx>
            <c:strRef>
              <c:f>Sheet6!$E$4:$E$5</c:f>
              <c:strCache>
                <c:ptCount val="1"/>
                <c:pt idx="0">
                  <c:v>successful</c:v>
                </c:pt>
              </c:strCache>
            </c:strRef>
          </c:tx>
          <c:invertIfNegative val="0"/>
          <c:cat>
            <c:strRef>
              <c:f>Sheet6!$A$6:$A$9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Sheet6!$E$6:$E$9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39822720"/>
        <c:axId val="239824256"/>
      </c:barChart>
      <c:catAx>
        <c:axId val="239822720"/>
        <c:scaling>
          <c:orientation val="minMax"/>
        </c:scaling>
        <c:delete val="0"/>
        <c:axPos val="b"/>
        <c:majorTickMark val="out"/>
        <c:minorTickMark val="none"/>
        <c:tickLblPos val="nextTo"/>
        <c:crossAx val="239824256"/>
        <c:crosses val="autoZero"/>
        <c:auto val="1"/>
        <c:lblAlgn val="ctr"/>
        <c:lblOffset val="100"/>
        <c:noMultiLvlLbl val="0"/>
      </c:catAx>
      <c:valAx>
        <c:axId val="2398242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982272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marker>
            <c:symbol val="none"/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marker>
            <c:symbol val="none"/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marker>
            <c:symbol val="none"/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marker>
            <c:symbol val="none"/>
          </c:marker>
          <c:cat>
            <c:strRef>
              <c:f>Sheet3!$A$6:$A$18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Sheet3!$E$6:$E$18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0527616"/>
        <c:axId val="240529408"/>
      </c:lineChart>
      <c:catAx>
        <c:axId val="240527616"/>
        <c:scaling>
          <c:orientation val="minMax"/>
        </c:scaling>
        <c:delete val="0"/>
        <c:axPos val="b"/>
        <c:majorTickMark val="out"/>
        <c:minorTickMark val="none"/>
        <c:tickLblPos val="nextTo"/>
        <c:crossAx val="240529408"/>
        <c:crosses val="autoZero"/>
        <c:auto val="1"/>
        <c:lblAlgn val="ctr"/>
        <c:lblOffset val="100"/>
        <c:noMultiLvlLbl val="0"/>
      </c:catAx>
      <c:valAx>
        <c:axId val="2405294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05276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0.58759124087591241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0.20620437956204379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0.20620437956204379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5583360"/>
        <c:axId val="255585280"/>
      </c:lineChart>
      <c:catAx>
        <c:axId val="255583360"/>
        <c:scaling>
          <c:orientation val="minMax"/>
        </c:scaling>
        <c:delete val="0"/>
        <c:axPos val="b"/>
        <c:majorTickMark val="out"/>
        <c:minorTickMark val="none"/>
        <c:tickLblPos val="nextTo"/>
        <c:crossAx val="255585280"/>
        <c:crosses val="autoZero"/>
        <c:auto val="1"/>
        <c:lblAlgn val="ctr"/>
        <c:lblOffset val="100"/>
        <c:noMultiLvlLbl val="0"/>
      </c:catAx>
      <c:valAx>
        <c:axId val="255585280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25558336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38100</xdr:colOff>
      <xdr:row>1</xdr:row>
      <xdr:rowOff>47625</xdr:rowOff>
    </xdr:from>
    <xdr:to>
      <xdr:col>15</xdr:col>
      <xdr:colOff>342900</xdr:colOff>
      <xdr:row>15</xdr:row>
      <xdr:rowOff>123825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361950</xdr:colOff>
      <xdr:row>3</xdr:row>
      <xdr:rowOff>19049</xdr:rowOff>
    </xdr:from>
    <xdr:to>
      <xdr:col>20</xdr:col>
      <xdr:colOff>76200</xdr:colOff>
      <xdr:row>26</xdr:row>
      <xdr:rowOff>85724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514350</xdr:colOff>
      <xdr:row>3</xdr:row>
      <xdr:rowOff>0</xdr:rowOff>
    </xdr:from>
    <xdr:to>
      <xdr:col>15</xdr:col>
      <xdr:colOff>209550</xdr:colOff>
      <xdr:row>17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133350</xdr:colOff>
      <xdr:row>16</xdr:row>
      <xdr:rowOff>0</xdr:rowOff>
    </xdr:from>
    <xdr:to>
      <xdr:col>7</xdr:col>
      <xdr:colOff>171450</xdr:colOff>
      <xdr:row>30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y, Vince (Warren) " refreshedDate="43783.718406134256" createdVersion="4" refreshedVersion="4" minRefreshableVersion="3" recordCount="4115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00" maxValue="330400"/>
    </cacheField>
    <cacheField name="Cateog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Sy, Vince (Warren) " refreshedDate="43783.719565509258" createdVersion="4" refreshedVersion="4" minRefreshableVersion="3" recordCount="4114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00" maxValue="330400"/>
    </cacheField>
    <cacheField name="Cateog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Sy, Vince (Warren) " refreshedDate="43787.435838541664" createdVersion="4" refreshedVersion="4" minRefreshableVersion="3" recordCount="4114">
  <cacheSource type="worksheet">
    <worksheetSource ref="A1:T4115" sheet="Sheet1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 count="2880">
        <n v="136.85882352941178"/>
        <n v="142.60827250608273"/>
        <n v="105"/>
        <n v="103.89999999999999"/>
        <n v="122.99154545454545"/>
        <n v="109.77744436109028"/>
        <n v="106.4875"/>
        <n v="101.22222222222221"/>
        <n v="100.04342857142856"/>
        <n v="125.998"/>
        <n v="100.49999999999999"/>
        <n v="120.5"/>
        <n v="165.29333333333335"/>
        <n v="159.97142857142856"/>
        <n v="100.93333333333334"/>
        <n v="106.60000000000001"/>
        <n v="100.24166666666667"/>
        <n v="100.66666666666666"/>
        <n v="106.32110000000002"/>
        <n v="145.29411764705881"/>
        <n v="100.2"/>
        <n v="109.13513513513513"/>
        <n v="117.14285714285715"/>
        <n v="118.5"/>
        <n v="108.80768571428572"/>
        <n v="133.33333333333331"/>
        <n v="155.20000000000002"/>
        <n v="111.72500000000001"/>
        <n v="100.35000000000001"/>
        <n v="123.33333333333334"/>
        <n v="101.29975"/>
        <n v="100"/>
        <n v="100.24604569420035"/>
        <n v="102.0952380952381"/>
        <n v="130.46153846153845"/>
        <n v="166.5"/>
        <n v="142.15"/>
        <n v="183.44090909090909"/>
        <n v="110.04"/>
        <n v="130.98000000000002"/>
        <n v="101.35000000000001"/>
        <n v="141.85714285714286"/>
        <n v="308.65999999999997"/>
        <n v="120"/>
        <n v="104.16666666666667"/>
        <n v="107.61100000000002"/>
        <n v="107.94999999999999"/>
        <n v="128.0181818181818"/>
        <n v="116.21"/>
        <n v="109.63333333333334"/>
        <n v="101"/>
        <n v="128.95348837209301"/>
        <n v="107.26249999999999"/>
        <n v="101.89999999999999"/>
        <n v="102.91"/>
        <n v="100.12570000000001"/>
        <n v="103.29622222222221"/>
        <n v="148.30000000000001"/>
        <n v="154.73333333333332"/>
        <n v="113.51849999999999"/>
        <n v="173.33333333333334"/>
        <n v="107.52857142857141"/>
        <n v="118.6"/>
        <n v="116.25000000000001"/>
        <n v="127.16666666666667"/>
        <n v="110.9423"/>
        <n v="127.2"/>
        <n v="123.94444444444443"/>
        <n v="108.40909090909091"/>
        <n v="112.93199999999999"/>
        <n v="115.42857142857143"/>
        <n v="153.33333333333334"/>
        <n v="392.5"/>
        <n v="2702"/>
        <n v="127"/>
        <n v="107.25"/>
        <n v="198"/>
        <n v="100.01249999999999"/>
        <n v="102.49999999999999"/>
        <n v="125.49999999999999"/>
        <n v="106.46666666666667"/>
        <n v="104.60000000000001"/>
        <n v="102.85714285714285"/>
        <n v="115.06666666666668"/>
        <n v="100.4"/>
        <n v="105.2"/>
        <n v="110.60000000000001"/>
        <n v="104"/>
        <n v="131.42857142857142"/>
        <n v="114.66666666666667"/>
        <n v="106.25"/>
        <n v="106.01933333333334"/>
        <n v="127.75000000000001"/>
        <n v="105.15384615384616"/>
        <n v="107.40909090909089"/>
        <n v="102.46666666666667"/>
        <n v="246.66666666666669"/>
        <n v="219.49999999999997"/>
        <n v="130.76923076923077"/>
        <n v="154.57142857142858"/>
        <n v="141"/>
        <n v="103.33333333333334"/>
        <n v="140.44444444444443"/>
        <n v="113.65714285714286"/>
        <n v="100.49377777777779"/>
        <n v="113.03159999999998"/>
        <n v="104.55692307692308"/>
        <n v="1.4285714285714287E-2"/>
        <n v="3.3333333333333333E-2"/>
        <n v="0"/>
        <n v="0.27454545454545454"/>
        <n v="14.000000000000002"/>
        <n v="5.548"/>
        <n v="2.375"/>
        <n v="1.867"/>
        <n v="9.5687499999999996"/>
        <n v="13.433333333333334"/>
        <n v="3.1413333333333333"/>
        <n v="10.775"/>
        <n v="0.33333333333333337"/>
        <n v="27.6"/>
        <n v="7.5111111111111111"/>
        <n v="0.57499999999999996"/>
        <n v="0.08"/>
        <n v="0.91999999999999993"/>
        <n v="23.163076923076922"/>
        <n v="5.5999999999999994E-2"/>
        <n v="7.8947368421052634E-3"/>
        <n v="0.71799999999999997"/>
        <n v="2.666666666666667"/>
        <n v="6.0000000000000001E-3"/>
        <n v="5.0999999999999996"/>
        <n v="0.26711185308848079"/>
        <n v="2E-3"/>
        <n v="0.01"/>
        <n v="15.535714285714286"/>
        <n v="0.53333333333333333"/>
        <n v="60"/>
        <n v="4.0625"/>
        <n v="22.400000000000002"/>
        <n v="3.25"/>
        <n v="6.4850000000000003"/>
        <n v="40"/>
        <n v="20"/>
        <n v="33.416666666666664"/>
        <n v="21.092608822670172"/>
        <n v="35.856000000000002"/>
        <n v="3.4000000000000004"/>
        <n v="5.5"/>
        <n v="16"/>
        <n v="6.8999999999999992E-2"/>
        <n v="0.41666666666666669"/>
        <n v="5"/>
        <n v="1.6999999999999999E-3"/>
        <n v="0.12"/>
        <n v="41.857142857142861"/>
        <n v="10.48"/>
        <n v="1.1159999999999999"/>
        <n v="26.192500000000003"/>
        <n v="58.461538461538467"/>
        <n v="29.84"/>
        <n v="50.721666666666664"/>
        <n v="16.25"/>
        <n v="15.214285714285714"/>
        <n v="25.25"/>
        <n v="44.6"/>
        <n v="1.5873015873015872E-2"/>
        <n v="0.04"/>
        <n v="8.0000000000000002E-3"/>
        <n v="0.22727272727272727"/>
        <n v="55.698440000000005"/>
        <n v="11.943"/>
        <n v="2"/>
        <n v="17.630000000000003"/>
        <n v="0.72"/>
        <n v="13"/>
        <n v="0.86206896551724133"/>
        <n v="0.4"/>
        <n v="2.75"/>
        <n v="40.1"/>
        <n v="25"/>
        <n v="107.63413333333334"/>
        <n v="112.63736263736264"/>
        <n v="113.46153846153845"/>
        <n v="102.592"/>
        <n v="113.75714285714287"/>
        <n v="103.71999999999998"/>
        <n v="305.46000000000004"/>
        <n v="134.1"/>
        <n v="101.33294117647058"/>
        <n v="112.92"/>
        <n v="105.58333333333334"/>
        <n v="125.57142857142858"/>
        <n v="184.56"/>
        <n v="100.73333333333335"/>
        <n v="116.94725"/>
        <n v="106.73325"/>
        <n v="139.1"/>
        <n v="106.72648571428572"/>
        <n v="191.14"/>
        <n v="131.93789333333334"/>
        <n v="106.4"/>
        <n v="107.4"/>
        <n v="240"/>
        <n v="118.08108"/>
        <n v="118.19999999999999"/>
        <n v="111.1"/>
        <n v="145.5"/>
        <n v="131.62883248730967"/>
        <n v="111.4"/>
        <n v="147.23376999999999"/>
        <n v="152.60869565217391"/>
        <n v="104.67999999999999"/>
        <n v="177.43366666666668"/>
        <n v="107.7758"/>
        <n v="156"/>
        <n v="108.395"/>
        <n v="147.6"/>
        <n v="110.38153846153847"/>
        <n v="150.34814814814814"/>
        <n v="157.31829411764707"/>
        <n v="156.14400000000001"/>
        <n v="120.58763636363636"/>
        <n v="101.18888888888888"/>
        <n v="114.27249999999999"/>
        <n v="104.62615"/>
        <n v="228.82507142857142"/>
        <n v="109.15333333333332"/>
        <n v="176.29999999999998"/>
        <n v="103.21061999999999"/>
        <n v="104.82000000000001"/>
        <n v="106.68444444444445"/>
        <n v="120.02"/>
        <n v="101.50693333333334"/>
        <n v="101.38461538461539"/>
        <n v="133.10911999999999"/>
        <n v="118.72620000000001"/>
        <n v="100.64"/>
        <n v="108.93241269841269"/>
        <n v="178.95250000000001"/>
        <n v="101.72264"/>
        <n v="118.73499999999999"/>
        <n v="100.46"/>
        <n v="137.46666666666667"/>
        <n v="231.64705882352939"/>
        <n v="130.33333333333331"/>
        <n v="292.89999999999998"/>
        <n v="111.31818181818183"/>
        <n v="105.56666666666668"/>
        <n v="118.94444444444446"/>
        <n v="104.129"/>
        <n v="104.10165000000001"/>
        <n v="111.87499999999999"/>
        <n v="104.73529411764706"/>
        <n v="385.15000000000003"/>
        <n v="101.248"/>
        <n v="113.77333333333333"/>
        <n v="100.80333333333333"/>
        <n v="283.32"/>
        <n v="112.68"/>
        <n v="106.58000000000001"/>
        <n v="102.66285714285715"/>
        <n v="107.91200000000001"/>
        <n v="123.07407407407408"/>
        <n v="101.6"/>
        <n v="104.396"/>
        <n v="112.92973333333333"/>
        <n v="136.4"/>
        <n v="103.61439999999999"/>
        <n v="105.5"/>
        <n v="101.82857142857142"/>
        <n v="106.60499999999999"/>
        <n v="113.015"/>
        <n v="125.22750000000001"/>
        <n v="101.19"/>
        <n v="102.76470588235294"/>
        <n v="116.83911999999998"/>
        <n v="101.16833333333335"/>
        <n v="110.13360000000002"/>
        <n v="108.08333333333333"/>
        <n v="125.02285714285715"/>
        <n v="106.71428571428572"/>
        <n v="100.36639999999998"/>
        <n v="102.02863333333335"/>
        <n v="102.08358208955224"/>
        <n v="123.27586206896552"/>
        <n v="170.28880000000001"/>
        <n v="111.59049999999999"/>
        <n v="103"/>
        <n v="106.63570159857905"/>
        <n v="114.75999999999999"/>
        <n v="127.34117647058822"/>
        <n v="116.56"/>
        <n v="108.61819426615318"/>
        <n v="103.94285714285714"/>
        <n v="116.25714285714285"/>
        <n v="102.69239999999999"/>
        <n v="174"/>
        <n v="103.08800000000001"/>
        <n v="104.85537190082646"/>
        <n v="101.375"/>
        <n v="111.07699999999998"/>
        <n v="124.15933781686496"/>
        <n v="101.33333333333334"/>
        <n v="110.16142857142856"/>
        <n v="103.97333333333334"/>
        <n v="101.31578947368421"/>
        <n v="103.3501"/>
        <n v="104.11200000000001"/>
        <n v="110.15569230769231"/>
        <n v="122.02"/>
        <n v="114.16866666666667"/>
        <n v="125.33333333333334"/>
        <n v="106.66666666666667"/>
        <n v="130.65"/>
        <n v="105.9591836734694"/>
        <n v="114.39999999999999"/>
        <n v="111.76666666666665"/>
        <n v="116.08000000000001"/>
        <n v="141.5"/>
        <n v="104.72999999999999"/>
        <n v="255.83333333333331"/>
        <n v="206.70670670670671"/>
        <n v="112.105"/>
        <n v="105.982"/>
        <n v="100.16666666666667"/>
        <n v="213.98947368421051"/>
        <n v="126.16000000000001"/>
        <n v="181.53547058823528"/>
        <n v="100.61"/>
        <n v="100.9027027027027"/>
        <n v="110.446"/>
        <n v="111.8936170212766"/>
        <n v="108.04450000000001"/>
        <n v="103.90027322404372"/>
        <n v="125.16000000000001"/>
        <n v="106.80499999999999"/>
        <n v="112.30249999999999"/>
        <n v="103.812"/>
        <n v="141.65"/>
        <n v="105.25999999999999"/>
        <n v="103.09142857142857"/>
        <n v="107.65957446808511"/>
        <n v="107.70464285714286"/>
        <n v="101.55000000000001"/>
        <n v="101.43766666666667"/>
        <n v="136.80000000000001"/>
        <n v="128.29999999999998"/>
        <n v="101.05"/>
        <n v="126.84"/>
        <n v="105.0859375"/>
        <n v="102.85405405405406"/>
        <n v="102.14714285714285"/>
        <n v="120.21700000000001"/>
        <n v="100.24761904761905"/>
        <n v="100.63392857142857"/>
        <n v="100.4375"/>
        <n v="0.43939393939393934"/>
        <n v="2.0066666666666668"/>
        <n v="1.075"/>
        <n v="0.76500000000000001"/>
        <n v="6.7966666666666677"/>
        <n v="1.2E-2"/>
        <n v="1.3299999999999998"/>
        <n v="5.6333333333333329"/>
        <n v="2.4"/>
        <n v="13.833333333333334"/>
        <n v="9.5"/>
        <n v="2.7272727272727275E-3"/>
        <n v="9.379999999999999"/>
        <n v="0.1"/>
        <n v="39.358823529411765"/>
        <n v="3.3333333333333335E-3"/>
        <n v="7.2952380952380951"/>
        <n v="1.6666666666666666E-2"/>
        <n v="3.2804000000000002"/>
        <n v="2.25"/>
        <n v="0.79200000000000004"/>
        <n v="64"/>
        <n v="2.7404479578392621E-2"/>
        <n v="0.82000000000000006"/>
        <n v="6.9230769230769221E-2"/>
        <n v="0.68631863186318631"/>
        <n v="8.2100000000000009"/>
        <n v="6.4102564102564097E-2"/>
        <n v="0.29411764705882354"/>
        <n v="2.2727272727272729"/>
        <n v="9.9009900990099015E-2"/>
        <n v="26.953125"/>
        <n v="0.76"/>
        <n v="21.574999999999999"/>
        <n v="1.02"/>
        <n v="11.892727272727273"/>
        <n v="17.625"/>
        <n v="2.87"/>
        <n v="3.0303030303030304E-2"/>
        <n v="2.230268181818182"/>
        <n v="32.56"/>
        <n v="19.41"/>
        <n v="6.1"/>
        <n v="50.2"/>
        <n v="0.18625"/>
        <n v="21.906971229845084"/>
        <n v="9.0909090909090905E-3"/>
        <n v="0.28667813379201834"/>
        <n v="0.155"/>
        <n v="1.6666666666666668E-3"/>
        <n v="0.6696428571428571"/>
        <n v="4.5985132395404564"/>
        <n v="9.5500000000000007"/>
        <n v="3.3076923076923079"/>
        <n v="1.1499999999999999"/>
        <n v="1.7538461538461538"/>
        <n v="1.3673469387755102"/>
        <n v="0.43333333333333329"/>
        <n v="0.125"/>
        <n v="3.2"/>
        <n v="0.8"/>
        <n v="0.2"/>
        <n v="3"/>
        <n v="0.13749999999999998"/>
        <n v="13.923999999999999"/>
        <n v="3.3333333333333335"/>
        <n v="25.41340206185567"/>
        <n v="1.3666666666666667"/>
        <n v="22.881426547787683"/>
        <n v="102.1"/>
        <n v="104.64"/>
        <n v="120.6"/>
        <n v="108.67285714285715"/>
        <n v="113.99999999999999"/>
        <n v="100.85"/>
        <n v="115.65217391304347"/>
        <n v="130.41666666666666"/>
        <n v="107.78267254038178"/>
        <n v="123.25"/>
        <n v="104.66666666666666"/>
        <n v="118.25757575757576"/>
        <n v="302.42"/>
        <n v="100.64400000000001"/>
        <n v="6.6666666666666671E-3"/>
        <n v="0.55555555555555558"/>
        <n v="3.9999999999999996E-4"/>
        <n v="0.31818181818181818"/>
        <n v="1.2"/>
        <n v="27.383999999999997"/>
        <n v="8.666666666666667E-2"/>
        <n v="0.09"/>
        <n v="2.7199999999999998"/>
        <n v="0.70000000000000007"/>
        <n v="5.0413333333333332"/>
        <n v="0.49199999999999999"/>
        <n v="36.589147286821706"/>
        <n v="2.5"/>
        <n v="0.91066666666666674"/>
        <n v="2.0833333333333336E-2"/>
        <n v="0.36666666666666664"/>
        <n v="9.0666666666666659E-2"/>
        <n v="5.5555555555555558E-3"/>
        <n v="0.02"/>
        <n v="1"/>
        <n v="0.16705882352941176"/>
        <n v="0.42399999999999999"/>
        <n v="0.38925389253892539"/>
        <n v="0.7155635062611807"/>
        <n v="0.43166666666666664"/>
        <n v="1.25E-3"/>
        <n v="1.12E-2"/>
        <n v="1.4583333333333333"/>
        <n v="1.1111111111111112E-2"/>
        <n v="0.55999999999999994"/>
        <n v="9.0833333333333339"/>
        <n v="3.3444444444444441"/>
        <n v="1.3333333333333334E-2"/>
        <n v="4.46"/>
        <n v="6.0999999999999999E-2"/>
        <n v="23"/>
        <n v="0.104"/>
        <n v="0.42599999999999999"/>
        <n v="0.03"/>
        <n v="0.26666666666666666"/>
        <n v="34"/>
        <n v="6.2E-2"/>
        <n v="1.4000000000000001"/>
        <n v="3.9334666666666664"/>
        <n v="2.62"/>
        <n v="0.97400000000000009"/>
        <n v="0.64102564102564097"/>
        <n v="21.363333333333333"/>
        <n v="3.9999999999999996E-5"/>
        <n v="1.044"/>
        <n v="5.6833333333333336"/>
        <n v="17.380000000000003"/>
        <n v="0.17500000000000002"/>
        <n v="8.3340278356529712E-2"/>
        <n v="1.38"/>
        <n v="12.45"/>
        <n v="9.0000000000000011E-3"/>
        <n v="9.9999999999999991E-5"/>
        <n v="144.28571428571428"/>
        <n v="119.16249999999999"/>
        <n v="1460.4850000000001"/>
        <n v="105.80799999999999"/>
        <n v="300.11791999999997"/>
        <n v="278.7"/>
        <n v="131.87625"/>
        <n v="107.05"/>
        <n v="126.82285714285715"/>
        <n v="139.96"/>
        <n v="112.4"/>
        <n v="100.52799999999999"/>
        <n v="100.46666666666665"/>
        <n v="141.446"/>
        <n v="267.29166666666669"/>
        <n v="146.88749999999999"/>
        <n v="213.56"/>
        <n v="125.69999999999999"/>
        <n v="104.46206037108834"/>
        <n v="100.56666666666668"/>
        <n v="3.0579999999999998"/>
        <n v="0.95"/>
        <n v="0.35000000000000003"/>
        <n v="7.5333333333333332"/>
        <n v="18.64"/>
        <n v="4.0000000000000001E-3"/>
        <n v="10.02"/>
        <n v="4.5600000000000005"/>
        <n v="21.5075"/>
        <n v="29.276666666666667"/>
        <n v="39.426666666666662"/>
        <n v="21.628"/>
        <n v="0.20500000000000002"/>
        <n v="14.85"/>
        <n v="1.4710000000000001"/>
        <n v="25.584"/>
        <n v="3.8206896551724134"/>
        <n v="15.485964912280703"/>
        <n v="25.912000000000003"/>
        <n v="0.106"/>
        <n v="0.85142857142857142"/>
        <n v="7.4837500000000006"/>
        <n v="27.650000000000002"/>
        <n v="3.55"/>
        <n v="72.989999999999995"/>
        <n v="57.648750000000007"/>
        <n v="12.34"/>
        <n v="0.52"/>
        <n v="6.5299999999999994"/>
        <n v="35.338000000000001"/>
        <n v="0.39333333333333331"/>
        <n v="1.06"/>
        <n v="5.7142857142857147E-4"/>
        <n v="46.379999999999995"/>
        <n v="15.39"/>
        <n v="82.422107692307705"/>
        <n v="2.6866666666666665"/>
        <n v="26.6"/>
        <n v="30.813400000000001"/>
        <n v="5.58"/>
        <n v="0.87454545454545463"/>
        <n v="0.97699999999999987"/>
        <n v="78.927352941176466"/>
        <n v="22.092500000000001"/>
        <n v="0.40666666666666662"/>
        <n v="33.790999999999997"/>
        <n v="0.21649484536082475"/>
        <n v="0.79600000000000004"/>
        <n v="14.993333333333334"/>
        <n v="5.0509090909090908"/>
        <n v="10.214285714285715"/>
        <n v="0.30499999999999999"/>
        <n v="0.75"/>
        <n v="1.2933333333333332"/>
        <n v="143.94736842105263"/>
        <n v="122.10975609756099"/>
        <n v="132.024"/>
        <n v="109.38000000000001"/>
        <n v="105.47157142857144"/>
        <n v="101.4"/>
        <n v="155.51428571428571"/>
        <n v="105.566"/>
        <n v="132.19"/>
        <n v="126"/>
        <n v="160"/>
        <n v="120.48"/>
        <n v="125.52941176470588"/>
        <n v="114.40638297872341"/>
        <n v="315.13888888888891"/>
        <n v="122.39999999999999"/>
        <n v="106.73333333333332"/>
        <n v="158.33333333333331"/>
        <n v="102.25999999999999"/>
        <n v="110.71428571428572"/>
        <n v="148"/>
        <n v="102.32000000000001"/>
        <n v="179.09909909909908"/>
        <n v="111.08135252761969"/>
        <n v="100.04285714285714"/>
        <n v="100.25"/>
        <n v="105.56"/>
        <n v="102.58775877587757"/>
        <n v="111.7"/>
        <n v="128"/>
        <n v="103.75000000000001"/>
        <n v="101.9076"/>
        <n v="117.71428571428571"/>
        <n v="238"/>
        <n v="102"/>
        <n v="101.92000000000002"/>
        <n v="4.7"/>
        <n v="0.11655011655011654"/>
        <n v="36.014285714285712"/>
        <n v="3.54"/>
        <n v="41.4"/>
        <n v="2.6315789473684209E-2"/>
        <n v="0.85129023676509719"/>
        <n v="70.199999999999989"/>
        <n v="1.7000000000000002"/>
        <n v="51.4"/>
        <n v="133.15375"/>
        <n v="148.13333333333333"/>
        <n v="180.62799999999999"/>
        <n v="142.79999999999998"/>
        <n v="114.16666666666666"/>
        <n v="203.505"/>
        <n v="109.41176470588236"/>
        <n v="144.37459999999999"/>
        <n v="103.86666666666666"/>
        <n v="100.44440000000002"/>
        <n v="102.77927272727271"/>
        <n v="105.31250000000001"/>
        <n v="111.78571428571429"/>
        <n v="107.53333333333333"/>
        <n v="114.88571428571429"/>
        <n v="100.02"/>
        <n v="152.13333333333335"/>
        <n v="111.52149999999999"/>
        <n v="123.2608695652174"/>
        <n v="104.4375"/>
        <n v="105.125"/>
        <n v="103.77499999999999"/>
        <n v="151.83333333333334"/>
        <n v="159.99600000000001"/>
        <n v="127.3"/>
        <n v="107"/>
        <n v="115.12214285714286"/>
        <n v="137.11066666666665"/>
        <n v="155.71428571428572"/>
        <n v="108.74999999999999"/>
        <n v="134.05000000000001"/>
        <n v="119.16666666666667"/>
        <n v="179.5"/>
        <n v="134.38124999999999"/>
        <n v="100.43200000000002"/>
        <n v="101.45454545454547"/>
        <n v="107.83333333333334"/>
        <n v="233.33333333333334"/>
        <n v="100.60706666666665"/>
        <n v="101.66666666666666"/>
        <n v="131.0181818181818"/>
        <n v="117.25000000000001"/>
        <n v="100.93039999999999"/>
        <n v="121.8"/>
        <n v="145.4"/>
        <n v="116.61660000000001"/>
        <n v="120.4166"/>
        <n v="101.32000000000001"/>
        <n v="104.32"/>
        <n v="267.13333333333333"/>
        <n v="194.13333333333333"/>
        <n v="120.3802"/>
        <n v="122.00090909090908"/>
        <n v="119.9"/>
        <n v="155.17499999999998"/>
        <n v="130.44999999999999"/>
        <n v="104.97142857142859"/>
        <n v="118.2205035971223"/>
        <n v="103.44827586206897"/>
        <n v="218.00000000000003"/>
        <n v="144.00583333333333"/>
        <n v="104.67500000000001"/>
        <n v="18.142857142857142"/>
        <n v="2.2444444444444445"/>
        <n v="0.33999999999999997"/>
        <n v="4.5"/>
        <n v="41.53846153846154"/>
        <n v="2.0454545454545454"/>
        <n v="18.285714285714285"/>
        <n v="24.02"/>
        <n v="0.1111111111111111"/>
        <n v="11.818181818181818"/>
        <n v="0.31"/>
        <n v="5.416666666666667"/>
        <n v="0.8125"/>
        <n v="1.2857142857142856"/>
        <n v="24.333333333333336"/>
        <n v="40.799492385786799"/>
        <n v="67.55"/>
        <n v="1.3"/>
        <n v="30.666666666666664"/>
        <n v="2.9894179894179893"/>
        <n v="20.133333333333333"/>
        <n v="40.020000000000003"/>
        <n v="75"/>
        <n v="41"/>
        <n v="7.1999999999999993"/>
        <n v="9.4412800000000008"/>
        <n v="4.1666666666666661"/>
        <n v="40.75"/>
        <n v="10"/>
        <n v="39.17"/>
        <n v="2.4375"/>
        <n v="2.8000000000000003"/>
        <n v="37.333333333333336"/>
        <n v="0.42"/>
        <n v="0.3"/>
        <n v="0.30199999999999999"/>
        <n v="3.0153846153846153"/>
        <n v="22.363636363636363"/>
        <n v="0.85714285714285721"/>
        <n v="6.6066666666666665"/>
        <n v="5.7692307692307692"/>
        <n v="0.6"/>
        <n v="5.0256410256410255"/>
        <n v="0.5"/>
        <n v="30.9"/>
        <n v="21.037037037037038"/>
        <n v="2.1999999999999997"/>
        <n v="10.9"/>
        <n v="10.86206896551724"/>
        <n v="38.333333333333336"/>
        <n v="6.5500000000000007"/>
        <n v="14.536842105263158"/>
        <n v="6"/>
        <n v="30.4"/>
        <n v="1.4285714285714286"/>
        <n v="1.1428571428571428"/>
        <n v="0.35714285714285715"/>
        <n v="1.4545454545454546"/>
        <n v="17.155555555555555"/>
        <n v="2.3220000000000001"/>
        <n v="8.9066666666666663"/>
        <n v="9.6333333333333346"/>
        <n v="13.325999999999999"/>
        <n v="2.484"/>
        <n v="1.9066666666666665"/>
        <n v="12"/>
        <n v="1.365"/>
        <n v="28.04"/>
        <n v="38.39"/>
        <n v="39.942857142857143"/>
        <n v="0.84"/>
        <n v="43.406666666666666"/>
        <n v="5.6613333333333333"/>
        <n v="1.722"/>
        <n v="1.9416666666666664"/>
        <n v="11.328275684711327"/>
        <n v="38.86"/>
        <n v="46.100628930817614"/>
        <n v="42.188421052631583"/>
        <n v="28.48"/>
        <n v="1.077142857142857"/>
        <n v="0.79909090909090907"/>
        <n v="1.1919999999999999"/>
        <n v="14.799999999999999"/>
        <n v="17.810000000000002"/>
        <n v="1.325"/>
        <n v="46.666666666666664"/>
        <n v="45.92"/>
        <n v="0.22599999999999998"/>
        <n v="34.625"/>
        <n v="2.0549999999999997"/>
        <n v="2.6069999999999998"/>
        <n v="1.9259999999999999"/>
        <n v="33.666666666666664"/>
        <n v="56.263267182990241"/>
        <n v="82.817599999999999"/>
        <n v="14.860000000000001"/>
        <n v="1.2375123751237513E-2"/>
        <n v="1.7142857142857144E-2"/>
        <n v="29.506136117214709"/>
        <n v="6.293333333333333"/>
        <n v="12.75"/>
        <n v="13.22"/>
        <n v="16.77"/>
        <n v="4.24"/>
        <n v="0.46699999999999997"/>
        <n v="25.087142857142858"/>
        <n v="2.3345000000000002"/>
        <n v="7.26"/>
        <n v="1.625"/>
        <n v="58.558333333333337"/>
        <n v="7.7886666666666677"/>
        <n v="2.2157147647256061"/>
        <n v="29.6029602960296"/>
        <n v="16.055"/>
        <n v="82.207999999999998"/>
        <n v="75.051000000000002"/>
        <n v="5.8500000000000005"/>
        <n v="44.32"/>
        <n v="0.26737967914438499"/>
        <n v="13.13"/>
        <n v="0.19088937093275488"/>
        <n v="0.375"/>
        <n v="21535.021000000001"/>
        <n v="34.527999999999999"/>
        <n v="30.599999999999998"/>
        <n v="2.8420000000000001"/>
        <n v="22.878799999999998"/>
        <n v="3.105"/>
        <n v="47.333333333333336"/>
        <n v="205.54838709677421"/>
        <n v="351.80366666666669"/>
        <n v="114.9"/>
        <n v="237.15"/>
        <n v="118.63774999999998"/>
        <n v="109.92831428571431"/>
        <n v="100.00828571428571"/>
        <n v="103.09292094387415"/>
        <n v="117.27000000000001"/>
        <n v="111.75999999999999"/>
        <n v="342.09999999999997"/>
        <n v="108.49703703703703"/>
        <n v="102.86144578313252"/>
        <n v="130.0018"/>
        <n v="107.65217391304347"/>
        <n v="112.36044444444444"/>
        <n v="145.33333333333334"/>
        <n v="128.19999999999999"/>
        <n v="1.5384615384615385"/>
        <n v="8.5370000000000008"/>
        <n v="8.5714285714285715E-2"/>
        <n v="2.6599999999999997"/>
        <n v="0.05"/>
        <n v="1.4133333333333333"/>
        <n v="95.477386934673376"/>
        <n v="8.974444444444444"/>
        <n v="2.7"/>
        <n v="3.3673333333333333"/>
        <n v="26"/>
        <n v="0.15"/>
        <n v="38.636363636363633"/>
        <n v="6.8000000000000005E-2"/>
        <n v="1.3333333333333335"/>
        <n v="6.3092592592592585"/>
        <n v="62.765333333333331"/>
        <n v="29.376000000000001"/>
        <n v="7.5"/>
        <n v="2.6076923076923078"/>
        <n v="9.1050000000000004"/>
        <n v="1.7647058823529412E-2"/>
        <n v="3.42"/>
        <n v="8.3333333333333343E-2"/>
        <n v="14.182977777777777"/>
        <n v="7.8266666666666662"/>
        <n v="3.8464497269020695E-2"/>
        <n v="12.5"/>
        <n v="1.05"/>
        <n v="14.083333333333334"/>
        <n v="18.300055555555556"/>
        <n v="5.0347999999999997"/>
        <n v="17.933333333333334"/>
        <n v="4.7E-2"/>
        <n v="7.2120000000000006"/>
        <n v="4.1000000000000002E-2"/>
        <n v="5.3125"/>
        <n v="1.6199999999999999"/>
        <n v="4.9516666666666671"/>
        <n v="0.159"/>
        <n v="41.25"/>
        <n v="2.93"/>
        <n v="0.44999999999999996"/>
        <n v="0.51"/>
        <n v="35.537409090909087"/>
        <n v="0.16666666666666669"/>
        <n v="0.13250000000000001"/>
        <n v="3.5704000000000007E-2"/>
        <n v="8.3000000000000007"/>
        <n v="2.4222222222222221"/>
        <n v="0.23809523809523811"/>
        <n v="1.1599999999999999E-2"/>
        <n v="0.22"/>
        <n v="0.47222222222222221"/>
        <n v="1.6714285714285713"/>
        <n v="0.105"/>
        <n v="14.38"/>
        <n v="0.66666666666666674"/>
        <n v="6.4439140811455857"/>
        <n v="39.5"/>
        <n v="6.25E-2"/>
        <n v="0.41333333333333333"/>
        <n v="8.8333333333333339"/>
        <n v="0.48666666666666669"/>
        <n v="10.08"/>
        <n v="5.6937500000000005"/>
        <n v="0.625"/>
        <n v="6.5"/>
        <n v="0.752"/>
        <n v="1.51"/>
        <n v="0.46666666666666673"/>
        <n v="3.85"/>
        <n v="5.8333333333333341E-2"/>
        <n v="20.705000000000002"/>
        <n v="19.139999999999997"/>
        <n v="1.6316666666666666"/>
        <n v="5.6666666666666661"/>
        <n v="0.16999999999999998"/>
        <n v="2.4E-2"/>
        <n v="5.9066666666666672"/>
        <n v="2.9250000000000003"/>
        <n v="5.7142857142857143E-3"/>
        <n v="5.3333333333333339"/>
        <n v="11.75"/>
        <n v="4.2"/>
        <n v="4"/>
        <n v="104.93636363636362"/>
        <n v="105.44"/>
        <n v="104.12571428571428"/>
        <n v="160.54999999999998"/>
        <n v="107.77777777777777"/>
        <n v="135"/>
        <n v="109.07407407407408"/>
        <n v="290"/>
        <n v="103.95714285714286"/>
        <n v="322.24"/>
        <n v="269.91034482758624"/>
        <n v="253.29333333333332"/>
        <n v="260.59999999999997"/>
        <n v="101.31677953348381"/>
        <n v="125.60416666666667"/>
        <n v="102.43783333333334"/>
        <n v="199.244"/>
        <n v="102.45398773006136"/>
        <n v="102.94615384615385"/>
        <n v="100.86153846153847"/>
        <n v="114.99999999999999"/>
        <n v="104.16766467065868"/>
        <n v="155.29999999999998"/>
        <n v="106"/>
        <n v="254.31499999999997"/>
        <n v="101.1"/>
        <n v="129.04"/>
        <n v="102.23076923076924"/>
        <n v="131.80000000000001"/>
        <n v="786.0802000000001"/>
        <n v="145.70000000000002"/>
        <n v="102.60000000000001"/>
        <n v="172.27777777777777"/>
        <n v="159.16819571865443"/>
        <n v="103.76666666666668"/>
        <n v="111.40954545454547"/>
        <n v="280.375"/>
        <n v="112.10606060606061"/>
        <n v="7.0666666666666673"/>
        <n v="4.3999999999999995"/>
        <n v="3.8739999999999997"/>
        <n v="29.299999999999997"/>
        <n v="0.90909090909090906"/>
        <n v="11.600000000000001"/>
        <n v="2.7873639500929119"/>
        <n v="17.8"/>
        <n v="3.0124999999999997"/>
        <n v="50.739999999999995"/>
        <n v="0.54884742041712409"/>
        <n v="14.091666666666667"/>
        <n v="103.8"/>
        <n v="120.24999999999999"/>
        <n v="117"/>
        <n v="122.14285714285715"/>
        <n v="151.63999999999999"/>
        <n v="104.44"/>
        <n v="200.15333333333331"/>
        <n v="101.8"/>
        <n v="137.65714285714284"/>
        <n v="303833.2"/>
        <n v="198.85074626865671"/>
        <n v="202.36666666666667"/>
        <n v="117.96376666666666"/>
        <n v="294.72727272727275"/>
        <n v="213.14633333333336"/>
        <n v="104.24"/>
        <n v="113.66666666666667"/>
        <n v="101.25"/>
        <n v="125.41538461538462"/>
        <n v="119"/>
        <n v="166.46153846153845"/>
        <n v="119.14771428571429"/>
        <n v="100.47368421052632"/>
        <n v="116.66666666666667"/>
        <n v="108.64893617021276"/>
        <n v="114.72"/>
        <n v="103.49999999999999"/>
        <n v="154.97535999999999"/>
        <n v="162.14066666666668"/>
        <n v="104.42100000000001"/>
        <n v="106.12433333333333"/>
        <n v="154.93846153846152"/>
        <n v="110.77157238734421"/>
        <n v="110.91186666666665"/>
        <n v="123.61333333333333"/>
        <n v="211.05"/>
        <n v="101.64999999999999"/>
        <n v="108.33333333333333"/>
        <n v="242"/>
        <n v="100.44999999999999"/>
        <n v="125.06666666666666"/>
        <n v="108.57142857142857"/>
        <n v="110.00000000000001"/>
        <n v="102.23333333333333"/>
        <n v="122"/>
        <n v="101.96000000000001"/>
        <n v="141.1764705882353"/>
        <n v="109.52500000000001"/>
        <n v="104.65"/>
        <n v="124"/>
        <n v="102.75000000000001"/>
        <n v="130.26085714285716"/>
        <n v="39.627499999999998"/>
        <n v="25.976666666666663"/>
        <n v="65.24636363636364"/>
        <n v="11.514000000000001"/>
        <n v="11.360000000000001"/>
        <n v="111.99130434782609"/>
        <n v="15.5"/>
        <n v="32.027999999999999"/>
        <n v="0.60869565217391308"/>
        <n v="31.114999999999998"/>
        <n v="1.1266666666666667"/>
        <n v="40.404000000000003"/>
        <n v="1.3333333333333333E-3"/>
        <n v="5.7334999999999994"/>
        <n v="15.324999999999999"/>
        <n v="15.103448275862069"/>
        <n v="0.503"/>
        <n v="1.3028138528138529"/>
        <n v="0.30285714285714288"/>
        <n v="8.8800000000000008"/>
        <n v="9.84"/>
        <n v="2.4299999999999997"/>
        <n v="1.1299999999999999"/>
        <n v="3.5520833333333335"/>
        <n v="2.3306666666666667"/>
        <n v="0.81600000000000006"/>
        <n v="22.494285714285713"/>
        <n v="1.3668"/>
        <n v="10.754135338345865"/>
        <n v="19.759999999999998"/>
        <n v="84.946999999999989"/>
        <n v="49.381999999999998"/>
        <n v="3.3033333333333332"/>
        <n v="6.6339999999999995"/>
        <n v="70.36"/>
        <n v="102.298"/>
        <n v="377.73333333333335"/>
        <n v="125"/>
        <n v="147.32653061224491"/>
        <n v="102.2"/>
        <n v="101.8723404255319"/>
        <n v="204.2"/>
        <n v="104.05"/>
        <n v="101.265"/>
        <n v="136.13999999999999"/>
        <n v="133.6"/>
        <n v="130.25"/>
        <n v="122.67999999999999"/>
        <n v="182.81058823529412"/>
        <n v="125.29999999999998"/>
        <n v="111.66666666666667"/>
        <n v="115.75757575757575"/>
        <n v="173.2"/>
        <n v="125.98333333333333"/>
        <n v="109.1"/>
        <n v="118.64285714285714"/>
        <n v="100.26666666666667"/>
        <n v="126.48920000000001"/>
        <n v="114.26"/>
        <n v="110.7"/>
        <n v="105.34805315203954"/>
        <n v="103.66666666666666"/>
        <n v="107.08672667523933"/>
        <n v="105.01"/>
        <n v="189.46666666666667"/>
        <n v="171.32499999999999"/>
        <n v="252.48648648648651"/>
        <n v="116.15384615384616"/>
        <n v="203.35000000000002"/>
        <n v="111.60000000000001"/>
        <n v="424"/>
        <n v="107.1"/>
        <n v="104.3625"/>
        <n v="212.40909090909091"/>
        <n v="124.08571428571429"/>
        <n v="110.406125"/>
        <n v="218.75"/>
        <n v="136.625"/>
        <n v="134.8074"/>
        <n v="109.10714285714285"/>
        <n v="110.2"/>
        <n v="113.64000000000001"/>
        <n v="102.35000000000001"/>
        <n v="122.13333333333334"/>
        <n v="111.88571428571427"/>
        <n v="107.3"/>
        <n v="113.85000000000001"/>
        <n v="109.68181818181819"/>
        <n v="126.14444444444443"/>
        <n v="167.42857142857144"/>
        <n v="496.52000000000004"/>
        <n v="109.16"/>
        <n v="102.57499999999999"/>
        <n v="1.6620689655172414"/>
        <n v="0.23333333333333336"/>
        <n v="4.5714285714285712"/>
        <n v="18.181818181818183"/>
        <n v="1.2222222222222223"/>
        <n v="7.0634920634920633"/>
        <n v="2.7272727272727271"/>
        <n v="20.36"/>
        <n v="8.3800000000000008"/>
        <n v="8.06"/>
        <n v="31.94705882352941"/>
        <n v="6.708333333333333"/>
        <n v="9.9878048780487809"/>
        <n v="0.77"/>
        <n v="26.900000000000002"/>
        <n v="6.6055045871559637"/>
        <n v="7.6923076923076927E-3"/>
        <n v="1.1222222222222222"/>
        <n v="1.4999999999999999E-2"/>
        <n v="1E-3"/>
        <n v="1.0554089709762533E-2"/>
        <n v="10.5"/>
        <n v="2.9000000000000004"/>
        <n v="101.24459999999999"/>
        <n v="108.5175"/>
        <n v="147.66666666666666"/>
        <n v="163.19999999999999"/>
        <n v="456.41449999999998"/>
        <n v="107.87731249999999"/>
        <n v="115.08"/>
        <n v="102.36842105263158"/>
        <n v="108.42485875706214"/>
        <n v="125.13333333333334"/>
        <n v="103.840625"/>
        <n v="138.70400000000001"/>
        <n v="120.51600000000001"/>
        <n v="112.26666666666667"/>
        <n v="188.66966666666667"/>
        <n v="661.55466666666666"/>
        <n v="111.31"/>
        <n v="1181.6142199999999"/>
        <n v="137.375"/>
        <n v="117.04040000000001"/>
        <n v="2.1"/>
        <n v="0.7142857142857143"/>
        <n v="2.2388059701492535"/>
        <n v="0.24"/>
        <n v="30.862068965517242"/>
        <n v="8.3333333333333321"/>
        <n v="8.9"/>
        <n v="1.9"/>
        <n v="0.25"/>
        <n v="25.035714285714285"/>
        <n v="166.33076923076925"/>
        <n v="101.44545454545455"/>
        <n v="107.89146666666667"/>
        <n v="277.93846153846158"/>
        <n v="103.58125"/>
        <n v="215"/>
        <n v="110.76216216216217"/>
        <n v="123.64125714285714"/>
        <n v="101.03500000000001"/>
        <n v="111.79285714285714"/>
        <n v="558.7714285714286"/>
        <n v="150.01875000000001"/>
        <n v="106.476"/>
        <n v="157.18899999999999"/>
        <n v="108.65882352941176"/>
        <n v="161.97999999999999"/>
        <n v="205.36666666666665"/>
        <n v="103.36388888888889"/>
        <n v="103.47222222222223"/>
        <n v="106.81333333333333"/>
        <n v="138.96574712643678"/>
        <n v="124.84324324324325"/>
        <n v="206.99999999999997"/>
        <n v="174.00576923076923"/>
        <n v="120.32608695652173"/>
        <n v="110.44428571428573"/>
        <n v="281.56666666666666"/>
        <n v="100.67894736842105"/>
        <n v="134.82571428571427"/>
        <n v="175.95744680851064"/>
        <n v="484.02000000000004"/>
        <n v="145.14000000000001"/>
        <n v="417.73333333333335"/>
        <n v="132.42499999999998"/>
        <n v="250.30841666666666"/>
        <n v="179.9"/>
        <n v="102.62857142857142"/>
        <n v="135.98609999999999"/>
        <n v="117.86666666666667"/>
        <n v="0.44444444444444442"/>
        <n v="28.9"/>
        <n v="8.5714285714285712"/>
        <n v="13.466666666666665"/>
        <n v="49.186046511627907"/>
        <n v="45.133333333333333"/>
        <n v="4.666666666666667"/>
        <n v="3.7600000000000002"/>
        <n v="0.67"/>
        <n v="1.4166666666666665"/>
        <n v="21.25"/>
        <n v="4.117647058823529"/>
        <n v="13.639999999999999"/>
        <n v="0.66115702479338845"/>
        <n v="2.4777777777777779"/>
        <n v="5.0599999999999996"/>
        <n v="22.91"/>
        <n v="0.54999999999999993"/>
        <n v="10.806536636794938"/>
        <n v="0.84008400840084008"/>
        <n v="9.3000000000000007"/>
        <n v="7.4999999999999997E-2"/>
        <n v="79"/>
        <n v="29.228571428571428"/>
        <n v="1.3636363636363637E-2"/>
        <n v="20.5"/>
        <n v="0.27999999999999997"/>
        <n v="2.3076923076923079"/>
        <n v="7.3400000000000007"/>
        <n v="108.2492"/>
        <n v="100.03299999999999"/>
        <n v="122.10714285714286"/>
        <n v="100.69333333333334"/>
        <n v="101.004125"/>
        <n v="145.11000000000001"/>
        <n v="118.33333333333333"/>
        <n v="271.85000000000002"/>
        <n v="125.125"/>
        <n v="101.49999999999999"/>
        <n v="102.69999999999999"/>
        <n v="114.12500000000001"/>
        <n v="104.2"/>
        <n v="145.85714285714286"/>
        <n v="105.06666666666666"/>
        <n v="112.99999999999999"/>
        <n v="121.2"/>
        <n v="101.72463768115942"/>
        <n v="101.06666666666666"/>
        <n v="118"/>
        <n v="155.33333333333331"/>
        <n v="101.18750000000001"/>
        <n v="100.925"/>
        <n v="265.25"/>
        <n v="155.91"/>
        <n v="101.62500000000001"/>
        <n v="103.55555555555556"/>
        <n v="169.86"/>
        <n v="124.70000000000002"/>
        <n v="109.5"/>
        <n v="110.80000000000001"/>
        <n v="104.71999999999998"/>
        <n v="125.26086956521738"/>
        <n v="100.58763157894737"/>
        <n v="141.55000000000001"/>
        <n v="100.75"/>
        <n v="174.2304"/>
        <n v="119.90909090909089"/>
        <n v="142.86666666666667"/>
        <n v="100.33493333333334"/>
        <n v="104.93380000000001"/>
        <n v="132.23333333333335"/>
        <n v="112.79999999999998"/>
        <n v="1253.75"/>
        <n v="102.50632911392405"/>
        <n v="102.6375"/>
        <n v="108"/>
        <n v="122.40879999999999"/>
        <n v="119.45714285714286"/>
        <n v="160.88"/>
        <n v="126.85294117647059"/>
        <n v="139.75"/>
        <n v="100.67349999999999"/>
        <n v="112.94117647058823"/>
        <n v="128.09523809523807"/>
        <n v="201.7"/>
        <n v="137.416"/>
        <n v="115.33333333333333"/>
        <n v="118.39999999999999"/>
        <n v="175"/>
        <n v="117.5"/>
        <n v="101.42212307692309"/>
        <n v="21.714285714285715"/>
        <n v="109.125"/>
        <n v="0.36"/>
        <n v="31.25"/>
        <n v="44.3"/>
        <n v="25.4"/>
        <n v="33.473333333333329"/>
        <n v="47.8"/>
        <n v="9.3333333333333339"/>
        <n v="11.708333333333334"/>
        <n v="20.208000000000002"/>
        <n v="4.2311459353574925"/>
        <n v="26.06"/>
        <n v="0.19801980198019803"/>
        <n v="6.0606060606060606E-3"/>
        <n v="65.100000000000009"/>
        <n v="9.74"/>
        <n v="4.8571428571428568"/>
        <n v="0.67999999999999994"/>
        <n v="1.6666666666666667"/>
        <n v="7.8680000000000003"/>
        <n v="42.725880551301685"/>
        <n v="0.2142857142857143"/>
        <n v="0.87500000000000011"/>
        <n v="5.625"/>
        <n v="3.4722222222222224E-2"/>
        <n v="0.58333333333333337"/>
        <n v="10.181818181818182"/>
        <n v="33.784615384615385"/>
        <n v="68.400000000000006"/>
        <n v="2.2222222222222223E-2"/>
        <n v="11"/>
        <n v="0.73333333333333328"/>
        <n v="110.83333333333334"/>
        <n v="100.41666666666667"/>
        <n v="118.45454545454545"/>
        <n v="114.01428571428571"/>
        <n v="148.10000000000002"/>
        <n v="104.95555555555556"/>
        <n v="129.94800000000001"/>
        <n v="123.48756218905473"/>
        <n v="201.62"/>
        <n v="102.89999999999999"/>
        <n v="260.16666666666663"/>
        <n v="110.52941176470587"/>
        <n v="102.82909090909091"/>
        <n v="115.99999999999999"/>
        <n v="114.7"/>
        <n v="165.44"/>
        <n v="155"/>
        <n v="885"/>
        <n v="101.90833333333333"/>
        <n v="19.600000000000001"/>
        <n v="59.467839999999995"/>
        <n v="45.72"/>
        <n v="3.74"/>
        <n v="2.7025000000000001"/>
        <n v="56.51428571428572"/>
        <n v="21.30952380952381"/>
        <n v="15.6"/>
        <n v="6.2566666666666677"/>
        <n v="65.101538461538468"/>
        <n v="6.7"/>
        <n v="13.5625"/>
        <n v="1.9900000000000002"/>
        <n v="36.236363636363642"/>
        <n v="39.743333333333339"/>
        <n v="25.763636363636365"/>
        <n v="15.491428571428573"/>
        <n v="23.692499999999999"/>
        <n v="39.76"/>
        <n v="20.220833333333331"/>
        <n v="47.631578947368418"/>
        <n v="15.329999999999998"/>
        <n v="1.3818181818181818"/>
        <n v="4.957575757575758"/>
        <n v="3.5666666666666664"/>
        <n v="61.124000000000002"/>
        <n v="11.077777777777778"/>
        <n v="38.735714285714288"/>
        <n v="22.05263157894737"/>
        <n v="13.637499999999999"/>
        <n v="1.7457500000000001"/>
        <n v="20.44963251188932"/>
        <n v="13.852941176470587"/>
        <n v="48.485714285714288"/>
        <n v="30.8"/>
        <n v="35.174193548387095"/>
        <n v="36.404444444444444"/>
        <n v="2.9550000000000001"/>
        <n v="11.06"/>
        <n v="41.407142857142858"/>
        <n v="10.857142857142858"/>
        <n v="7.407407407407407E-2"/>
        <n v="13.307692307692307"/>
        <n v="49.183333333333337"/>
        <n v="2.036"/>
        <n v="52.327777777777776"/>
        <n v="2.083333333333333"/>
        <n v="6.565384615384616"/>
        <n v="134.88999999999999"/>
        <n v="115.85714285714286"/>
        <n v="100.06666666666666"/>
        <n v="105.05"/>
        <n v="100.66250000000001"/>
        <n v="100.16000000000001"/>
        <n v="166.68333333333334"/>
        <n v="101.53333333333335"/>
        <n v="142.85714285714286"/>
        <n v="262.5"/>
        <n v="118.05000000000001"/>
        <n v="200.34"/>
        <n v="306.83333333333331"/>
        <n v="100.149"/>
        <n v="205.29999999999998"/>
        <n v="108.88888888888889"/>
        <n v="101.75"/>
        <n v="125.25"/>
        <n v="124.0061"/>
        <n v="137.92666666666668"/>
        <n v="120.88000000000001"/>
        <n v="107.36666666666667"/>
        <n v="100.33333333333334"/>
        <n v="101.52222222222223"/>
        <n v="100.07692307692308"/>
        <n v="116.96666666666667"/>
        <n v="101.875"/>
        <n v="102.12366666666665"/>
        <n v="154.05897142857143"/>
        <n v="108.74800874800874"/>
        <n v="131.83333333333334"/>
        <n v="133.46666666666667"/>
        <n v="8.0833333333333321"/>
        <n v="42.892307692307689"/>
        <n v="3.6363636363636364E-3"/>
        <n v="4.8680000000000003"/>
        <n v="10.314285714285715"/>
        <n v="71.784615384615378"/>
        <n v="1.6250000000000001E-2"/>
        <n v="20.080000000000002"/>
        <n v="172.68449999999999"/>
        <n v="100.8955223880597"/>
        <n v="104.8048048048048"/>
        <n v="135.1"/>
        <n v="116.32786885245903"/>
        <n v="102.08333333333333"/>
        <n v="111.16666666666666"/>
        <n v="166.08"/>
        <n v="144.58441666666667"/>
        <n v="105.55000000000001"/>
        <n v="136.60000000000002"/>
        <n v="114.5"/>
        <n v="101.71957671957672"/>
        <n v="123.94678492239468"/>
        <n v="102.45669291338582"/>
        <n v="144.5"/>
        <n v="109.3644"/>
        <n v="2.6969696969696968"/>
        <n v="46.6"/>
        <n v="0.16800000000000001"/>
        <n v="42.76"/>
        <n v="0.28333333333333333"/>
        <n v="1.7319999999999998"/>
        <n v="14.111428571428572"/>
        <n v="39.395294117647055"/>
        <n v="2.3529411764705882E-2"/>
        <n v="59.3"/>
        <n v="1.3270833333333334"/>
        <n v="9.0090090090090094"/>
        <n v="1.6"/>
        <n v="52.570512820512818"/>
        <n v="1.04"/>
        <n v="47.4"/>
        <n v="43.03"/>
        <n v="115.55"/>
        <n v="240.79999999999998"/>
        <n v="110.33333333333333"/>
        <n v="195.37933333333334"/>
        <n v="103.1372549019608"/>
        <n v="100.3125"/>
        <n v="120.601"/>
        <n v="106.99047619047619"/>
        <n v="172.43333333333334"/>
        <n v="123.61999999999999"/>
        <n v="108.4"/>
        <n v="116.52013333333333"/>
        <n v="187.245"/>
        <n v="115.93333333333334"/>
        <n v="170.92307692307693"/>
        <n v="126.11835600000001"/>
        <n v="138.44033333333334"/>
        <n v="1705.2499999999998"/>
        <n v="788.05550000000005"/>
        <n v="348.01799999999997"/>
        <n v="149.74666666666667"/>
        <n v="100.63375000000001"/>
        <n v="800.21100000000001"/>
        <n v="106.00260000000002"/>
        <n v="200.51866666666669"/>
        <n v="212.44399999999999"/>
        <n v="198.47237142857145"/>
        <n v="225.94666666666666"/>
        <n v="698.94800000000009"/>
        <n v="398.59528571428569"/>
        <n v="294.0333333333333"/>
        <n v="167.50470000000001"/>
        <n v="1435.5717142857143"/>
        <n v="156.73439999999999"/>
        <n v="117.90285714285716"/>
        <n v="1105.3811999999998"/>
        <n v="192.92499999999998"/>
        <n v="126.8842105263158"/>
        <n v="259.57748878923763"/>
        <n v="262.27999999999997"/>
        <n v="206.74309000000002"/>
        <n v="370.13"/>
        <n v="284.96600000000001"/>
        <n v="579.08000000000004"/>
        <n v="1131.8"/>
        <n v="263.02771750000005"/>
        <n v="674.48"/>
        <n v="256.83081313131316"/>
        <n v="375.49599999999998"/>
        <n v="208.70837499999996"/>
        <n v="346.6"/>
        <n v="402.33"/>
        <n v="1026.8451399999999"/>
        <n v="114.901155"/>
        <n v="354.82402000000002"/>
        <n v="5.08"/>
        <n v="4.3"/>
        <n v="21.146666666666665"/>
        <n v="3.1875"/>
        <n v="42.472727272727276"/>
        <n v="16.966666666666665"/>
        <n v="7.0000000000000009"/>
        <n v="0.13333333333333333"/>
        <n v="7.8"/>
        <n v="26.200000000000003"/>
        <n v="0.76129032258064511"/>
        <n v="382.12909090909091"/>
        <n v="216.79422000000002"/>
        <n v="312"/>
        <n v="234.42048"/>
        <n v="123.68010000000001"/>
        <n v="247.84"/>
        <n v="115.7092"/>
        <n v="117.07484768810599"/>
        <n v="305.15800000000002"/>
        <n v="320.05299999999994"/>
        <n v="819.56399999999996"/>
        <n v="234.90000000000003"/>
        <n v="494.91374999999999"/>
        <n v="7813.7822333333334"/>
        <n v="113.00013888888888"/>
        <n v="921.54219999999998"/>
        <n v="125.10239999999999"/>
        <n v="102.24343076923077"/>
        <n v="484.90975000000003"/>
        <n v="192.33333333333334"/>
        <n v="281.10000000000002"/>
        <n v="125.13700000000001"/>
        <n v="161.459"/>
        <n v="585.35"/>
        <n v="201.14999999999998"/>
        <n v="133.48307999999997"/>
        <n v="120.24900000000001"/>
        <n v="126.16666666666667"/>
        <n v="361.2"/>
        <n v="226.239013671875"/>
        <n v="120.35"/>
        <n v="304.18799999999999"/>
        <n v="178.67599999999999"/>
        <n v="386.81998717948721"/>
        <n v="211.03642500000004"/>
        <n v="131.66833333333335"/>
        <n v="300.47639999999996"/>
        <n v="420.51249999999999"/>
        <n v="136.21680000000001"/>
        <n v="248.17133333333334"/>
        <n v="181.86315789473684"/>
        <n v="123.53"/>
        <n v="506.20938628158842"/>
        <n v="108.21333333333334"/>
        <n v="819.18387755102037"/>
        <n v="121.10000000000001"/>
        <n v="102.99897959183673"/>
        <n v="148.33229411764705"/>
        <n v="120.19070000000001"/>
        <n v="473.27000000000004"/>
        <n v="130.36250000000001"/>
        <n v="353.048"/>
        <n v="101.02"/>
        <n v="113.59142857142857"/>
        <n v="167.41666666666666"/>
        <n v="153.452"/>
        <n v="202.23220000000001"/>
        <n v="168.28125"/>
        <n v="143.45666666666668"/>
        <n v="196.4"/>
        <n v="107.91999999999999"/>
        <n v="114.97699999999999"/>
        <n v="148.04999999999998"/>
        <n v="191.16676082790633"/>
        <n v="199.215125"/>
        <n v="218.6"/>
        <n v="126.86868686868686"/>
        <n v="105.22388000000001"/>
        <n v="128.40666000000002"/>
        <n v="317.3272"/>
        <n v="280.73"/>
        <n v="110.73146853146854"/>
        <n v="152.60429999999999"/>
        <n v="1678.3738373837384"/>
        <n v="543.349156424581"/>
        <n v="115.50800000000001"/>
        <n v="131.20499999999998"/>
        <n v="288.17"/>
        <n v="507.8"/>
        <n v="114.57142857142857"/>
        <n v="110.73333333333333"/>
        <n v="113.33333333333333"/>
        <n v="123.53333333333335"/>
        <n v="100.69999999999999"/>
        <n v="103.53333333333335"/>
        <n v="115.51066666666668"/>
        <n v="120.4004"/>
        <n v="115.040375"/>
        <n v="120.46777777777777"/>
        <n v="101.28333333333333"/>
        <n v="120.54285714285714"/>
        <n v="132.36666666666667"/>
        <n v="136.66666666666666"/>
        <n v="113.25"/>
        <n v="136"/>
        <n v="146.12318374694613"/>
        <n v="129.5"/>
        <n v="254"/>
        <n v="107.04545454545456"/>
        <n v="107.73299999999999"/>
        <n v="107.31250000000001"/>
        <n v="106.52500000000001"/>
        <n v="106.5"/>
        <n v="104.85714285714285"/>
        <n v="104.69999999999999"/>
        <n v="225.66666666666669"/>
        <n v="100.90416666666667"/>
        <n v="147.75"/>
        <n v="134.61099999999999"/>
        <n v="100.880375"/>
        <n v="0.56800000000000006"/>
        <n v="0.38750000000000001"/>
        <n v="10.454545454545453"/>
        <n v="1.4200000000000002"/>
        <n v="28.842857142857142"/>
        <n v="11.799999999999999"/>
        <n v="0.20238095238095236"/>
        <n v="2.1129899999999995"/>
        <n v="1.7333333333333332"/>
        <n v="9.56"/>
        <n v="5.9612499999999999E-2"/>
        <n v="28.405999999999999"/>
        <n v="12.8"/>
        <n v="5.42"/>
        <n v="0.11199999999999999"/>
        <n v="5.7238095238095239"/>
        <n v="11.25"/>
        <n v="1.7098591549295776"/>
        <n v="30.433333333333334"/>
        <n v="0.69641025641025645"/>
        <n v="0.80999999999999994"/>
        <n v="0.26222222222222225"/>
        <n v="9.124454880912446E-3"/>
        <n v="2.2999999999999998"/>
        <n v="2.6660714285714282"/>
        <n v="28.192"/>
        <n v="6.5900366666666672"/>
        <n v="0.72222222222222221"/>
        <n v="0.85000000000000009"/>
        <n v="115.75"/>
        <n v="132.20000000000002"/>
        <n v="102.63636363636364"/>
        <n v="138.64000000000001"/>
        <n v="146.6"/>
        <n v="121.5816111111111"/>
        <n v="180.85714285714286"/>
        <n v="106.075"/>
        <n v="126.92857142857143"/>
        <n v="102.97499999999999"/>
        <n v="250"/>
        <n v="126.02"/>
        <n v="100.12"/>
        <n v="161.4"/>
        <n v="107.18419999999999"/>
        <n v="153.1"/>
        <n v="524.16666666666663"/>
        <n v="489.27777777777777"/>
        <n v="284.74"/>
        <n v="1856.97"/>
        <n v="109.67499999999998"/>
        <n v="1014.6425"/>
        <n v="412.17692027666544"/>
        <n v="503.25"/>
        <n v="184.61052631578946"/>
        <n v="119.73333333333333"/>
        <n v="1081.2401666666667"/>
        <n v="452.37333333333333"/>
        <n v="537.37"/>
        <n v="113.83571428571429"/>
        <n v="951.03109999999992"/>
        <n v="132.89249999999998"/>
        <n v="146.97777777777779"/>
        <n v="542.15"/>
        <n v="382.71818181818185"/>
        <n v="704.18124999999998"/>
        <n v="109.55"/>
        <n v="132.86666666666667"/>
        <n v="152"/>
        <n v="102.72727272727273"/>
        <n v="150.80000000000001"/>
        <n v="111.425"/>
        <n v="195.6"/>
        <n v="114.38333333333333"/>
        <n v="200"/>
        <n v="292.50166666666667"/>
        <n v="156.36363636363637"/>
        <n v="105.66666666666666"/>
        <n v="101.19047619047619"/>
        <n v="122.833"/>
        <n v="101.14285714285714"/>
        <n v="108.11999999999999"/>
        <n v="162.6"/>
        <n v="105.80000000000001"/>
        <n v="243.15000000000003"/>
        <n v="944.83338095238094"/>
        <n v="108.46283333333334"/>
        <n v="157.37692307692308"/>
        <n v="1174.49"/>
        <n v="171.04755366949576"/>
        <n v="125.95294117647057"/>
        <n v="1212.1296000000002"/>
        <n v="495.8"/>
        <n v="332.03999999999996"/>
        <n v="1165"/>
        <n v="153.3153846153846"/>
        <n v="537.10714285714289"/>
        <n v="352.92777777777775"/>
        <n v="137.4"/>
        <n v="128.02668"/>
        <n v="270.68"/>
        <n v="806.4"/>
        <n v="1360.0976000000001"/>
        <n v="930250"/>
        <n v="377.02"/>
        <n v="2647.0250000000001"/>
        <n v="104.45405405405405"/>
        <n v="107.21428571428571"/>
        <n v="168.77142857142857"/>
        <n v="975.11200000000008"/>
        <n v="134.44929411764704"/>
        <n v="272.27777777777777"/>
        <n v="112.6875"/>
        <n v="459.8"/>
        <n v="286.65822784810126"/>
        <n v="222.70833333333334"/>
        <n v="636.14"/>
        <n v="146.5"/>
        <n v="1867.1"/>
        <n v="326.92"/>
        <n v="779.5"/>
        <n v="154.15151515151516"/>
        <n v="115.54666666666667"/>
        <n v="180.03333333333333"/>
        <n v="298.5"/>
        <n v="320.26666666666665"/>
        <n v="380.52499999999998"/>
        <n v="1801.64"/>
        <n v="720.24800000000005"/>
        <n v="283.09000000000003"/>
        <n v="1356.6000000000001"/>
        <n v="220.35999999999999"/>
        <n v="119.6"/>
        <n v="407.76923076923077"/>
        <n v="105.81826105905425"/>
        <n v="141.08235294117648"/>
        <n v="270.7"/>
        <n v="153.80000000000001"/>
        <n v="403.57653061224488"/>
        <n v="185"/>
        <n v="185.33333333333331"/>
        <n v="100.85533333333332"/>
        <n v="106.22116666666668"/>
        <n v="121.36666666666667"/>
        <n v="119.97755555555555"/>
        <n v="100.1"/>
        <n v="104.06666666666666"/>
        <n v="172.8"/>
        <n v="107.2505"/>
        <n v="108.23529411764706"/>
        <n v="146.08079999999998"/>
        <n v="149.07142857142856"/>
        <n v="100.6"/>
        <n v="105.07333333333332"/>
        <n v="350.16666666666663"/>
        <n v="133.6044"/>
        <n v="170.65217391304347"/>
        <n v="109.35829457364341"/>
        <n v="100.70033333333335"/>
        <n v="101.22777777777779"/>
        <n v="106.75857142857143"/>
        <n v="106.65777537961894"/>
        <n v="101.30622"/>
        <n v="106.67450000000001"/>
        <n v="428.83978378378379"/>
        <n v="104.11111111111111"/>
        <n v="107.86666666666666"/>
        <n v="175.84040000000002"/>
        <n v="156.97"/>
        <n v="104.04266666666666"/>
        <n v="121.05999999999999"/>
        <n v="107.69999999999999"/>
        <n v="108.66"/>
        <n v="39.120962394619681"/>
        <n v="3.1481481481481479"/>
        <n v="48"/>
        <n v="20.733333333333334"/>
        <n v="8"/>
        <n v="526.09431428571429"/>
        <n v="254.45000000000002"/>
        <n v="105.91999999999999"/>
        <n v="102.42285714285715"/>
        <n v="144.31375"/>
        <n v="106.30800000000001"/>
        <n v="212.16666666666666"/>
        <n v="101.95"/>
        <n v="102.27200000000001"/>
        <n v="520.73254999999995"/>
        <n v="110.65833333333333"/>
        <n v="101.14333333333335"/>
        <n v="294.20799999999997"/>
        <n v="105.77749999999999"/>
        <n v="6.5000000000000002E-2"/>
        <n v="1.5"/>
        <n v="0.38571428571428573"/>
        <n v="0.5714285714285714"/>
        <n v="7.1428571428571425E-2"/>
        <n v="0.6875"/>
        <n v="14.680000000000001"/>
        <n v="28.571428571428569"/>
        <n v="10.52"/>
        <n v="1.34"/>
        <n v="0.32800000000000001"/>
        <n v="3.2727272727272729"/>
        <n v="5.8823529411764705E-3"/>
        <n v="4.5454545454545456E-2"/>
        <n v="10.877666666666666"/>
        <n v="1.8193398957730169"/>
        <n v="4.3499999999999996"/>
        <n v="1.2123076923076923"/>
        <n v="0.68399999999999994"/>
        <n v="1.2513513513513512"/>
        <n v="0.1875"/>
        <n v="0.06"/>
        <n v="0.71785714285714286"/>
        <n v="16.833333333333332"/>
        <n v="22.52"/>
        <n v="41.384615384615387"/>
        <n v="25.259090909090908"/>
        <n v="1.8399999999999999"/>
        <n v="0.60399999999999998"/>
        <n v="0.83333333333333337"/>
        <n v="3.0666666666666664"/>
        <n v="0.55833333333333335"/>
        <n v="2.5000000000000001E-2"/>
        <n v="14.825133372851216"/>
        <n v="1.24"/>
        <n v="2.8571428571428574E-2"/>
        <n v="2.8571428571428571E-3"/>
        <n v="1.4321428571428572"/>
        <n v="0.13"/>
        <n v="0.48960000000000004"/>
        <n v="3.8461538461538464E-2"/>
        <n v="107.88"/>
        <n v="125.94166666666666"/>
        <n v="202.51495"/>
        <n v="108.60000000000001"/>
        <n v="167.98"/>
        <n v="427.20000000000005"/>
        <n v="107.5"/>
        <n v="101.53353333333335"/>
        <n v="115.45"/>
        <n v="133.5"/>
        <n v="154.69999999999999"/>
        <n v="100.84571428571429"/>
        <n v="182"/>
        <n v="180.86666666666667"/>
        <n v="102.30434782608695"/>
        <n v="110.17999999999999"/>
        <n v="102.25"/>
        <n v="100.78823529411764"/>
        <n v="110.70833333333334"/>
        <n v="180.14285714285714"/>
        <n v="107.21700000000001"/>
        <n v="103.16400000000002"/>
        <n v="135.76026666666667"/>
        <n v="100.00360000000002"/>
        <n v="105.02249999999999"/>
        <n v="171.33333333333334"/>
        <n v="127.49999999999999"/>
        <n v="133.44333333333333"/>
        <n v="112.91099999999999"/>
        <n v="113.72727272727272"/>
        <n v="119.31742857142855"/>
        <n v="103.25"/>
        <n v="265.66666666666669"/>
        <n v="100.05066666666667"/>
        <n v="106.69999999999999"/>
        <n v="133.67142857142858"/>
        <n v="121.39999999999999"/>
        <n v="103.2"/>
        <n v="128.69999999999999"/>
        <n v="101.00533333333333"/>
        <n v="127.53666666666665"/>
        <n v="112.7715"/>
        <n v="105.60000000000001"/>
        <n v="202.625"/>
        <n v="2.5545454545454547"/>
        <n v="7.8181818181818186E-2"/>
        <n v="1.0526315789473684"/>
        <n v="1.7500000000000002"/>
        <n v="18.600000000000001"/>
        <n v="9.8166666666666664"/>
        <n v="4.3333333333333335E-2"/>
        <n v="109.48792"/>
        <n v="156.44444444444446"/>
        <n v="100.325"/>
        <n v="112.94999999999999"/>
        <n v="102.125"/>
        <n v="107.24974999999999"/>
        <n v="104.28333333333333"/>
        <n v="126.125"/>
        <n v="110.66666666666667"/>
        <n v="113.01761111111111"/>
        <n v="103.4"/>
        <n v="107.02857142857142"/>
        <n v="103.57142857142858"/>
        <n v="156.4"/>
        <n v="100.82"/>
        <n v="195.3"/>
        <n v="111.71428571428572"/>
        <n v="119.85454545454546"/>
        <n v="101.85"/>
        <n v="102.80254777070064"/>
        <n v="100.84615384615385"/>
        <n v="102.73469387755102"/>
        <n v="155.53333333333333"/>
        <n v="122.8"/>
        <n v="107.35"/>
        <n v="105.50335570469798"/>
        <n v="118.44444444444444"/>
        <n v="108.88"/>
        <n v="111.25"/>
        <n v="2.2307692307692308"/>
        <n v="0.84285714285714297"/>
        <n v="0.13849999999999998"/>
        <n v="10.6"/>
        <n v="1.1111111111111111E-3"/>
        <n v="2.4340000000000002"/>
        <n v="3.8833333333333329"/>
        <n v="12.166666666666668"/>
        <n v="23.588571428571427"/>
        <n v="39"/>
        <n v="0.99546510341776351"/>
        <n v="6.9320000000000004"/>
        <n v="661.4"/>
        <n v="326.0916666666667"/>
        <n v="101.48571428571429"/>
        <n v="104.21799999999999"/>
        <n v="107.42157000000002"/>
        <n v="110.05454545454545"/>
        <n v="407.7"/>
        <n v="223.92500000000001"/>
        <n v="303.80111428571428"/>
        <n v="141.3251043268175"/>
        <n v="2790.6363636363635"/>
        <n v="171.76130000000001"/>
        <n v="101.01333333333334"/>
        <n v="169.76511744127936"/>
        <n v="114.53400000000001"/>
        <n v="877.6"/>
        <n v="105.38666666666667"/>
        <n v="188.39999999999998"/>
        <n v="143.65230769230772"/>
        <n v="145.88"/>
        <n v="131.184"/>
        <n v="1379.4206249999997"/>
        <n v="956"/>
        <n v="112.00000000000001"/>
        <n v="646.66666666666663"/>
        <n v="110.36948748510132"/>
        <n v="127.74000000000001"/>
        <n v="157.9"/>
        <n v="114.66525000000001"/>
        <n v="137.00934579439252"/>
        <n v="354.62"/>
        <n v="106.02150537634409"/>
        <n v="187.3"/>
        <n v="166.2"/>
        <n v="101.72910662824208"/>
        <n v="164"/>
        <n v="33.559730999999999"/>
        <n v="2.0529999999999999"/>
        <n v="8.4172840000000004"/>
        <n v="1.44"/>
        <n v="0.88333333333333341"/>
        <n v="9.920000000000001E-2"/>
        <n v="0.59666666666666668"/>
        <n v="1.8689285714285715"/>
        <n v="0.88500000000000001"/>
        <n v="11.52156862745098"/>
        <n v="5.1000000000000004E-2"/>
        <n v="21.033333333333335"/>
        <n v="11.436666666666667"/>
        <n v="18.737933333333334"/>
        <n v="9.285714285714286E-2"/>
        <n v="2.7204081632653061"/>
        <n v="9.5000000000000001E-2"/>
        <n v="106.80000000000001"/>
        <n v="104.59625"/>
        <n v="103.42857142857143"/>
        <n v="123.14285714285715"/>
        <n v="159.29509999999999"/>
        <n v="170.70000000000002"/>
        <n v="6.4158609339642041"/>
        <n v="11.343999999999999"/>
        <n v="33.19"/>
        <n v="27.58"/>
        <n v="62.839999999999996"/>
        <n v="7.5880000000000001"/>
        <n v="50.38095238095238"/>
        <n v="17.512820512820511"/>
        <n v="1.375E-2"/>
        <n v="0.33"/>
        <n v="0.86250000000000004"/>
        <n v="28.299999999999997"/>
        <n v="0.14799999999999999"/>
        <n v="10.7325"/>
        <n v="5.3846153846153842E-2"/>
        <n v="0.47333333333333333"/>
        <n v="5.65"/>
        <n v="26.35217391304348"/>
        <n v="0.325125"/>
        <n v="0.7000700070007001"/>
        <n v="46.176470588235297"/>
        <n v="34.410000000000004"/>
        <n v="6.0263157894736841"/>
        <n v="10.539393939393939"/>
        <n v="112.29714285714284"/>
        <n v="350.84462500000001"/>
        <n v="233.21535"/>
        <n v="101.60599999999999"/>
        <n v="153.90035000000003"/>
        <n v="100.7161125319693"/>
        <n v="131.38181818181818"/>
        <n v="102.24133333333334"/>
        <n v="116.35599999999999"/>
        <n v="264.62241666666665"/>
        <n v="119.98010000000001"/>
        <n v="120.10400000000001"/>
        <n v="103.58333333333334"/>
        <n v="108.83333333333334"/>
        <n v="118.12400000000001"/>
        <n v="1462"/>
        <n v="252.54"/>
        <n v="140.05000000000001"/>
        <n v="296.87520259319291"/>
        <n v="144.54249999999999"/>
        <n v="105.745"/>
        <n v="493.21000000000004"/>
        <n v="201.82666666666668"/>
        <n v="170.29262962962963"/>
        <n v="104.30333333333333"/>
        <n v="118.25000000000001"/>
        <n v="107.538"/>
        <n v="2260300"/>
        <n v="978.13466666666682"/>
        <n v="122.9"/>
        <n v="246.0608"/>
        <n v="147.94"/>
        <n v="384.09090909090907"/>
        <n v="0.43750000000000006"/>
        <n v="29.24"/>
        <n v="5.21875"/>
        <n v="21.887499999999999"/>
        <n v="26.700000000000003"/>
        <n v="28.000000000000004"/>
        <n v="1.0999999999999999"/>
        <n v="11.458333333333332"/>
        <n v="19"/>
        <n v="52"/>
        <n v="11.700000000000001"/>
        <n v="0.76923076923076927"/>
        <n v="0.22842639593908631"/>
        <n v="1.125"/>
        <n v="14.314285714285715"/>
        <n v="10.411249999999999"/>
        <n v="0.18867924528301888"/>
        <n v="14.249999999999998"/>
        <n v="7.8809523809523814"/>
        <n v="25.545454545454543"/>
        <n v="2.12"/>
        <n v="105.28"/>
        <n v="117.83999999999999"/>
        <n v="119.7"/>
        <n v="101.16666666666667"/>
        <n v="105.33333333333333"/>
        <n v="107.60000000000001"/>
        <n v="110.5675"/>
        <n v="150"/>
        <n v="104.28571428571429"/>
        <n v="115.5"/>
        <n v="102.64512500000001"/>
        <n v="116.6348"/>
        <n v="133"/>
        <n v="133.20000000000002"/>
        <n v="101.83333333333333"/>
        <n v="127.95"/>
        <n v="112.1"/>
        <n v="100.24444444444444"/>
        <n v="102.4"/>
        <n v="108.2"/>
        <n v="100.27"/>
        <n v="113.3"/>
        <n v="127.57571428571428"/>
        <n v="107.73333333333332"/>
        <n v="141.56666666666666"/>
        <n v="130"/>
        <n v="106.03"/>
        <n v="104.80000000000001"/>
        <n v="116.92307692307693"/>
        <n v="107.74999999999999"/>
        <n v="100.37894736842105"/>
        <n v="106.52"/>
        <n v="114.71959999999999"/>
        <n v="108.25925925925925"/>
        <n v="170"/>
        <n v="187.09899999999999"/>
        <n v="111.42857142857143"/>
        <n v="5.4545454545454541"/>
        <n v="31.546666666666667"/>
        <n v="3.8875000000000002"/>
        <n v="41.699999999999996"/>
        <n v="50"/>
        <n v="4.8666666666666663"/>
        <n v="19.736842105263158"/>
        <n v="6.65"/>
        <n v="32"/>
        <n v="0.43307086614173229"/>
        <n v="0.89999999999999991"/>
        <n v="20.16"/>
        <n v="42.011733333333332"/>
        <n v="15"/>
        <n v="4.67"/>
        <n v="38.119999999999997"/>
        <n v="3.4999999999999996E-2"/>
        <n v="10.833333333333334"/>
        <n v="0.2589285714285714"/>
        <n v="23.333333333333332"/>
        <n v="33.6"/>
        <n v="19.079999999999998"/>
        <n v="0.41111111111111115"/>
        <n v="32.5"/>
        <n v="38.066666666666663"/>
        <n v="2.73"/>
        <n v="9.0909090909090917"/>
        <n v="4.5999999999999996"/>
        <n v="20.833333333333336"/>
        <n v="4.583333333333333"/>
        <n v="4.2133333333333338"/>
        <n v="61.909090909090914"/>
        <n v="0.77999999999999992"/>
        <n v="17.771428571428572"/>
        <n v="9.4166666666666661"/>
        <n v="36.5"/>
        <n v="14.058171745152354"/>
        <n v="61.1"/>
        <n v="7.8378378378378386"/>
        <n v="21.85"/>
        <n v="27.24"/>
        <n v="8.5"/>
        <n v="26.840000000000003"/>
        <n v="129"/>
        <n v="102.44597777777777"/>
        <n v="130.83333333333334"/>
        <n v="102.06937499999999"/>
        <n v="100.92000000000002"/>
        <n v="105.0967741935484"/>
        <n v="102.76"/>
        <n v="100.88571428571429"/>
        <n v="102.875"/>
        <n v="107.24000000000001"/>
        <n v="20.424999999999997"/>
        <n v="4.2880000000000003"/>
        <n v="4.8000000000000004E-3"/>
        <n v="2.1919999999999997"/>
        <n v="8.0250000000000004"/>
        <n v="0.15125"/>
        <n v="59.583333333333336"/>
        <n v="16.734177215189874"/>
        <n v="1.8666666666666669"/>
        <n v="109.62"/>
        <n v="106.85"/>
        <n v="100.71379999999999"/>
        <n v="109.00000000000001"/>
        <n v="113.63000000000001"/>
        <n v="113.92"/>
        <n v="162.5"/>
        <n v="100.15624999999999"/>
        <n v="105.35000000000001"/>
        <n v="174.8"/>
        <n v="100.125"/>
        <n v="171.42857142857142"/>
        <n v="113.56666666666666"/>
        <n v="129.46666666666667"/>
        <n v="109.16666666666666"/>
        <n v="128.92500000000001"/>
        <n v="102.06"/>
        <n v="146.53957758620692"/>
        <n v="100.352"/>
        <n v="121.64999999999999"/>
        <n v="110.4008"/>
        <n v="176.535"/>
        <n v="103.29411764705883"/>
        <n v="104.5"/>
        <n v="100.29999999999998"/>
        <n v="457.74666666666673"/>
        <n v="104.96000000000001"/>
        <n v="171.94285714285715"/>
        <n v="103.73000000000002"/>
        <n v="103.029"/>
        <n v="118.88888888888889"/>
        <n v="318.69988910451895"/>
        <n v="108.50614285714286"/>
        <n v="112.815"/>
        <n v="120.49622641509434"/>
        <n v="180"/>
        <n v="119.756"/>
        <n v="158"/>
        <n v="123.66666666666666"/>
        <n v="117.12499999999999"/>
        <n v="156.96"/>
        <n v="113.104"/>
        <n v="103.17647058823529"/>
        <n v="102.61176470588236"/>
        <n v="105.84090909090908"/>
        <n v="100.71428571428571"/>
        <n v="121.23333333333332"/>
        <n v="100.57142857142858"/>
        <n v="116.02222222222223"/>
        <n v="100.88"/>
        <n v="246.42"/>
        <n v="302.2"/>
        <n v="143.33333333333334"/>
        <n v="131.44"/>
        <n v="168.01999999999998"/>
        <n v="109.67666666666666"/>
        <n v="106.6857142857143"/>
        <n v="146.53333333333333"/>
        <n v="112.53599999999999"/>
        <n v="108.78684000000001"/>
        <n v="126.732"/>
        <n v="213.20000000000002"/>
        <n v="108.71389999999998"/>
        <n v="110.48192771084338"/>
        <n v="110.00666666666667"/>
        <n v="109.34166666666667"/>
        <n v="132.70650000000001"/>
        <n v="190.84810126582278"/>
        <n v="149"/>
        <n v="166.4"/>
        <n v="23.62857142857143"/>
        <n v="5.0000000000000001E-3"/>
        <n v="3.0066666666666664"/>
        <n v="0.15227272727272728"/>
        <n v="66.84"/>
        <n v="19.566666666666666"/>
        <n v="11.294666666666666"/>
        <n v="11.985714285714286"/>
        <n v="6.9999999999999993E-2"/>
        <n v="14.099999999999998"/>
        <n v="3.34"/>
        <n v="59.774999999999999"/>
        <n v="2.3035714285714284E-2"/>
        <n v="8.8000000000000009E-2"/>
        <n v="8.64"/>
        <n v="15.06"/>
        <n v="0.47727272727272729"/>
        <n v="0.11833333333333333"/>
        <n v="0.8417399858735245"/>
        <n v="1.8799999999999997E-2"/>
        <n v="0.21029999999999999"/>
        <n v="11.57920670115792"/>
        <n v="2.44"/>
        <n v="0.19384615384615383"/>
        <n v="23.416"/>
        <n v="5.0808888888888886"/>
        <n v="15.920000000000002"/>
        <n v="1.1831900000000002"/>
        <n v="22.75"/>
        <n v="0.33512064343163539"/>
        <n v="3.9750000000000001"/>
        <n v="17.150000000000002"/>
        <n v="3.6080041046690612"/>
        <n v="13.900000000000002"/>
        <n v="15.225"/>
        <n v="39.112499999999997"/>
        <n v="0.26829268292682928"/>
        <n v="29.625"/>
        <n v="42.360992301112063"/>
        <n v="4.1000000000000005"/>
        <n v="19.762499999999999"/>
        <n v="5.1999999999999998E-2"/>
        <n v="25.030188679245285"/>
        <n v="26.640000000000004"/>
        <n v="4.7363636363636363"/>
        <n v="4.2435339894712749"/>
        <n v="57.333333333333336"/>
        <n v="9.8461538461538465E-3"/>
        <n v="58.291457286432156"/>
        <n v="68.153599999999997"/>
        <n v="3.2499999999999999E-3"/>
        <n v="4.16"/>
        <n v="108.60666666666667"/>
        <n v="3.75"/>
        <n v="15.731707317073171"/>
        <n v="22.5"/>
        <n v="20.849420849420849"/>
        <n v="127.8"/>
        <n v="5.4"/>
        <n v="0.96"/>
        <n v="51.6"/>
        <n v="1.6363636363636365"/>
        <n v="75.400000000000006"/>
        <n v="117.52499999999999"/>
        <n v="131.16666666666669"/>
        <n v="105.95454545454545"/>
        <n v="335.58333333333337"/>
        <n v="112.92857142857142"/>
        <n v="188.50460000000001"/>
        <n v="101.81818181818181"/>
        <n v="133.48133333333334"/>
        <n v="105.1"/>
        <n v="127.15"/>
        <n v="111.15384615384616"/>
        <n v="106.76"/>
        <n v="162.66666666666666"/>
        <n v="160.22808571428573"/>
        <n v="116.16666666666666"/>
        <n v="124.2"/>
        <n v="103.01249999999999"/>
        <n v="112.25"/>
        <n v="108.8142857142857"/>
        <n v="101.13333333333334"/>
        <n v="109.55999999999999"/>
        <n v="114.8421052631579"/>
        <n v="117.39999999999999"/>
        <n v="171.73333333333335"/>
        <n v="114.16238095238094"/>
        <n v="119.75"/>
        <n v="107.20930232558139"/>
        <n v="102.18750000000001"/>
        <n v="116.29333333333334"/>
        <n v="65"/>
        <n v="12.327272727272726"/>
        <n v="4.0266666666666664"/>
        <n v="11.74"/>
        <n v="59.142857142857139"/>
        <n v="11.450000000000001"/>
        <n v="52.16"/>
        <n v="1.25"/>
        <n v="54.52"/>
        <n v="3.4125000000000001"/>
        <n v="46.36363636363636"/>
        <n v="119.32315789473684"/>
        <n v="125.76666666666667"/>
        <n v="119.74347826086958"/>
        <n v="126.25"/>
        <n v="100.11666666666667"/>
        <n v="102.13333333333334"/>
        <n v="100.35142857142858"/>
        <n v="100.05"/>
        <n v="100.11000000000001"/>
        <n v="100.84"/>
        <n v="103.42499999999998"/>
        <n v="124.8"/>
        <n v="109.51612903225806"/>
        <n v="102.03333333333333"/>
        <n v="102.34285714285714"/>
        <n v="107.86500000000001"/>
        <n v="109.88461538461539"/>
        <n v="161"/>
        <n v="131.20000000000002"/>
        <n v="118.8"/>
        <n v="100.39275000000001"/>
        <n v="103.20666666666666"/>
        <n v="100.78754285714287"/>
        <n v="112.32142857142857"/>
        <n v="105.91914022517912"/>
        <n v="115.30588235294117"/>
        <n v="127.30419999999999"/>
        <n v="102.83750000000001"/>
        <n v="102.9375"/>
        <n v="104.3047619047619"/>
        <n v="111.22000000000001"/>
        <n v="105.86"/>
        <n v="100.79166666666666"/>
        <n v="104.92727272727274"/>
        <n v="101.55199999999999"/>
        <n v="127.82222222222221"/>
        <n v="101.82500000000002"/>
        <n v="101.25769230769231"/>
        <n v="128.06"/>
        <n v="106.29949999999999"/>
        <n v="105.21428571428571"/>
        <n v="106.16782608695652"/>
        <n v="109.24000000000001"/>
        <n v="100.45454545454547"/>
        <n v="103.04098360655738"/>
        <n v="112.1664"/>
        <n v="131.28333333333333"/>
        <n v="154.43"/>
        <n v="101.32258064516128"/>
        <n v="100.27777777777777"/>
        <n v="116.84444444444443"/>
        <n v="114.27586206896552"/>
        <n v="121.6"/>
        <n v="102.6467741935484"/>
        <n v="104.75000000000001"/>
        <n v="112.10242048409683"/>
        <n v="101.76666666666667"/>
        <n v="100.26489999999998"/>
        <n v="133.04200000000003"/>
        <n v="286.13861386138615"/>
        <n v="170.44444444444446"/>
        <n v="102.85857142857142"/>
        <n v="144.06666666666666"/>
        <n v="100.07272727272726"/>
        <n v="101.73"/>
        <n v="116.19999999999999"/>
        <n v="136.16666666666666"/>
        <n v="103.39285714285715"/>
        <n v="115.88888888888889"/>
        <n v="104.51666666666665"/>
        <n v="102.02500000000001"/>
        <n v="175.33333333333334"/>
        <n v="106.67999999999999"/>
        <n v="122.28571428571429"/>
        <n v="159.42857142857144"/>
        <n v="109.84"/>
        <n v="100.03999999999999"/>
        <n v="116.05000000000001"/>
        <n v="210.75"/>
        <n v="100.08673425918037"/>
        <n v="106.19047619047619"/>
        <n v="125.6"/>
        <n v="101.51515151515152"/>
        <n v="125.89999999999999"/>
        <n v="112.5"/>
        <n v="146.38888888888889"/>
        <n v="116.8"/>
        <n v="106.26666666666667"/>
        <n v="104.52"/>
        <n v="104.57142857142858"/>
        <n v="138.62051149573753"/>
        <n v="100.32000000000001"/>
        <n v="102.18"/>
        <n v="104.35000000000001"/>
        <n v="138.16666666666666"/>
        <n v="101.44444444444444"/>
        <n v="119.44999999999999"/>
        <n v="100.2909090909091"/>
        <n v="153.4"/>
        <n v="104.42857142857143"/>
        <n v="107.52"/>
        <n v="315"/>
        <n v="101.93333333333334"/>
        <n v="126.28571428571429"/>
        <n v="102.99000000000001"/>
        <n v="101.37777777777779"/>
        <n v="113.46000000000001"/>
        <n v="101.41935483870968"/>
        <n v="105.93333333333332"/>
        <n v="221"/>
        <n v="118.66666666666667"/>
        <n v="117.73333333333333"/>
        <n v="138.5"/>
        <n v="106.57142857142856"/>
        <n v="107.63636363636364"/>
        <n v="103.64999999999999"/>
        <n v="104.43333333333334"/>
        <n v="100.74285714285713"/>
        <n v="100.01100000000001"/>
        <n v="116.86666666666667"/>
        <n v="223"/>
        <n v="142.36363636363635"/>
        <n v="184"/>
        <n v="104.33333333333333"/>
        <n v="111.07499999999999"/>
        <n v="100.41"/>
        <n v="101.86206896551724"/>
        <n v="109.76666666666665"/>
        <n v="137.57142857142856"/>
        <n v="100.31000000000002"/>
        <n v="211"/>
        <n v="123.6"/>
        <n v="108.5"/>
        <n v="103.56666666666668"/>
        <n v="100.00058823529412"/>
        <n v="100.875"/>
        <n v="106.54545454545455"/>
        <n v="138"/>
        <n v="101.15"/>
        <n v="140"/>
        <n v="102.97033333333331"/>
        <n v="108.13333333333333"/>
        <n v="108.54949999999999"/>
        <n v="109.65"/>
        <n v="100.26315789473684"/>
        <n v="105.89999999999999"/>
        <n v="134.67833333333334"/>
        <n v="105.2184"/>
        <n v="185.5"/>
        <n v="289"/>
        <n v="107.80000000000001"/>
        <n v="109.76190476190477"/>
        <n v="170.625"/>
        <n v="101.23076923076924"/>
        <n v="153.19999999999999"/>
        <n v="128.33333333333334"/>
        <n v="100.64999999999999"/>
        <n v="191.3"/>
        <n v="140.19999999999999"/>
        <n v="124.33537832310839"/>
        <n v="126.2"/>
        <n v="190"/>
        <n v="139"/>
        <n v="202"/>
        <n v="103.38000000000001"/>
        <n v="102.3236"/>
        <n v="127.14285714285714"/>
        <n v="121.78"/>
        <n v="113.39285714285714"/>
        <n v="214.6"/>
        <n v="102.05"/>
        <n v="112.85000000000001"/>
        <n v="127.86666666666666"/>
        <n v="142.66666666666669"/>
        <n v="138.33333333333334"/>
        <n v="159.9402985074627"/>
        <n v="114.24000000000001"/>
        <n v="100.60606060606061"/>
        <n v="112.7"/>
        <n v="158.20000000000002"/>
        <n v="105.26894736842105"/>
        <n v="106.86"/>
        <n v="124.4"/>
        <n v="108.70406189555126"/>
        <n v="102.42424242424242"/>
        <n v="106.3"/>
        <n v="105.4"/>
        <n v="107.55999999999999"/>
        <n v="103.76"/>
        <n v="104.4"/>
        <n v="106.33333333333333"/>
        <n v="100.55555555555556"/>
        <n v="101.2"/>
        <n v="118.39285714285714"/>
        <n v="102.66666666666666"/>
        <n v="110.04599999999999"/>
        <n v="169.42857142857144"/>
        <n v="113.65"/>
        <n v="101.56"/>
        <n v="116.91666666666667"/>
        <n v="101.15151515151514"/>
        <n v="132"/>
        <n v="118.95833333333334"/>
        <n v="156.20000000000002"/>
        <n v="103.15"/>
        <n v="180.44444444444446"/>
        <n v="128.44999999999999"/>
        <n v="119.66666666666667"/>
        <n v="123"/>
        <n v="102.23636363636363"/>
        <n v="102.27272727272727"/>
        <n v="114.40928571428573"/>
        <n v="101.9047619047619"/>
        <n v="106.27272727272728"/>
        <n v="113.42219999999999"/>
        <n v="100.03599999999999"/>
        <n v="144"/>
        <n v="108.43750000000001"/>
        <n v="148.88888888888889"/>
        <n v="105.49000000000002"/>
        <n v="130.55555555555557"/>
        <n v="108.80000000000001"/>
        <n v="111.00000000000001"/>
        <n v="100.47999999999999"/>
        <n v="114.35"/>
        <n v="122.06666666666666"/>
        <n v="102.8"/>
        <n v="106.12068965517241"/>
        <n v="101.33000000000001"/>
        <n v="100.01333333333334"/>
        <n v="113.88888888888889"/>
        <n v="287"/>
        <n v="119.11764705882352"/>
        <n v="109.42666666666668"/>
        <n v="126.6"/>
        <n v="100.05999999999999"/>
        <n v="127.25"/>
        <n v="110.63333333333334"/>
        <n v="125.93749999999999"/>
        <n v="107.72727272727273"/>
        <n v="110.1"/>
        <n v="170.66666666666669"/>
        <n v="112.83333333333334"/>
        <n v="130.26666666666665"/>
        <n v="105.45454545454544"/>
        <n v="153.31632653061226"/>
        <n v="162.30000000000001"/>
        <n v="144.4"/>
        <n v="100.8"/>
        <n v="118.91891891891892"/>
        <n v="105.19047619047619"/>
        <n v="109.73333333333332"/>
        <n v="100.099"/>
        <n v="104.93333333333332"/>
        <n v="1.9999999999999998E-4"/>
        <n v="51.023391812865491"/>
        <n v="35.24"/>
        <n v="4.246666666666667"/>
        <n v="36.457142857142856"/>
        <n v="30.866666666666664"/>
        <n v="6.5454545454545459"/>
        <n v="2.1428571428571428"/>
        <n v="16.420000000000002"/>
        <n v="4.8099999999999996"/>
        <n v="100.38249999999999"/>
        <n v="250.66666666666669"/>
        <n v="174.4"/>
        <n v="116.26"/>
        <n v="105.82000000000001"/>
        <n v="110.75"/>
        <n v="101.42500000000001"/>
        <n v="109.375"/>
        <n v="115.16129032258064"/>
        <n v="103.17033333333335"/>
        <n v="138.19999999999999"/>
        <n v="109.54545454545455"/>
        <n v="100.85714285714286"/>
        <n v="113.625"/>
        <n v="128.75"/>
        <n v="102.90416666666667"/>
        <n v="112.76666666666667"/>
        <n v="111.9"/>
        <n v="139.19999999999999"/>
        <n v="110.85714285714286"/>
        <n v="139.06666666666666"/>
        <n v="105.69999999999999"/>
        <n v="101.42857142857142"/>
        <n v="100.245"/>
        <n v="127.96000000000001"/>
        <n v="129.12912912912913"/>
        <n v="107.42857142857143"/>
        <n v="110.52"/>
        <n v="123.42857142857142"/>
        <n v="136.33666666666667"/>
        <n v="103.46657233816768"/>
        <n v="121.33333333333334"/>
        <n v="186"/>
        <n v="300"/>
        <n v="108.25"/>
        <n v="141.15384615384616"/>
        <n v="153.73333333333335"/>
        <n v="102.57142857142858"/>
        <n v="155.75"/>
        <n v="239.4"/>
        <n v="210"/>
        <n v="104.51515151515152"/>
        <n v="111.20000000000002"/>
        <n v="102.04444444444445"/>
        <n v="102.54767441860466"/>
        <n v="338.70588235294122"/>
        <n v="9.31"/>
        <n v="7.24"/>
        <n v="11.272727272727273"/>
        <n v="15.411764705882353"/>
        <n v="28.466666666666669"/>
        <n v="13.333333333333334"/>
        <n v="21.428571428571427"/>
        <n v="18"/>
        <n v="20.125"/>
        <n v="17.899999999999999"/>
        <n v="2.3764705882352941"/>
        <n v="103.52"/>
        <n v="132.6"/>
        <n v="103.34"/>
        <n v="129.63636363636363"/>
        <n v="101.11111111111111"/>
        <n v="108.51428571428572"/>
        <n v="102.33333333333334"/>
        <n v="110.24425000000002"/>
        <n v="101.0154"/>
        <n v="106.24"/>
        <n v="113.45714285714286"/>
        <n v="102.65010000000001"/>
        <n v="116.75"/>
        <n v="107.65274999999998"/>
        <n v="146"/>
        <n v="106.71250000000001"/>
        <n v="143.19999999999999"/>
        <n v="105.04166666666667"/>
        <n v="103.98"/>
        <n v="109.66666666666667"/>
        <n v="128.91666666666666"/>
        <n v="150.75"/>
        <n v="110.96666666666665"/>
        <n v="100.28571428571429"/>
        <n v="3.267605633802817"/>
        <n v="59.657142857142851"/>
        <n v="4.4444444444444444E-3"/>
        <n v="89.666666666666657"/>
        <n v="1.4642857142857144"/>
        <n v="4.0199999999999996"/>
        <n v="4.004545454545454"/>
        <n v="8.52"/>
        <n v="19.650000000000002"/>
        <n v="6.6666666666666666E-2"/>
        <n v="30.333333333333336"/>
        <n v="121.73333333333333"/>
        <n v="330"/>
        <n v="100.95190476190474"/>
        <n v="140.13333333333333"/>
        <n v="100.001"/>
        <n v="119.238"/>
        <n v="227.99999999999997"/>
        <n v="104.54285714285714"/>
        <n v="110.02000000000001"/>
        <n v="105.42"/>
        <n v="152.66666666666666"/>
        <n v="225"/>
        <n v="106.02199999999999"/>
        <n v="109.03333333333333"/>
        <n v="100.824"/>
        <n v="6500"/>
        <n v="8.7200000000000006"/>
        <n v="21.94"/>
        <n v="21.3"/>
        <n v="41.489795918367342"/>
        <n v="2.105"/>
        <n v="16.161904761904761"/>
        <n v="16.376923076923077"/>
        <n v="7.043333333333333"/>
        <n v="3.8"/>
        <n v="34.08"/>
        <n v="2.5999999999999999E-2"/>
        <n v="16.254545454545454"/>
        <n v="5.2"/>
        <n v="17.666666666666668"/>
        <n v="26.937422295897225"/>
        <n v="12.55"/>
        <n v="3.4474868431088401"/>
        <n v="52.794871794871788"/>
        <n v="4.9639999999999995"/>
        <n v="5.5555555555555552E-2"/>
        <n v="13.066666666666665"/>
        <n v="27.1"/>
        <n v="1.4749999999999999"/>
        <n v="16.826666666666668"/>
        <n v="21.55"/>
        <n v="3.4666666666666663"/>
        <n v="10.625"/>
        <n v="17.599999999999998"/>
        <n v="48.833333333333336"/>
        <n v="11.533333333333333"/>
        <n v="67.333333333333329"/>
        <n v="15.299999999999999"/>
        <n v="8.6666666666666679"/>
        <n v="0.22499999999999998"/>
        <n v="3.0833333333333335"/>
        <n v="37.412500000000001"/>
        <n v="36.36"/>
        <n v="0.2857142857142857"/>
        <n v="1.7999999999999998"/>
        <n v="8.1333333333333329"/>
        <n v="12.034782608695652"/>
        <n v="15.266666666666667"/>
        <n v="13.020000000000001"/>
        <n v="2.2650000000000001"/>
        <n v="8.3333333333333332E-3"/>
        <n v="15.742857142857142"/>
        <n v="43.833333333333336"/>
        <n v="86.135181975736558"/>
        <n v="12.196620583717358"/>
        <n v="35.64"/>
        <n v="3.3666666666666663"/>
        <n v="15.770000000000001"/>
        <n v="5.0000000000000001E-4"/>
        <n v="9.6153846153846159E-2"/>
        <n v="24.285714285714285"/>
        <n v="32.049999999999997"/>
        <n v="3.214285714285714"/>
        <n v="6.3"/>
        <n v="24.117647058823529"/>
        <n v="10.54"/>
        <n v="7.4690265486725664"/>
        <n v="7.3333333333333334E-2"/>
        <n v="0.97142857142857131"/>
        <n v="21.099999999999998"/>
        <n v="78.100000000000009"/>
        <n v="47.692307692307693"/>
        <n v="1.4500000000000002"/>
        <n v="10.7"/>
        <n v="1.8333333333333333"/>
        <n v="4.083333333333333"/>
        <n v="34.802513464991023"/>
        <n v="6.3333333333333339"/>
        <n v="9.76"/>
        <n v="37.75"/>
        <n v="2.1333333333333333"/>
        <n v="4.1818181818181817"/>
        <n v="5.41"/>
        <n v="35"/>
        <n v="16.566666666666666"/>
        <n v="57.199999999999996"/>
        <n v="16.514285714285716"/>
        <n v="10.050000000000001"/>
        <n v="3.8860103626943006"/>
        <n v="24.194444444444443"/>
        <n v="7.6"/>
        <n v="0.82857142857142851"/>
        <n v="16.666666666666664"/>
        <n v="69.561111111111103"/>
        <n v="7.166666666666667"/>
        <n v="28.050000000000004"/>
        <n v="6.8287037037037033"/>
        <n v="25.698702928870294"/>
        <n v="1.4814814814814816"/>
        <n v="36.85"/>
        <n v="47.05"/>
        <n v="11.428571428571429"/>
        <n v="12.04"/>
        <n v="0.21"/>
        <n v="37.5"/>
        <n v="8.2142857142857135"/>
        <n v="17.652941176470588"/>
        <n v="37.533333333333339"/>
        <n v="22"/>
        <n v="17.62"/>
        <n v="53"/>
        <n v="22.142857142857142"/>
        <n v="2.5333333333333332"/>
        <n v="2.85"/>
        <n v="2.4500000000000002"/>
        <n v="1.4210526315789473"/>
        <n v="19.25"/>
        <n v="0.67500000000000004"/>
        <n v="60.9"/>
        <n v="34.4"/>
        <n v="16.5"/>
        <n v="1.0571428571428572"/>
        <n v="26.727272727272727"/>
        <n v="28.799999999999997"/>
        <n v="15.737410071942445"/>
        <n v="21.685714285714287"/>
        <n v="10.8"/>
        <n v="4.8"/>
        <n v="1.8181818181818181E-2"/>
        <n v="1.1111111111111112"/>
        <n v="27.400000000000002"/>
        <n v="21.366666666666667"/>
        <n v="6.9696969696969706"/>
        <n v="70.599999999999994"/>
        <n v="2.0500000000000003"/>
        <n v="1.9666666666666666"/>
        <n v="28.666666666666668"/>
        <n v="3.1333333333333333"/>
      </sharedItems>
    </cacheField>
    <cacheField name="Average Donation" numFmtId="0">
      <sharedItems containsMixedTypes="1" containsNumber="1" minValue="100" maxValue="330400"/>
    </cacheField>
    <cacheField name="Cateog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91.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48.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00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26.66666666666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55.02816901408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40.425531914892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87.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82.456140350876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79.333333333336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49.9500000000003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68.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33.3333333333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96.1305925030229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78.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70.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75.5102040816328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84.285714285717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94.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26.4122807017538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13.6363636363631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90.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04.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34.6149825783978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14.285714285714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10.526315789473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96.666666666666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60.563380281688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62.3931623931626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45.2641509433961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00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44.943820224718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88.235294117646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46.428571428571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84.090909090908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51.383399209488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68.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89.861751152073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68.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26.315789473683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51.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36.12167300380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33.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36.065573770491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44.444444444445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86.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81.578947368420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93.103448275864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27.2727272727275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33.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48.07692307692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11.1111111111109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23.076923076922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95.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31.609195402298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52.1739130434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21.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82.24242424241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04.0092592592591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39.130434782608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70.833333333332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47.45312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66.6666666666679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05.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23.076923076922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19.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32.7134831460671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41.1764705882356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71.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17.0731707317073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0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47.1034482758619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95.7446808510631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66.6666666666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38.461538461539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60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26.8292682926826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82.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03.571428571428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00.5000000000005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76.9230769230769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42.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71.4285714285706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76.470588235294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60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0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28.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37.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26.086956521739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32.558139534884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73.33333333333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66.6666666666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90.4761904761904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58.823529411764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12.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66.6666666666661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77.6666666666665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30.76923076923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92.307692307691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89.795918367347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0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38.3333333333335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11.111111111113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37.68115942029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72.3404255319156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70.2127659574462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38.461538461539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07.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19.7530864197533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38.461538461539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57.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72.7272727272725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78.947368421051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48.962962962964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91.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84.0540540540551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0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0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16.66666666666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66.6666666666665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69.23076923077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50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16.666666666668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50.61728395061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59.9999999999991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24.1379310344828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17.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0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94.5945945945941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55.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33.3333333333335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0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33.3333333333335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43.283582089556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00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00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90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33.3333333333335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00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00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0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00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50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42.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50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33.333333333332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0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5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0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88.461538461539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71.4285714285716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84.6153846153848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50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50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50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0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0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00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0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33.3333333333321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66.66666666666674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0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10.526315789474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50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30.8333333333339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28.5714285714284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68.368136117555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47.058823529411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84.615384615383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81.8181818181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83.333333333336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0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0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0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0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53.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28.947368421053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98.684210526317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0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00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00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0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71.4285714285713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2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0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0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84.759124087592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04.255319148937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01.9801980198026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19.512195121950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39.8809523809523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02.0833333333339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48.8789237668161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14.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95.205479452059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05.1063829787236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48.2837528604123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07.7922077922076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44.444444444443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85.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38.643312101910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41.8404255319147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75.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70.4053571428558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34.5930232558148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04.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90.90909090909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63.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37.9310344827591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65.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94.5054945054944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77.5862068965525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41.6666666666665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57.8424242424244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18.018018018017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25.1735588972424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54.0983606557375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42.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89.2461538461548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66.7711864406774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22.123893805310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29.8192771084332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22.5806451612898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44.479495268139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81.6867469879508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68.560655737705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74.894810659187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95.3417721518981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38.54748603352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82.698019801979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06.6394736842103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90.1438721136765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28.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18.9655172413786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44.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77.1551724137935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57.6190476190477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88.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42.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22.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08.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08.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74.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34.43513957307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34.118852459016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33.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49.6215139442229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01.851851851852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29.2682926829266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43.2432432432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71.9576719576726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61.2499999999995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51.736111111111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71.2871287128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95.7983193277323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92.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80.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30.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20.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09.583333333333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88.888888888887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01.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69.9367088607596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88.0281690140846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47.058823529411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91.139240506329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62.314540059348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04.301075268817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58.62068965517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31.707317073171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92.119565217391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17.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47.058823529411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04.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17.3652694610782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82.35294117647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35.6164383561645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63.063063063062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31.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65.217391304346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18.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24.9046653144014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90.4838709677424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00.016949152543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86.5168539325832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34.782608695654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90.9090909090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85.083076923074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41.3339694656488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99.298245614036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86.0335195530715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57.9148936170204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77.361477572558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55.4621848739498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89.9281437125755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81.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91.2863070539415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75.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52.394779771616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44.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60.60606060606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40.1340206185569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13.8613861386129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04.86891385767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02.317880794702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82.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82.189265536723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53.48837209302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84.61538461539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24.159292035397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93.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31.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84.882352941176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84.9056603773588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87.4970059880243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41.860465116275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25.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77.7777777777783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88.7640449438204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05.1724137931033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85.7142857142853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08.3333333333339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21.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39.7590361445787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85.906040268455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51.020408163266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31.274900398406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77.27272727272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02.0833333333339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54.04699738903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79.535864978901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23.0769230769238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69.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84.5070422535209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75.1072847682108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42.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25.906735751294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61.6504854368923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33.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71.9836956521749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63.2653061224491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46.0043668122271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10.447761194029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85.26315789473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13.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04.10958904109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88.3720930232557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18.5714285714284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14.391143911438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20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16.371428571428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31.81818181818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16.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60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28.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78.83817427386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65.45454545454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66.0818713450299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48.07692307692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09.8095238095239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08.68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42.307692307695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06.849315068494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83.33333333333331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16.6666666666661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83.3333333333335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76.9230769230769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00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62.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00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80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87.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50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0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54.545454545452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00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58.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00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0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0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87.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00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50.2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00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57.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0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00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39.9999999999998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5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33.3333333333333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75.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0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5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63.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0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20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64.102564102563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50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47.6470588235293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20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50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0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56.927419354839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80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45.7142857142853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14.2857142857138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0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22.448979591836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54.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52.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0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66.6666666666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33.3333333333335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0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0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09.09090909091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46.1538461538466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5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66.6666666666665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0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71.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0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0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33.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0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0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50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38.235294117647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66.666666666666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02.941176470587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33.3333333333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22.857142857142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14.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42.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96.774193548386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78.5714285714294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25.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34.782608695652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82.9113924050635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33.3333333333339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94.444444444443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55.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03.225806451614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24.2774566473981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88.235294117647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08.333333333332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74.5762711864409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06.410256410258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84.7457627118642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01.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16.1000000000004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0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0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0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00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00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70.588235294119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00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0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50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03.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50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36.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30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0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00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5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00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0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0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00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0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00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0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44.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0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0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0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00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0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0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0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00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0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28.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50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0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77.77777777777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50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0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42.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00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00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0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42.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50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33.3333333333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38.6153846153848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37.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0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2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00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93.388429752067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0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0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00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88.8888888888887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41.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0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66.666666666668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0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66.6666666666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8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0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00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0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00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0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50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31.746031746034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35.924563017479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02.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48.6268364348671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51.8987341772154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07.4444444444443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94.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00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67.0731707317073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12.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35.23809523809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64.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83.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66.3376110562685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88.6861313868612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73.563218390806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45.454545454548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33.695652173912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66.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94.444444444443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55.5555555555554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0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17.241379310344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33.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0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92.857142857141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99.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53.333333333328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29.7674418604647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33.3333333333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5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26.9230769230767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29.166666666666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17.6470588235288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90.4255319148924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65.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0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33.3333333333321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39.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30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66.666666666664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50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14.73214285714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58.823529411764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00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49.7512437810945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38.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28.571428571429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85.7142857142862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0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34.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68.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39.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00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33.333333333332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91.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57.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40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69.868421052632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94.8509485094851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50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97.33727810651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00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32.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68.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50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39.9999999999998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70.7317073170725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14.2857142857138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72.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62.94405594405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35.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42.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53.0201342281875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90.3461538461534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76.6037735849059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73.2394366197186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92.3076923076923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82.248520710059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19.298245614034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80.786026200876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04.62962962963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66.6666666666661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04.8780487804875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34.5323741007196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57.894736842103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42.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39.13043478260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26.66666666666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51.6129032258068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72.9729729729725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20.6185567010307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32.727272727272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56.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96.36363636363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27.1186440677966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33.8709677419356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19.0476190476193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30.769230769234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34.6938775510207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46.602941176470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45.4545454545455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05.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21.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47.4747474747473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16.6666666666665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00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29.545454545455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0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84.6153846153848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0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0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0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0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00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12.2807017543864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00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0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66.6666666666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51.8518518518517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60.92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0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48.5714285714284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50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14.2758620689656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27.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58.823529411764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85.4411764705883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85.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54.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85.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85.1833333333343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32.5937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96.226415094337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05.434782608696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61.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43.6619718309857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21.839080459770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60.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73.3921568627447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06.666666666666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60.5263157894742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55.555555555555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33.3333333333339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67.605633802817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77.1929824561394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65.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82.6923076923076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33.3333333333339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66.6666666666679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60.6060606060605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99.937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46.428571428571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53.4883720930247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41.999999999998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68.4210526315792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07.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55.263157894736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12.820512820515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81.159420289855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51.5151515151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81.6666666666661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80.808080808079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87.75510204081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18.1818181818185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60.5263157894742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50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65.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00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99.3896103896113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78.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62.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70.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11.2903225806449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67.213114754097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73.78125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37.71578947368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89.3617021276596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87.1794871794873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10.2362204724404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62.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00.570621468927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55.3404255319147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0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70.434782608696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66.9172932330821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27.142857142857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25.8064516129034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0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86.2324649298598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91.48936170212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46.428571428571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0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73.7763157894738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72.448979591836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91.6666666666661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5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50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00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17.7215189873414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50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18.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18.1818181818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0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66.666666666672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4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08.333333333333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50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00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76.1904761904761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57.777777777777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58.6206896551721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50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46.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12.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0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57.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37.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0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71.4285714285716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28.5714285714284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00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76.0000000000009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88.8888888888891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82.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0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81.132075471698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85.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44.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00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00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5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0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0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33.3333333333339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66.6666666666665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00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60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00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58.3333333333321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66.6666666666661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0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60.0000000000002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33.333333333336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00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80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0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0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71.4285714285716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03.33333333333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0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66.6666666666661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0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0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0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0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28.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45.161290322581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08.333333333333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40.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20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0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00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41.6666666666661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63.636363636362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85.7142857142862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20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19.17808219178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62.365591397851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64.7058823529414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28.5714285714284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82.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62.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46.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35.454545454544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24.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88.8888888888887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31.0344827586205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66.6666666666661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20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97.5308641975307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50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72.72727272728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00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2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88.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37.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33.3333333333321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62.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50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83.73983739837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93.91666666666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93.5483870967746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0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79.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33.333333333333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08.6956521739121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86.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21.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40.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00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28.5714285714284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59.6938775510207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45.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66.6666666666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00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12.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42.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07.5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00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54.545454545454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06.666666666668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33.684210526313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31.05590062111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94.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0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00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00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0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35.61935483871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91.1111111111113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0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78.947368421051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11.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71.4285714285706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20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07.972803347280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05.4054054054054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20.6106870229005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97.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84.8571428571431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38.1803278688521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66.6666666666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98.82352941176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26.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03.1446540880506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48.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02.9583333333339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59.2592592592591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15.7168674698796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15.7894736842109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96.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61.9047619047624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73.7704918032791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36.6666666666665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0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0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23.630136986301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00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0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00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00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0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50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66.6666666666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20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12.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0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47.6190476190473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00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0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56.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00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28.1025641025644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97.6047904191619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00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66.6666666666665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58.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00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66.6666666666667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0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00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50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41.7278911564626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95.9183673469388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00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50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00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56.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00.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80.851063829788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20.6896551724139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71.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95.454545454546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0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0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83.33333333333326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70.8333333333333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20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29.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57.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88.0952380952381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00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18.1818181818185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0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23.37179487179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00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33.33333333333337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85.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37.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33.3333333333335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00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80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66.66666666666663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71.4285714285716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00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43.47826086956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0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5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66.66666666666663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61.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0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0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0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00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20.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00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16.6666666666661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33.3333333333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50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00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73.33333333333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0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33.333333333332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50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33.3333333333339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66.6666666666665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78.9473684210525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5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87.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18.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0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66.66666666666674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0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0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0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63.1578947368416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00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0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00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0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11.764705882353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33.33333333333331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50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33.3333333333335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56.2666666666664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73.8738738738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08.1300813008129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15.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77.6470588235293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79.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92.3076923076924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24.2424242424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33.3333333333333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96.7032967032965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41.456582633052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41.176470588235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43.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0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61.6766467065863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22.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53.398058252427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37.1801801801812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80.442804428047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34.6534653465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78.947368421053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48.387096774193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34.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37.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06.666666666668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26.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81.553398058255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50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86.746987951806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52.777777777778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59.2003642987247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88.2882882882877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57.377049180328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21.34831460674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86.16600790514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17.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79.6213592233012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26.811594202898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21.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88.8888888888887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00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42.5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04.1666666666661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0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0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33.3333333333333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00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33.3333333333339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12.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61.764705882353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00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50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13.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47.05882352941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48.3870967741932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50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25.42372881356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46.9135802469136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20.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54.054054054055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17.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73.322081575245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48.9361702127644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69.7247706422022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03.08310249307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10.2272727272739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17.5462686567166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14.583333333333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68.9189189189183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94.2307692307695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63.8095238095229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53.6585365853662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82.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18.439393939394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90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85.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92.3076923076924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15.5339805825242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88.165680473372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29.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28.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66.6666666666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96.3254817987145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52.2107969151666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06.808823529411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54.3946731234869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00.5263157894742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35.539682539682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97.523076923077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72.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67.153284671532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93.181818181818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16.1290322580644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26.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20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86.8852459016398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07.6923076923081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18.604651162791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07.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96.1538461538462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79.166666666668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72.7272727272725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82.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17.391304347826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03.7815126050409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42.4242424242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62.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86.2068965517237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0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21.416666666667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41.346153846154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61.6279069767443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60.393258426968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93.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89.4736842105262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97.142857142862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16.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70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00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01.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36.3636363636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91.935483870966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0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52.631578947367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40.7407407407409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33.3333333333321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66.666666666664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85.7142857142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5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27.2727272727275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66.6666666666661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72.727272727274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58.5365853658541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53.333333333334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33.3333333333339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50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82.2463768115949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22.767857142855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36.428571428572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06.6666666666661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64.8648648648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39.130434782608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35.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76.258992805755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57.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44.9664429530203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41.935483870967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19.23076923077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36.0465116279074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69.871794871794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77.5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97.3568281938324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80.952380952381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42.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34.7107438016528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44.321839080460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55.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36.7346938775509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21.052631578947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07.4074074074078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63.257575757576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0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04.166666666672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73.913043478261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53.5306122448983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47.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62.0689655172409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96.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07.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94.23076923077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06.0606060606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87.1559633027528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60.7142857142853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70.9677419354839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57.894736842105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90.728476821192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20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35.6164383561645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41.2162162162158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24.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93.6507936507933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91.4104477611945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50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06.4102564102568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18.1875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38.2352941176473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78.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38.461538461539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31.7307692307695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82.692307692305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88.235294117646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75.6097560975613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19.17808219178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05.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24.6153846153848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70.108695652174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23.5294117647059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72.083333333333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15.044247787610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16.6666666666661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20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17.64705882352939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0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50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00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0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33.33333333333334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61.5384615384619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0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88.8888888888887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5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0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50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0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00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07.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00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59.9999999999991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55.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50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54.545454545456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5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50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68.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00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0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0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33.33333333334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0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0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0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00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00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33.3333333333339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66.6735294117652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93.7999999999997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87.1794871794868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62.2732513451201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59.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19.1126279863483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46.417445482864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17.2839506172841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87.7551020408155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20.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46.2553191489365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31.5789473684208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17.3356009070285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33.3275109170299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49.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18.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95.774647887324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15.7795275590543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50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0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0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0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0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0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10.5263157894742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00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45.4545454545455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0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0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0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73.33333333333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73.1073446327682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83.586626139817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98.4929577464791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15.9851301115241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03.768115942029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86.0465116279074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18.1818181818189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11.374407582938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39.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91.5061728395058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97.5728155339812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37.9104477611936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82.0930232558139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24.431818181818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67.02702702702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24.137931034482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50.7317073170734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52.966101694914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15.689655172413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52.694610778442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44.680851063829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73.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83.4024896265564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78.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31.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83.9285714285706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22.214285714286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79.375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66.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99.19908466819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64.3835616438355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31.6326530612241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26.0810810810817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90.5149051490516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15.45454545454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01.5406593406597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37.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17.391304347824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76.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40.8163265306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00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0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0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0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27.2727272727275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0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33.3333333333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42.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18.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41.6666666666661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66.6666666666665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0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50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0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50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0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05.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92.3076923076924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00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76.9230769230762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0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66.6666666666661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33.3333333333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33.3333333333321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45.7142857142853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0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5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00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00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00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00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66.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0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0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47.826086956522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0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50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0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00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0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77.77777777777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32.5535714285716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95.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68.866666666665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84.2857142857138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30.909090909092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82.967391304348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78.5365853658532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82.608695652174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54.4642857142853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07.4074074074078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0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03.8461538461538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68.8311688311687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13.2352941176468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36.9426751592355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62.025316455695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37.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95.652173913044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47.058823529411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78.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98.46153846153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11.1111111111113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20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01.923076923078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95.3703703703713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57.8947368421059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87.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85.3658536585372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20.6349206349205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22.55639097744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48.9361702127644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41.37931034483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81.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72.9729729729725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56.321839080460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60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88.8888888888887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73.6842105263167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96.7058823529414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50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85.7142857142853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51.35135135135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54.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00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55.4216867469881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82.608695652174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01.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18.9259259259261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46.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71.4285714285706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85.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79.4117647058824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64.5833333333339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77.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70.339366515836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14.953271028036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53.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86.1111111111109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17.8217821782182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43.548387096775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38.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95.6989247311822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04.0816326530612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59.7560975609749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78.4482758620679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60.86956521739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14.8961038961043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18.3673469387754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59.3220338983056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24.7787610619471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41.6470588235297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38.0952380952385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52.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24.4897959183672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50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00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57.5090497737565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00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43.5643564356433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00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0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12.8205128205127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14.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42.85714285714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72.7272727272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26.315789473683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33.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00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0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08.69565217391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81.8181818181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00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97.4683544303798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00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0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50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36.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11.1111111111113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0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0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0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70.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5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0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02.43902439024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50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66.6666666666665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12.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0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66.666666666664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22.2222222222217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0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14.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0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00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00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66.6666666666661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0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0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57.6923076923076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97.058823529411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92.5373134328347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07.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67.4157303370794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61.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40.8805031446536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97.237569060773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73.6641221374048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64.7999999999993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68.852459016391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68.8888888888891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85.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38.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50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28.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48.148148148147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77.551020408162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09.8039215686267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66.6666666666661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40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63.559322033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28.2051282051289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16.9708737864066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61.538461538461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46.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13.6363636363631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5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79.9999999999995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15.78947368421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78.9473684210516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30.7692307692305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62.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09.9999999999991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33.3333333333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89.473684210527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44.0789473684208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04.1666666666661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34.2105263157891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22.7027027027025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24.2424242424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93.5185185185182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20.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87.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0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0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06.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93.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0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38.8888888888887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90.123456790125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72.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97.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63.8333333333333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71.6814159292044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64.8648648648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27.7777777777774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86.6666666666661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84.6153846153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13.9344262295081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87.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12.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77.083333333332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22.2222222222217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50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53.84615384615387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60.8695652173915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15.7142857142862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83.3333333333321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37.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16.228070175438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27.2727272727275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57.5757575757575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15.78947368421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88.541666666667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33.333333333328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76.515151515152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38.938053097345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57.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0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00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16.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27.2727272727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12.72727272727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36.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76.7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62.2222222222217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38.461538461539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87.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28.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54.1865671641808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63.1578947368416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99.0430622009571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52.631578947368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20.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62.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04.4692737430169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03.8461538461543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93.129770992366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21.4285714285716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03.7643678160912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57.6753926701567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28.9473684210525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36.363636363638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54.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62.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68.4210526315792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93.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0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08.3333333333339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0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50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0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58.823529411764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81.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11.5789473684208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30.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0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00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00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00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83.3333333333339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33.8428571428576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72.8395061728388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71.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96.1538461538457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68.5714285714284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24.1379310344828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87.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65.1685393258422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45.4545454545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52.898373983740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95.8333333333321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26.9230769230771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77.7777777777783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34.042553191488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0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55.191256830600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80.9523809523807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57.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63.166666666667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80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00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09.7560975609754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0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5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95.959595959597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97.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49.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0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59.523809523810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50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0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00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00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92.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88.8888888888891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62.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98.0952380952385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00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10.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15.3846153846152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00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82.6923076923076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38.962616822429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36.3636363636369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35.2941176470595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80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84.6153846153848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24.0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21.2500000000009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05.4545454545441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27.2727272727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20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26.9034482758616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74.0344827586205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54.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31.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83.8709677419351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57.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43.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81.557707828894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20.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79.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44.285714285716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00.304347826087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50.671378091873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20.4984093319199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30.5415778251599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36.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85.532258064517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55.78231292517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10.602409638552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27.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34.246575342469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13.85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10.7684365781706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96.56603773584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96.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69.0214329454993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04.7385620915029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60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75.1850117096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32.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64.44745538664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78.024691358023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37.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37.5728669846321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72.7532097004287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35.59073259125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84.8739495798309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94.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81.393034825869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98.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31.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02.436053593177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25.404639175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65.966789667898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21.4401028277643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68.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14.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0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42.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0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0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80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66.6666666666661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0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00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33.333333333336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71.4285714285716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0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38.790470372633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83.4261818181812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76.4705882352937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10.237288135599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26.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97.689768976896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45.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85.3658536585363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36.432160804019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27.6856649395504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02.059732234804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18.0327868852455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57.78167470407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60.1680840609297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22.2283950617284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38.8768267223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41.6901408450694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68.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96.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64.7540983606559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94.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03.692307692305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39.093484419267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99.047619047618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74.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50.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09.64749536178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91.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06.3829787234044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61.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45.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21.468926553673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71.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93.620078740161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15.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58.0778301886794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04.1118881118873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90.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26.385224274403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47.2841328413283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97.5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23.5714285714275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32.6424870466317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17.7777777777774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62.36121673004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80.645161290322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85.327313769754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82.9898033503268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99.10377358490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39.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09.5041322314055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29.205175600735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74.380165289256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02.0933977455716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45.5445544554459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49.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54.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50.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76.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99.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17.14285714285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38.91625615763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85.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16.3845492085347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21.2114395886892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26.1538461538466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80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13.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11.912547528518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25.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96.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20.85714285714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00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46.5926829268294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35.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20.212765957443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68.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47.4464579901151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90.9090909090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71.0526315789475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00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65.217391304348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30.12048192771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08.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20.426666666667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54.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52.018750000000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14.7154471544727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49.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82.6086956521731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59.7222222222217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63.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57.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94.736842105263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12.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03.1746031746034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37.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47.727272727273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78.947368421052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81.7391304347821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00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31.3131313131316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52.272727272727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14.9310344827582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89.5287958115168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52.5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81.5789473684208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61.538461538461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27.2727272727275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59.8130841121492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61.2244897959185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02.777777777777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45.65217391304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65.7142857142862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18.2941176470576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59.090909090909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96.27536231884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40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33.333333333332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0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0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55.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00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22.033898305084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0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66.6666666666667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33.33333333333337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34.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33.33333333333326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66.666666666666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72.7272727272725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92.25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59.7378277153562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66.6666666666665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03.571428571428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90.9090909090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08.3333333333339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00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29.166666666667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29.2134831460671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0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38.18181818181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0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66.6666666666667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50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50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0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00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98.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94.736842105267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56.9485530546626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00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31.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61.5384615384614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10.3448275862065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11.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01.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62.3931623931626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62.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50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36.6735294117643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85.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31.578947368421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27.6595744680853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92.3076923076924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23.33333333333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38.0952380952376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30.7692307692305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74.6478873239448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86.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34.924330616996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85.7142857142862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70.7820512820517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77.3584905660382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17.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56.6308243727599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04.511278195489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03.451043338682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95.6632653061224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97.0381807973044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05.6420233463041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62.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31.84357541899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07.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64.771460423634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20.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13.04347826087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10.6837606837598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89.130023094688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65.4377880184329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70.1195219123501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22.8136882129274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03.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06.6920943134533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30.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22.2222222222217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23.5294117647059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71.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33.3333333333339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26.66666666666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90.2777777777783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79.674796747967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0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12.541666666667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06.0606060606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64.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22.222222222221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32.4473684210525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42.1052631578941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30.434782608695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19.724770642201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10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14.5270270270266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79.65199335548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82.0280373831774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97.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56.1805555555547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42.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49.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22.6630727762804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09.1093117408905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23.0179028132989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60.7142857142853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58.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11.6176470588234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62.56358087487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56.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13.3028169014078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97.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47.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86.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57.12530712530713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00.34482758620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47.5252525252517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91.228070175438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85.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63.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81.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93.169877408058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80.8729166666672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41.3654618473902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32.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67.0050761421321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78.2287822878234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10.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72.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63.5922330097092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29.7619047619046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11.9047619047619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10.4972375690609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43.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27.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11.764705882352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76.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37.871287128713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08.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93.4589800443464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82.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63.403614457831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37.0762711864406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47.6190476190473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20.2020202020199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55.063291139240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74.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93.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07.8431372549021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06.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39.6875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45.4545454545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83.333333333332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03.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02.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08.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21.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93.3867924528304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82.7586206896558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46.511627906975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63.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07.4074074074078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21.464285714286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20.588235294117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96.5517241379321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94.736842105263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45.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03.5714285714294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71.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65.981042654028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17.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48.1650485436885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46.920353982301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10.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18.5616438356165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93.6800000000003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49.6921824104229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81.747663551402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81.6470588235288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09.6153846153848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96.2025316455693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00.0127388535038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67.28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07.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03.2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90.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13.496932515337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96.1038961038957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04.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53.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0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49.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42.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00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88.316244411326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38.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92.638036809818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79.540636042403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50.284090909091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54.255319148936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86.567164179105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69.23076923077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10.4623556581982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18.4357541899444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34.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62.3188405797091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99.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0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00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00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0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42.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0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5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0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0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0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40.7407407407409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85.7142857142853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0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5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0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0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0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58.25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33.3333333333333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42.857142857141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50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00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0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57.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00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87.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0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0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0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5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0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33.3333333333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0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83.3333333333333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30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06.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39.39393939394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00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66.6666666666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33.333333333333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33.33333333333337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38.4615384615386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83.3333333333339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0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0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47.2222222222226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0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0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00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44.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0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0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0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50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0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0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0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0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50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0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00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22.9357798165138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25.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23.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40.9836065573772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13.04347826087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66.6666666666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69.139465875370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77.7777777777783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0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31.401960784313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06.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40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26.865671641790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50.7692307692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12.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49.2537313432836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75.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86.2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77.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98.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52.3255813953474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88.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00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67.4418604651164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27.083333333333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07.6923076923076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55.8139534883721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97.1379310344828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02.127659574468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65.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64.7058823529414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90.4038461538457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55.3191489361698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58.36842105263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32.0987654320988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10.4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34.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11.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02.062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0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54.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84.210526315789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40.122222222221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36.5853658536589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56.6666666666665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49.3684210526317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24.6153846153848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93.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60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77.77777777777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38.223938223936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84.820512820512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54.8809523809523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55.1071428571422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80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67.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44.827586206896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14.2857142857147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20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00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71.4285714285716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50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5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50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54.5454545454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68.17424242424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18.518518518518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15.3846153846152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20.93023255814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32.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90.90909090909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53.521126760562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96.2839506172832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32.89473684210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41.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06.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08.3333333333321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02.941176470588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0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08.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96.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91.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74.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46.031746031746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76.9230769230762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07.6923076923076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43.8596491228072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03.2786885245896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15.3846153846152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19.4029850746265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16.216216216217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62.1621621621625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70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41.964285714286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50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88.3333333333335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98.5074626865671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34.2857142857138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11.7647058823527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61.1111111111109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61.1111111111113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60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00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00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0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0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5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5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50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08.333333333333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50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18.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0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0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0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0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83.333333333336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12.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0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00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0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0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05.263157894736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77.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14.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57.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00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53.333333333334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90.0662251655626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02.249488752557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52.0000000000005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93.3333333333321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96.5703745743476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44.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94.9748743718592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92.763157894736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29.347633136094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75.850953206239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80.2893802893814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42.2210884353744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57.142857142855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10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18.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30.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59.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29.870129870131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54.7169811320755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63.948840927259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05.8064516129025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59.1351351351354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77.4193548387098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82.0544982698957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57.6923076923076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0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55.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09.5238095238092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98.7654320987654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18.5489510489506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90.4761904761904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10.0502512562816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90.47619047618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96.1538461538462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21.4285714285716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04.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94.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00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58.248500999336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48.0769230769233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30.434782608696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66.6205607476622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00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66.6666666666667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33.3333333333339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59.999999999999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82.352941176468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45.4545454545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94.2857142857138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50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37.2093023255811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86.184210526317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27.762711864406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30.000000000002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8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00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55.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03.846153846156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69.565217391304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32.7718446601948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22.2222222222226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96.428571428571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00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58.3333333333339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76.1904761904761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61.7021276595751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15.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61.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41.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55.555555555557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48.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0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00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0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5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90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0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0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28.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0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76.2711864406783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50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0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33.3333333333335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0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66.6666666666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21.0526315789484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55.76923076923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00.5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50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13.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34.61538461538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22.222222222219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57.142857142859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37.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44.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23.7487309644666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46.431839847473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94.480519480519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87.1516544117658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94.5205479452052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53.1468531468536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00.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37.377049180328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63.101633393828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16.0481283422459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38.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97.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63.7681159420299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69.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76.2081784386614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25.40540540540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48.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19.02649656526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65.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74.504950495048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76.09618104667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22.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56.52173913044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41.7903225806458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70.270270270266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19.17808219178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84.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66.871165644174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64.014749262537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51.724137931036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88.210526315792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13.333333333336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12.0418848167537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23.5294117647059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61.1111111111113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95.454545454545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73.4693877551026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15.78947368421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00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00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28.5714285714284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50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33.3333333333333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75.7575757575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00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00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5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0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0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0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0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33.333333333333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47.058823529411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0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09.848484848485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0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84.6153846153848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00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97.222222222221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0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66.6666666666679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00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00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66.6666666666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77.049180327868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11.1111111111113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85.9154929577462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81.0810810810813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50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50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45.833333333332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87.8787878787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21.4285714285706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66.6666666666679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46.232876712329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0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50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00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35.7553191489369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47.482014388489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85.9538461538459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90.322580645161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23.0769230769238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94.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74.46808510638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0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44.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74.1935483870957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37.6811594202909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90.47619047618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45.6140350877195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84.2592592592591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25.3012048192777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20.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21.4285714285716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13.0177514792899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63.6363636363635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95.098039215687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38.461538461539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60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57.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82.9787234042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85.71428571428578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66.6666666666661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78.4313725490192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42.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56.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30.9278350515469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03.9473684210529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72.727272727276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84.6153846153848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18.9368421052632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51.4285714285725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76.1904761904761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11.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09.0909090909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47.6190476190473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53.703703703703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80.645161290324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69.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0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0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66.6666666666661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33.3333333333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0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92.3076923076924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83.3333333333335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78.5714285714284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0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33.3333333333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00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55.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66.6666666666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33.3333333333333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0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33.3333333333335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50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4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02.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40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33.3333333333321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92.3076923076919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12.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33.3333333333321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33.33333333333334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33.333333333332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0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55.1724137931033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00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60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00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0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0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57.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00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30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41.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50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08.3333333333339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33.333333333336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33.3333333333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42.857142857145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00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0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58.8235294117644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71.4285714285706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0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80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0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0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92.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07.6923076923076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0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0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66.666666666664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71.4285714285716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55.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09.9999999999991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50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61.538461538461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0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33.3333333333321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0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51.02040816326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66.17587939698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0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14.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66.6666666666661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17.3437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77.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33.3333333333321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73.6842105263167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57.4074074074078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97.2972972972966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53.846153846152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64.7058823529414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36.3636363636365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71.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20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24.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0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22.7722772277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0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46.153846153847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66.66666666666663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50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89.6551724137933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62.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66.666666666664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00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09.9999999999991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33.3333333333321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90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03.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69.2295918367345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92.3076923076924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77.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22.5352112676064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93.6170212765956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58.8235294117658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89.010989010987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53.4883720930238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94.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84.848484848488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62.068965517240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88.4955752212391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57.14285714285711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56.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68.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21.73913043478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45.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16.4948453608249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49.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23.827397260275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08.256880733945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59.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21.4285714285716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15.16981132075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71.4285714285716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99.7252747252751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37.037037037036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40.8602150537627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98.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59.09090909090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27.5254237288136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22.8915662650597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52.04081632653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20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97.113163972286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50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37.72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03.298076923077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52.941176470587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90.974729241878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24.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86.5979381443303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0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73.076923076922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89.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00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18.1818181818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69.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76.48114901256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70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27.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44.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17.073170731708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46.4601769911515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66.666666666664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68.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70.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16.666666666668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69.7802197802202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10.3448275862074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60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30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85.8585858585848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54.8850574712651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53.6585365853662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72.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13.043478260868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31.4285714285725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58.8631921824108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30.0911854103342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31.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22.22222222222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13.0423728813548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78.5714285714294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52.631578947368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89.189189189189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91.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10.897435897437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94.1562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94.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02.127659574471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07.4074074074078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66.6666666666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62.8571428571431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50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33.3333333333335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0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0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00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83.3333333333339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76.119402985074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52.173913043478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65.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0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66.66666666663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5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14.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87.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30.7692307692305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0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14.2857142857138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33.33333333333326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80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5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66.6666666666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77.777777777774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71.4285714285716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6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66.6666666666667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33.3333333333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77.7777777777774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66.666666666666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50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0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08.888888888891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22.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44.444444444443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34.238095238095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52.941176470588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0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0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78.5714285714284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83.3333333333335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11.1111111111113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60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53.8461538461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0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53.33333333333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50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00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87.0967741935492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58.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0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18.4210526315792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0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10.526315789474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88.8888888888887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27.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0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0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0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00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80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0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00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80.459770114943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50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17.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23.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0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0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14.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04.545454545454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0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0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0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00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33.333333333336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50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35.211267605633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42.105263157894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00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99.0384615384614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35.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79.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77.385892116182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26.8292682926831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20.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92.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53.6585365853662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60.869565217390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50.423076923077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15.7894736842109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40.5405405405409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73.0158730158737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69.444444444445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59.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09.5238095238092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30.089247311828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36.3636363636369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90.1639344262294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50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61.9718309859154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10.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31.034482758620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18.91891891892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91.304347826088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30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67.27272727272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54.901960784313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02.5641025641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33.5806451612898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93.3333333333335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33.3333333333335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76.8211920529802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07.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21.73913043478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66.6666666666661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71.4285714285716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49.1803278688521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44.4444444444446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84.21052631579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45.833333333333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07.6923076923076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66.6666666666665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20.7547169811323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0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50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66.6666666666661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83.33333333333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10.9756097560976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15.7964601769909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88.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53.1055900621104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72.3404255319147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80.851063829787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57.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11.194029850747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17.1428571428569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20.192307692307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58.6956521739121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25.210084033613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37.288135593219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61.061946902654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14.2857142857147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87.837837837837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71.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48.717948717949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52.3809523809523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0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62.16216216216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79.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21.6216216216208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50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46.1538461538457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37.7049180327867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91.9217391304351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53.0386740331487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90.909090909092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13.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81.0126582278476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70.1730769230762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73.5294117647063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68.8622754491025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56.5136612021861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87.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86.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12.592592592593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62.6943005181347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42.9824561403511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47.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57.95454545454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19.24882629107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08.695652173912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77.1505376344085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16.66666666666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76.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85.341463414632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20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73.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82.1917808219187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65.3061224489793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81.3432835820895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23.7647058823522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55.1020408163267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28.5714285714294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32.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17.7083333333339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95.238095238094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00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00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23.5294117647059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50.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57.142857142859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91.258741258741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41.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30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02.941176470588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20.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66.6666666666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36.170212765959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26.37130801687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82.9787234042551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20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18.518518518519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12.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52.941176470588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43.7149758454107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60.84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66.6666666666665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71.4285714285716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26.6666666666665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28.5714285714294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58.333333333333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66.7037037037039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97.8723404255315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09.09090909091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29.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33.3333333333339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42.045454545455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20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70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60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58.5714285714294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70.3703703703704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08.771929824562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00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83.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02.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00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03.4482758620679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06.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43.8202247191011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97.7440000000006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94.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50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44.736842105263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79.9999999999995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65.217391304346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69.3877551020405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5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0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28.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54.545454545454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77.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92.3076923076924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10.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40.0000000000009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28.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97.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65.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61.9047619047624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77.77777777777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02.941176470588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84.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61.702127659573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07.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64.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20.5128205128203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17.391304347826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12.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0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66.6666666666679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59.09090909091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82.2784810126577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57.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66.6666666666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61.1111111111113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80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79.545454545454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60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33.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33.3333333333339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19.0476190476184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57.4074074074078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78.26086956522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72.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42.6470588235297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50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30.76923076923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13.8888888888887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66.66666666665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38.8888888888887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66.6666666666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47.826086956522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20.3703703703704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92.3076923076924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77.77777777777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33.3333333333335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83.33333333333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73.0769230769229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47.058823529413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10.526315789473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98.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19.0476190476188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55.263157894736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89.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20.83333333333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65.217391304348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16.66666666666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76.03125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33.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21.951219512195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17.142857142859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60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67.741935483871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81.8181818181811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94.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66.6666666666661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06.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00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21.052631578947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89.2857142857147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66.6666666666665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35.3846153846152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06.521739130435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12.941176470587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75.7575757575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78.7878787878781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64.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33.333333333336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32.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23.076923076922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97.0149253731342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61.1111111111113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42.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37.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16.666666666664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38.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42.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56.8181818181811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22.22222222222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46.666666666666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77.7999999999997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05.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69.5652173913049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41.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21.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15.217391304348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0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77.6315789473683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02.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60.9195402298856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72.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29.4117647058824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15.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23.8095238095248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21.4285714285716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15.492957746479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82.7380952380945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94.736842105263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10.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16.6666666666679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07.142857142859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78.5555555555566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15.7560975609758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65.1162790697672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22.2222222222217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51.6129032258068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00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22.2222222222217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48.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12.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40.54054054054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50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57.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86.956521739132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68.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98.18181818181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03.703703703703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52.7777777777778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0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91.6666666666661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70.5882352941176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68.421052631580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01.2688172043017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22.222222222221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95.0819672131147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46.8085106382969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35.294117647063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39.6825396825398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66.6666666666661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76.6666666666665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73.9130434782601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48.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79.4871794871797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0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00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23.0769230769238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59.649122807017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61.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05.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87.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28.5714285714284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90.9090909090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33.3333333333339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14.2857142857138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71.21212121212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37.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26.3888888888887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22.2222222222217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09.9999999999991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29.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72.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76.923076923077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20.833333333333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84.6153846153848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40.8163265306121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23.8095238095239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28.5714285714284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30.9523809523812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95.238095238095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00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76.3157894736833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00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51.2820512820508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00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00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00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66.6666666666679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33.3333333333339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89.4736842105258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82.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34.090909090909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0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95.65217391304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27.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69.23076923077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02.090909090909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39.2857142857138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95.2380952380954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61.538461538461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02.941176470588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82.5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24.324324324325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71.428571428570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00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56.9767441860467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10.8108108108108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66.6666666666665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00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23.0769230769238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29.6296296296296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87.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28.4313725490192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84.782608695652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52.941176470588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50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95.1807228915663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23.0769230769238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12.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37.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15.2941176470595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13.7931034482763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16.666666666668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37.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21.0526315789475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17.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61.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28.5714285714284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93.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10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20.192307692307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00.2075471698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42.85714285714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50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27.598566308243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90.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12.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89.1891891891892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40.7407407407409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12.9032258064517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09.8000000000002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11.764705882353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91.6666666666679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13.157894736841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53.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42.1052631578941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53.658536585366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96.153846153847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23.9999999999991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55.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53.8461538461538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77.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34.3137254901958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0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88.8888888888891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54.5945945945946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71.4285714285716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96.2962962962961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33.3333333333335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57.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62.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93.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08.695652173912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98.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60.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27.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25.8064516129034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53.4246575342468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05.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71.4285714285706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18.604651162791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97.222222222221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69.354838709678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00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72.7272727272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77.77777777777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41.176470588235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37.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67.3469387755104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91.228070175438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05.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66.6666666666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06.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00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62.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09.52380952381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35.483870967741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66.6666666666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66.666666666668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50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49.2957746478874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08.3333333333335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33.3333333333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25.4901960784314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07.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47.058823529411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06.598984771573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02.857142857143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66.619047619047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23.5294117647063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71.7948717948711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48.7179487179487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85.4166666666679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96.5517241379321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0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0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88.135593220337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83.8709677419356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94.444444444445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60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14.2857142857138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00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0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33.3333333333333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50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41.666666666667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0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12.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00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04.10958904109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50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41.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77.7777777777783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23.529411764705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90.9090909090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84.2105263157891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58.2278481012663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02.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5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46.153846153844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36.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50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00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05.263157894736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00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57.894736842105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36.396551724138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96.428571428571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29.4117647058829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08.3333333333333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43.8596491228072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86.8421052631584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16.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33.3333333333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37.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05.2763819095471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12.9032258064508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40.0000000000009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50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16.6666666666661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32.8358208955224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78.7878787878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34.782608695652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94.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16.666666666666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97.4358974358984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25.8064516129034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06.4516129032254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80.291970802922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11.764705882353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71.4285714285716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66.6666666666661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36.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74.3589743589746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00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63.235294117647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00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66.6666666666665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58.974358974359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95.238095238095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20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14.8518518518517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57.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0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86.95652173913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84.6153846153848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92.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96.2962962962965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14.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86.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84.210526315788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51.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96.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91.6666666666661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0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02.173913043478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0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22.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54.545454545454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65.7142857142862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88.8888888888887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54.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40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58.69565217391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06.0606060606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06.4516129032254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40.0000000000009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66.6666666666661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00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0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0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50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0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62.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57.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0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0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00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0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53.846153846152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00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54.545454545454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66.6666666666665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23.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11.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46.428571428571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64.705882352941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95.9999999999991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03.8461538461543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11.10227272727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50.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66.666666666664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42.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93.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55.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22.4299065420564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92.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69.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24.3275862068958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33.3333333333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42.1052631578946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96.969696969696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91.2280701754389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21.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81.9148936170204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54.2372881355932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02.7777777777774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62.608695652174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90.384615384615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37.0370370370365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45.833333333333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0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50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77.4647887323936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10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0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5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0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0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0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0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40.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00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5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06.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33.3333333333339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5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0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55.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66.6666666666661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28.9473684210525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23.0769230769229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42.1052631578941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18.18181818182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51.814814814813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82.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00.05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33.9729729729725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0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92.3076923076919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50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54.34782608695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38.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63.414634146342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57.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57.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5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46.1538461538466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57.14285714285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62.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00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90.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55.555555555555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0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38.5964912280697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0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28.5714285714294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11.764705882353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28.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66.6666666666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64.7058823529414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69.5652173913049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05.263157894736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31.9999999999991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16.66666666666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62.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55.555555555555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51.1627906976737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46.4285714285706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5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50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0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00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4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0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0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0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0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0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53.8461538461534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0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0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42.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50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2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0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13.3333333333335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0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33.3333333333335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76.086956521739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64.2857142857138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0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64.7058823529414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0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5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71.4285714285716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11.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50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14.2857142857147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27.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27.2727272727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0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5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0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87.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50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0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0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25.8064516129034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5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71.4285714285716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12.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66.6666666666661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13.888888888888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0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85.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66.6666666666665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0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0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0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0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0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16.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41.176470588235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0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0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50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0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35.7142857142853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0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83.3333333333321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83.3333333333339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17.391304347826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50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40.0000000000009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00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5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0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07.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00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0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5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28.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0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0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0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12.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0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06.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33.3333333333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5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00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0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5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0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90.9090909090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16.666666666666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5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66.6666666666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37.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54.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09.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0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50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33.3333333333333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28.5714285714294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00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0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28.2608695652179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5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73.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53.8461538461538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61.5384615384614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00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00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11.1111111111113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00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0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5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23.529411764705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58.3333333333339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57.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0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35.7142857142853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50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0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0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0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0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0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00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84.21052631579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00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0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0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5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50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33.3333333333335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50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55.837563451777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0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5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71.4285714285716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00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66.6666666666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0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34.0319148936178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40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05.882352941178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0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0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0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50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00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0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33.3333333333335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5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97.80219780219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0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0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61.538461538461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0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95.238095238094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33.3333333333321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16.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71.4285714285716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0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33.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00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16.66666666666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0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11.764705882353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95.000000000000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07.6923076923081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5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0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5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00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30.7692307692305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5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0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16.66666666666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5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50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0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0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40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00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0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66.666666666666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50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0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00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0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0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83.33333333333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66.666666666666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78.5714285714284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33.333333333328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96.969696969696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0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33.3333333333335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66.6666666666665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0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00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91.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48.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00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26.66666666666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55.02816901408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40.425531914892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87.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82.456140350876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79.333333333336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49.9500000000003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68.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33.3333333333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96.1305925030229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78.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70.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75.5102040816328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84.285714285717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94.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26.4122807017538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13.6363636363631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90.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04.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34.6149825783978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14.285714285714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10.526315789473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96.666666666666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60.563380281688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62.3931623931626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45.2641509433961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00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44.943820224718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88.235294117646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46.428571428571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84.090909090908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51.383399209488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68.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89.861751152073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68.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26.315789473683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51.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36.12167300380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33.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36.065573770491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44.444444444445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86.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81.578947368420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93.103448275864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27.2727272727275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33.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48.07692307692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11.1111111111109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23.076923076922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95.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31.609195402298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52.1739130434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21.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82.24242424241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04.0092592592591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39.130434782608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70.833333333332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47.45312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66.6666666666679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05.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23.076923076922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19.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32.7134831460671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41.1764705882356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71.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17.0731707317073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0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47.1034482758619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95.7446808510631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66.6666666666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38.461538461539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60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26.8292682926826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82.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03.571428571428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00.5000000000005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76.9230769230769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42.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71.4285714285706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76.470588235294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60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0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28.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37.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26.086956521739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32.558139534884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73.33333333333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66.6666666666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90.4761904761904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58.823529411764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12.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66.6666666666661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77.6666666666665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30.76923076923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92.307692307691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89.795918367347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0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38.3333333333335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11.111111111113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37.68115942029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72.3404255319156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70.2127659574462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38.461538461539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07.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19.7530864197533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38.461538461539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57.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72.7272727272725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78.947368421051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48.962962962964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91.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84.0540540540551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0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0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16.66666666666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66.6666666666665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69.23076923077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50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16.666666666668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50.61728395061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59.9999999999991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24.1379310344828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17.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0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94.5945945945941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55.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33.3333333333335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0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33.3333333333335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43.283582089556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00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00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90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33.3333333333335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00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00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0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00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50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42.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50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33.333333333332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0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5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0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88.461538461539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71.4285714285716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84.6153846153848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50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50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50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0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0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00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0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33.3333333333321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66.66666666666674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0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10.526315789474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50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30.8333333333339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28.5714285714284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68.368136117555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47.058823529411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84.615384615383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81.8181818181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83.333333333336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0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0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0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0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53.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28.947368421053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98.684210526317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0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00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00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0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71.4285714285713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2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0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0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84.759124087592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04.255319148937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01.9801980198026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19.512195121950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39.8809523809523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02.0833333333339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48.8789237668161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14.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95.205479452059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05.1063829787236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48.2837528604123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07.7922077922076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44.444444444443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85.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38.643312101910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41.8404255319147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75.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70.4053571428558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34.5930232558148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04.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90.90909090909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63.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37.9310344827591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65.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94.5054945054944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77.5862068965525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41.6666666666665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57.8424242424244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18.018018018017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25.1735588972424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54.0983606557375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42.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89.2461538461548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66.7711864406774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22.123893805310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29.8192771084332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22.5806451612898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44.479495268139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81.6867469879508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68.560655737705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74.894810659187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95.3417721518981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38.54748603352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82.698019801979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06.6394736842103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90.1438721136765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28.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18.9655172413786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44.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77.1551724137935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57.6190476190477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88.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42.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22.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08.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08.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74.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34.43513957307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34.118852459016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33.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49.6215139442229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01.851851851852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29.2682926829266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43.2432432432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71.9576719576726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61.2499999999995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51.736111111111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71.2871287128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95.7983193277323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92.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80.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30.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20.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09.583333333333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88.888888888887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01.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69.9367088607596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88.0281690140846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47.058823529411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91.139240506329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62.314540059348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04.301075268817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58.62068965517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31.707317073171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92.119565217391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17.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47.058823529411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04.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17.3652694610782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82.35294117647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35.6164383561645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63.063063063062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31.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65.217391304346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18.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24.9046653144014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90.4838709677424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00.016949152543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86.5168539325832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34.782608695654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90.9090909090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85.083076923074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41.3339694656488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99.298245614036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86.0335195530715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57.9148936170204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77.361477572558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55.4621848739498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89.9281437125755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81.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91.2863070539415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75.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52.394779771616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44.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60.60606060606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40.1340206185569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13.8613861386129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04.86891385767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02.317880794702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82.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82.189265536723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53.48837209302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84.61538461539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24.159292035397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93.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31.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84.882352941176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84.9056603773588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87.4970059880243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41.860465116275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25.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77.7777777777783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88.7640449438204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05.1724137931033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85.7142857142853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08.3333333333339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21.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39.7590361445787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85.906040268455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51.020408163266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31.274900398406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77.27272727272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02.0833333333339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54.04699738903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79.535864978901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23.0769230769238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69.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84.5070422535209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75.1072847682108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42.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25.906735751294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61.6504854368923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33.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71.9836956521749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63.2653061224491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46.0043668122271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10.447761194029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85.26315789473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13.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04.10958904109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88.3720930232557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18.5714285714284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14.391143911438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20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16.371428571428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31.81818181818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16.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60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28.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78.83817427386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65.45454545454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66.0818713450299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48.07692307692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09.8095238095239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08.68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42.307692307695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06.849315068494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83.33333333333331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16.6666666666661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83.3333333333335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76.9230769230769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00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62.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00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80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87.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50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0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54.545454545452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00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58.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00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0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0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87.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00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50.2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00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57.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0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00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39.9999999999998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5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33.3333333333333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75.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0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5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63.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0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20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64.102564102563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50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47.6470588235293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20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50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0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56.927419354839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80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45.7142857142853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14.2857142857138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0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22.448979591836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54.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52.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0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66.6666666666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33.3333333333335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0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0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09.09090909091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46.1538461538466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5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66.6666666666665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0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71.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0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0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33.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0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0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50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38.235294117647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66.666666666666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02.941176470587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33.3333333333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22.857142857142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14.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42.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96.774193548386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78.5714285714294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25.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34.782608695652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82.9113924050635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33.3333333333339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94.444444444443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55.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03.225806451614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24.2774566473981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88.235294117647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08.333333333332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74.5762711864409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06.410256410258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84.7457627118642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01.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16.1000000000004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0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0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0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00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00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70.588235294119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00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0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50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03.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50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36.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30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0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00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5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00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0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0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00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0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00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0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44.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0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0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0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00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0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0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0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00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0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28.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50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0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77.77777777777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50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0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42.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00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00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0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42.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50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33.3333333333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38.6153846153848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37.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0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2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00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93.388429752067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0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0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00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88.8888888888887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41.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0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66.666666666668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0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66.6666666666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8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0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00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0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00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0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50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31.746031746034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35.924563017479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02.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48.6268364348671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51.8987341772154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07.4444444444443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94.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00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67.0731707317073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12.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35.23809523809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64.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83.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66.3376110562685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88.6861313868612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73.563218390806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45.454545454548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33.695652173912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66.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94.444444444443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55.5555555555554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0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17.241379310344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33.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0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92.857142857141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99.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53.333333333328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29.7674418604647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33.3333333333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5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26.9230769230767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29.166666666666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17.6470588235288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90.4255319148924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65.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0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33.3333333333321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39.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30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66.666666666664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50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14.73214285714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58.823529411764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00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49.7512437810945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38.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28.571428571429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85.7142857142862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0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34.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68.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39.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00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33.333333333332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91.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57.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40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69.868421052632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94.8509485094851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50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97.33727810651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00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32.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68.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50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39.9999999999998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70.7317073170725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14.2857142857138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72.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62.94405594405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35.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42.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53.0201342281875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90.3461538461534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76.6037735849059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73.2394366197186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92.3076923076923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82.248520710059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19.298245614034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80.786026200876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04.62962962963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66.6666666666661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04.8780487804875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34.5323741007196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57.894736842103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42.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39.13043478260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26.66666666666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51.6129032258068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72.9729729729725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20.6185567010307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32.727272727272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56.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96.36363636363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27.1186440677966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33.8709677419356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19.0476190476193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30.769230769234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34.6938775510207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46.602941176470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45.4545454545455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05.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21.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47.4747474747473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16.6666666666665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00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29.545454545455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0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84.6153846153848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0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0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0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0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00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12.2807017543864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00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0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66.6666666666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51.8518518518517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60.92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0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48.5714285714284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50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14.2758620689656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27.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58.823529411764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85.4411764705883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85.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54.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85.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85.1833333333343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32.5937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96.226415094337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05.434782608696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61.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43.6619718309857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21.839080459770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60.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73.3921568627447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06.666666666666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60.5263157894742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55.555555555555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33.3333333333339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67.605633802817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77.1929824561394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65.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82.6923076923076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33.3333333333339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66.6666666666679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60.6060606060605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99.937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46.428571428571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53.4883720930247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41.999999999998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68.4210526315792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07.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55.263157894736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12.820512820515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81.159420289855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51.5151515151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81.6666666666661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80.808080808079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87.75510204081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18.1818181818185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60.5263157894742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50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65.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00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99.3896103896113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78.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62.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70.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11.2903225806449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67.213114754097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73.78125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37.71578947368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89.3617021276596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87.1794871794873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10.2362204724404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62.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00.570621468927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55.3404255319147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0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70.434782608696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66.9172932330821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27.142857142857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25.8064516129034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0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86.2324649298598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91.48936170212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46.428571428571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0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73.7763157894738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72.448979591836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91.6666666666661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5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50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00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17.7215189873414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50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18.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18.1818181818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0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66.666666666672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4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08.333333333333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50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00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76.1904761904761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57.777777777777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58.6206896551721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50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46.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12.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0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57.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37.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0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71.4285714285716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28.5714285714284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00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76.0000000000009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88.8888888888891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82.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0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81.132075471698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85.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44.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00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00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5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0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0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33.3333333333339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66.6666666666665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00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60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00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58.3333333333321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66.6666666666661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0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60.0000000000002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33.333333333336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00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80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0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0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71.4285714285716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03.33333333333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0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66.6666666666661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0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0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0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0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28.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45.161290322581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08.333333333333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40.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20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0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00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41.6666666666661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63.636363636362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85.7142857142862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20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19.17808219178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62.365591397851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64.7058823529414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28.5714285714284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82.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62.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46.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35.454545454544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24.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88.8888888888887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31.0344827586205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66.6666666666661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20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97.5308641975307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50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72.72727272728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00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2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88.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37.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33.3333333333321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62.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50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83.73983739837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93.91666666666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93.5483870967746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0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79.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33.333333333333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08.6956521739121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86.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21.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40.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00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28.5714285714284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59.6938775510207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45.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66.6666666666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00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12.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42.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07.5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00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54.545454545454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06.666666666668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33.684210526313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31.05590062111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94.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0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00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00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0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35.61935483871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91.1111111111113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0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78.947368421051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11.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71.4285714285706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20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07.972803347280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05.4054054054054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20.6106870229005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97.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84.8571428571431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38.1803278688521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66.6666666666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98.82352941176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26.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03.1446540880506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48.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02.9583333333339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59.2592592592591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15.7168674698796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15.7894736842109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96.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61.9047619047624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73.7704918032791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36.6666666666665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0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0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23.630136986301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00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0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00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00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0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50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66.6666666666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20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12.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0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47.6190476190473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00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0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56.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00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28.1025641025644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97.6047904191619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00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66.6666666666665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58.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00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66.6666666666667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0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00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50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41.7278911564626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95.9183673469388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00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50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00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56.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00.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80.851063829788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20.6896551724139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71.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95.454545454546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0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0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83.33333333333326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70.8333333333333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20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29.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57.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88.0952380952381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00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18.1818181818185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0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23.37179487179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00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33.33333333333337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85.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37.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33.3333333333335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00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80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66.66666666666663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71.4285714285716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00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43.47826086956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0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5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66.66666666666663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61.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0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0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0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00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20.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00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16.6666666666661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33.3333333333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50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00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73.33333333333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0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33.333333333332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50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33.3333333333339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66.6666666666665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78.9473684210525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5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87.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18.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0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66.66666666666674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0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0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0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63.1578947368416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00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0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00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0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11.764705882353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33.33333333333331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50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33.3333333333335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56.2666666666664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73.8738738738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08.1300813008129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15.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77.6470588235293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79.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92.3076923076924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24.2424242424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33.3333333333333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96.7032967032965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41.456582633052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41.176470588235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43.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0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61.6766467065863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22.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53.398058252427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37.1801801801812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80.442804428047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34.6534653465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78.947368421053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48.387096774193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34.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37.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06.666666666668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26.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81.553398058255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50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86.746987951806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52.777777777778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59.2003642987247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88.2882882882877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57.377049180328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21.34831460674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86.16600790514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17.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79.6213592233012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26.811594202898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21.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88.8888888888887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00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42.5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04.1666666666661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0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0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33.3333333333333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00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33.3333333333339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12.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61.764705882353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00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50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13.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47.05882352941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48.3870967741932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50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25.42372881356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46.9135802469136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20.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54.054054054055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17.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73.322081575245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48.9361702127644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69.7247706422022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03.08310249307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10.2272727272739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17.5462686567166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14.583333333333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68.9189189189183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94.2307692307695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63.8095238095229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53.6585365853662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82.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18.439393939394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90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85.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92.3076923076924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15.5339805825242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88.165680473372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29.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28.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66.6666666666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96.3254817987145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52.2107969151666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06.808823529411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54.3946731234869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00.5263157894742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35.539682539682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97.523076923077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72.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67.153284671532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93.181818181818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16.1290322580644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26.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20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86.8852459016398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07.6923076923081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18.604651162791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07.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96.1538461538462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79.166666666668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72.7272727272725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82.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17.391304347826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03.7815126050409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42.4242424242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62.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86.2068965517237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0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21.416666666667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41.346153846154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61.6279069767443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60.393258426968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93.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89.4736842105262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97.142857142862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16.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70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00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01.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36.3636363636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91.935483870966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0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52.631578947367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40.7407407407409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33.3333333333321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66.666666666664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85.7142857142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5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27.2727272727275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66.6666666666661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72.727272727274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58.5365853658541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53.333333333334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33.3333333333339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50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82.2463768115949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22.767857142855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36.428571428572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06.6666666666661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64.8648648648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39.130434782608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35.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76.258992805755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57.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44.9664429530203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41.935483870967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19.23076923077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36.0465116279074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69.871794871794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77.5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97.3568281938324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80.952380952381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42.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34.7107438016528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44.321839080460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55.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36.7346938775509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21.052631578947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07.4074074074078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63.257575757576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0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04.166666666672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73.913043478261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53.5306122448983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47.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62.0689655172409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96.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07.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94.23076923077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06.0606060606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87.1559633027528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60.7142857142853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70.9677419354839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57.894736842105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90.728476821192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20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35.6164383561645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41.2162162162158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24.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93.6507936507933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91.4104477611945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50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06.4102564102568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18.1875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38.2352941176473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78.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38.461538461539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31.7307692307695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82.692307692305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88.235294117646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75.6097560975613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19.17808219178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05.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24.6153846153848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70.108695652174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23.5294117647059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72.083333333333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15.044247787610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16.6666666666661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20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17.64705882352939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0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50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00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0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33.33333333333334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61.5384615384619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0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88.8888888888887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5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0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50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0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00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07.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00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59.9999999999991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55.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50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54.545454545456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5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50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68.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00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0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0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33.33333333334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0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0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0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00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00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33.3333333333339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66.6735294117652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93.7999999999997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87.1794871794868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62.2732513451201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59.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19.1126279863483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46.417445482864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17.2839506172841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87.7551020408155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20.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46.2553191489365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31.5789473684208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17.3356009070285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33.3275109170299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49.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18.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95.774647887324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15.7795275590543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50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0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0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0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0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0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10.5263157894742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00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45.4545454545455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0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0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0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73.33333333333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73.1073446327682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83.586626139817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98.4929577464791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15.9851301115241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03.768115942029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86.0465116279074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18.1818181818189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11.374407582938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39.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91.5061728395058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97.5728155339812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37.9104477611936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82.0930232558139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24.431818181818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67.02702702702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24.137931034482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50.7317073170734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52.966101694914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15.689655172413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52.694610778442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44.680851063829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73.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83.4024896265564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78.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31.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83.9285714285706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22.214285714286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79.375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66.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99.19908466819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64.3835616438355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31.6326530612241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26.0810810810817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90.5149051490516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15.45454545454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01.5406593406597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37.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17.391304347824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76.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40.8163265306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00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0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0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0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27.2727272727275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0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33.3333333333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42.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18.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41.6666666666661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66.6666666666665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0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50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0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50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0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05.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92.3076923076924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00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76.9230769230762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0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66.6666666666661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33.3333333333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33.3333333333321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45.7142857142853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0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5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00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00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00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00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66.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0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0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47.826086956522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0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50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0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00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0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77.77777777777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32.5535714285716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95.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68.866666666665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84.2857142857138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30.909090909092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82.967391304348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78.5365853658532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82.608695652174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54.4642857142853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07.4074074074078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0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03.8461538461538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68.8311688311687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13.2352941176468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36.9426751592355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62.025316455695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37.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95.652173913044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47.058823529411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78.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98.46153846153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11.1111111111113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20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01.923076923078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95.3703703703713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57.8947368421059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87.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85.3658536585372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20.6349206349205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22.55639097744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48.9361702127644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41.37931034483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81.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72.9729729729725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56.321839080460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60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88.8888888888887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73.6842105263167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96.7058823529414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50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85.7142857142853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51.35135135135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54.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00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55.4216867469881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82.608695652174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01.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18.9259259259261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46.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71.4285714285706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85.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79.4117647058824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64.5833333333339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77.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70.339366515836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14.953271028036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53.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86.1111111111109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17.8217821782182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43.548387096775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38.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95.6989247311822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04.0816326530612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59.7560975609749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78.4482758620679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60.86956521739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14.8961038961043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18.3673469387754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59.3220338983056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24.7787610619471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41.6470588235297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38.0952380952385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52.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24.4897959183672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50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00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57.5090497737565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00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43.5643564356433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00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0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12.8205128205127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14.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42.85714285714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72.7272727272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26.315789473683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33.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00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0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08.69565217391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81.8181818181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00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97.4683544303798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00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0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50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36.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11.1111111111113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0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0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0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70.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5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0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02.43902439024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50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66.6666666666665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12.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0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66.666666666664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22.2222222222217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0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14.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0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00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00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66.6666666666661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0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0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57.6923076923076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97.058823529411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92.5373134328347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07.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67.4157303370794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61.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40.8805031446536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97.237569060773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73.6641221374048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64.7999999999993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68.852459016391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68.8888888888891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85.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38.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50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28.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48.148148148147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77.551020408162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09.8039215686267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66.6666666666661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40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63.559322033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28.2051282051289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16.9708737864066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61.538461538461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46.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13.6363636363631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5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79.9999999999995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15.78947368421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78.9473684210516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30.7692307692305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62.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09.9999999999991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33.3333333333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89.473684210527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44.0789473684208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04.1666666666661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34.2105263157891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22.7027027027025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24.2424242424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93.5185185185182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20.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87.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0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0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06.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93.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0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38.8888888888887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90.123456790125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72.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97.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63.8333333333333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71.6814159292044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64.8648648648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27.7777777777774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86.6666666666661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84.6153846153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13.9344262295081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87.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12.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77.083333333332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22.2222222222217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50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53.84615384615387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60.8695652173915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15.7142857142862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83.3333333333321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37.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16.228070175438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27.2727272727275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57.5757575757575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15.78947368421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88.541666666667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33.333333333328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76.515151515152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38.938053097345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57.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0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00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16.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27.2727272727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12.72727272727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36.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76.7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62.2222222222217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38.461538461539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87.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28.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54.1865671641808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63.1578947368416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99.0430622009571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52.631578947368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20.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62.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04.4692737430169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03.8461538461543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93.129770992366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21.4285714285716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03.7643678160912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57.6753926701567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28.9473684210525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36.363636363638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54.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62.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68.4210526315792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93.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0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08.3333333333339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0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50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0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58.823529411764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81.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11.5789473684208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30.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0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00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00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00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83.3333333333339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33.8428571428576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72.8395061728388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71.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96.1538461538457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68.5714285714284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24.1379310344828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87.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65.1685393258422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45.4545454545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52.898373983740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95.8333333333321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26.9230769230771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77.7777777777783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34.042553191488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0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55.191256830600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80.9523809523807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57.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63.166666666667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80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00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09.7560975609754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0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5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95.959595959597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97.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49.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0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59.523809523810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50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0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00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00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92.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88.8888888888891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62.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98.0952380952385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00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10.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15.3846153846152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00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82.6923076923076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38.962616822429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36.3636363636369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35.2941176470595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80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84.6153846153848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24.0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21.2500000000009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05.4545454545441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27.2727272727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20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26.9034482758616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74.0344827586205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54.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31.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83.8709677419351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57.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43.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81.557707828894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20.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79.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44.285714285716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00.304347826087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50.671378091873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20.4984093319199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30.5415778251599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36.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85.532258064517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55.78231292517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10.602409638552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27.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34.246575342469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13.85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10.7684365781706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96.56603773584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96.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69.0214329454993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04.7385620915029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60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75.1850117096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32.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64.44745538664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78.024691358023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37.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37.5728669846321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72.7532097004287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35.59073259125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84.8739495798309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94.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81.393034825869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98.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31.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02.436053593177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25.404639175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65.966789667898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21.4401028277643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68.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14.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0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42.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0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0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80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66.6666666666661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0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00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33.333333333336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71.4285714285716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0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38.790470372633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83.4261818181812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76.4705882352937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10.237288135599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26.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97.689768976896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45.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85.3658536585363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36.432160804019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27.6856649395504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02.059732234804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18.0327868852455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57.78167470407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60.1680840609297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22.2283950617284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38.8768267223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41.6901408450694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68.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96.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64.7540983606559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94.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03.692307692305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39.093484419267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99.047619047618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74.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50.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09.64749536178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91.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06.3829787234044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61.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45.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21.468926553673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71.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93.620078740161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15.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58.0778301886794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04.1118881118873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90.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26.385224274403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47.2841328413283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97.5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23.5714285714275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32.6424870466317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17.7777777777774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62.36121673004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80.645161290322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85.327313769754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82.9898033503268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99.10377358490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39.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09.5041322314055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29.205175600735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74.380165289256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02.0933977455716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45.5445544554459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49.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54.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50.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76.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99.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17.14285714285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38.91625615763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85.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16.3845492085347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21.2114395886892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26.1538461538466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80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13.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11.912547528518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25.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96.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20.85714285714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00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46.5926829268294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35.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20.212765957443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68.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47.4464579901151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90.9090909090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71.0526315789475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00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65.217391304348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30.12048192771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08.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20.426666666667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54.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52.018750000000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14.7154471544727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49.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82.6086956521731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59.7222222222217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63.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57.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94.736842105263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12.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03.1746031746034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37.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47.727272727273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78.947368421052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81.7391304347821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00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31.3131313131316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52.272727272727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14.9310344827582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89.5287958115168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52.5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81.5789473684208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61.538461538461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27.2727272727275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59.8130841121492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61.2244897959185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02.777777777777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45.65217391304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65.7142857142862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18.2941176470576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59.090909090909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96.27536231884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40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33.333333333332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0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0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55.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00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22.033898305084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0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66.6666666666667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33.33333333333337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34.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33.33333333333326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66.666666666666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72.7272727272725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92.25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59.7378277153562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66.6666666666665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03.571428571428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90.9090909090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08.3333333333339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00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29.166666666667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29.2134831460671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0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38.18181818181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0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66.6666666666667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50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50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0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00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98.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94.736842105267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56.9485530546626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00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31.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61.5384615384614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10.3448275862065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11.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01.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62.3931623931626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62.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50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36.6735294117643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85.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31.578947368421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27.6595744680853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92.3076923076924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23.33333333333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38.0952380952376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30.7692307692305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74.6478873239448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86.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34.924330616996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85.7142857142862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70.7820512820517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77.3584905660382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17.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56.6308243727599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04.511278195489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03.451043338682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95.6632653061224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97.0381807973044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05.6420233463041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62.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31.84357541899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07.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64.771460423634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20.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13.04347826087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10.6837606837598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89.130023094688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65.4377880184329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70.1195219123501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22.8136882129274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03.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06.6920943134533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30.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22.2222222222217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23.5294117647059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71.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33.3333333333339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26.66666666666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90.2777777777783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79.674796747967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0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12.541666666667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06.0606060606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64.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22.222222222221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32.4473684210525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42.1052631578941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30.434782608695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19.724770642201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10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14.5270270270266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79.65199335548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82.0280373831774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97.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56.1805555555547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42.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49.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22.6630727762804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09.1093117408905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23.0179028132989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60.7142857142853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58.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11.6176470588234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62.56358087487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56.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13.3028169014078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97.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47.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86.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57.12530712530713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00.34482758620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47.5252525252517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91.228070175438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85.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63.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81.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93.169877408058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80.8729166666672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41.3654618473902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32.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67.0050761421321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78.2287822878234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10.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72.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63.5922330097092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29.7619047619046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11.9047619047619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10.4972375690609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43.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27.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11.764705882352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76.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37.871287128713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08.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93.4589800443464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82.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63.403614457831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37.0762711864406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47.6190476190473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20.2020202020199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55.063291139240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74.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93.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07.8431372549021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06.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39.6875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45.4545454545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83.333333333332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03.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02.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08.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21.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93.3867924528304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82.7586206896558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46.511627906975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63.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07.4074074074078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21.464285714286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20.588235294117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96.5517241379321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94.736842105263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45.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03.5714285714294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71.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65.981042654028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17.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48.1650485436885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46.920353982301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10.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18.5616438356165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93.6800000000003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49.6921824104229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81.747663551402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81.6470588235288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09.6153846153848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96.2025316455693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00.0127388535038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67.28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07.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03.2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90.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13.496932515337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96.1038961038957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04.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53.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0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49.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42.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00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88.316244411326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38.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92.638036809818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79.540636042403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50.284090909091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54.255319148936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86.567164179105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69.23076923077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10.4623556581982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18.4357541899444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34.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62.3188405797091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99.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0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00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00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0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42.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0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5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0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0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0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40.7407407407409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85.7142857142853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0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5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0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0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0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58.25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33.3333333333333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42.857142857141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50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00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0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57.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00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87.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0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0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0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5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0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33.3333333333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0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83.3333333333333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30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06.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39.39393939394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00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66.6666666666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33.333333333333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33.33333333333337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38.4615384615386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83.3333333333339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0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0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47.2222222222226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0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0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00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44.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0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0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0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50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0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0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0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0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50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0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00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22.9357798165138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25.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23.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40.9836065573772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13.04347826087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66.6666666666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69.139465875370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77.7777777777783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0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31.401960784313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06.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40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26.865671641790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50.7692307692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12.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49.2537313432836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75.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86.2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77.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98.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52.3255813953474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88.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00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67.4418604651164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27.083333333333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07.6923076923076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55.8139534883721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97.1379310344828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02.127659574468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65.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64.7058823529414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90.4038461538457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55.3191489361698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58.36842105263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32.0987654320988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10.4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34.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11.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02.062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0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54.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84.210526315789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40.122222222221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36.5853658536589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56.6666666666665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49.3684210526317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24.6153846153848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93.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60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77.77777777777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38.223938223936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84.820512820512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54.8809523809523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55.1071428571422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80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67.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44.827586206896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14.2857142857147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20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00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71.4285714285716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50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5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50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54.5454545454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68.17424242424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18.518518518518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15.3846153846152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20.93023255814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32.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90.90909090909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53.521126760562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96.2839506172832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32.89473684210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41.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06.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08.3333333333321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02.941176470588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0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08.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96.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91.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74.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46.031746031746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76.9230769230762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07.6923076923076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43.8596491228072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03.2786885245896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15.3846153846152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19.4029850746265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16.216216216217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62.1621621621625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70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41.964285714286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50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88.3333333333335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98.5074626865671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34.2857142857138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11.7647058823527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61.1111111111109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61.1111111111113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60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00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00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0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0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5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5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50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08.333333333333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50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18.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0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0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0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0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83.333333333336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12.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0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00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0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0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05.263157894736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77.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14.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57.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00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53.333333333334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90.0662251655626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02.249488752557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52.0000000000005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93.3333333333321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96.5703745743476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44.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94.9748743718592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92.763157894736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29.347633136094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75.850953206239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80.2893802893814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42.2210884353744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57.142857142855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10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18.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30.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59.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29.870129870131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54.7169811320755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63.948840927259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05.8064516129025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59.1351351351354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77.4193548387098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82.0544982698957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57.6923076923076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0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55.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09.5238095238092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98.7654320987654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18.5489510489506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90.4761904761904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10.0502512562816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90.47619047618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96.1538461538462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21.4285714285716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04.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94.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00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58.248500999336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48.0769230769233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30.434782608696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66.6205607476622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00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66.6666666666667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33.3333333333339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59.999999999999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82.352941176468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45.4545454545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94.2857142857138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50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37.2093023255811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86.184210526317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27.762711864406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30.000000000002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8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00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55.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03.846153846156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69.565217391304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32.7718446601948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22.2222222222226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96.428571428571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00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58.3333333333339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76.1904761904761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61.7021276595751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15.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61.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41.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55.555555555557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48.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0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00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0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5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90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0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0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28.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0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76.2711864406783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50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0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33.3333333333335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0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66.6666666666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21.0526315789484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55.76923076923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00.5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50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13.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34.61538461538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22.222222222219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57.142857142859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37.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44.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23.7487309644666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46.431839847473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94.480519480519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87.1516544117658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94.5205479452052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53.1468531468536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00.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37.377049180328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63.101633393828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16.0481283422459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38.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97.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63.7681159420299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69.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76.2081784386614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25.40540540540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48.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19.02649656526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65.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74.504950495048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76.09618104667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22.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56.52173913044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41.7903225806458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70.270270270266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19.17808219178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84.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66.871165644174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64.014749262537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51.724137931036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88.210526315792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13.333333333336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12.0418848167537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23.5294117647059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61.1111111111113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95.454545454545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73.4693877551026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15.78947368421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00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00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28.5714285714284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50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33.3333333333333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75.7575757575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00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00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5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0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0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0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0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33.333333333333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47.058823529411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0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09.848484848485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0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84.6153846153848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00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97.222222222221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0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66.6666666666679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00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00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66.6666666666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77.049180327868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11.1111111111113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85.9154929577462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81.0810810810813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50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50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45.833333333332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87.8787878787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21.4285714285706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66.6666666666679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46.232876712329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0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50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00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35.7553191489369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47.482014388489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85.9538461538459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90.322580645161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23.0769230769238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94.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74.46808510638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0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44.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74.1935483870957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37.6811594202909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90.47619047618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45.6140350877195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84.2592592592591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25.3012048192777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20.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21.4285714285716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13.0177514792899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63.6363636363635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95.098039215687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38.461538461539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60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57.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82.9787234042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85.71428571428578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66.6666666666661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78.4313725490192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42.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56.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30.9278350515469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03.9473684210529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72.727272727276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84.6153846153848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18.9368421052632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51.4285714285725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76.1904761904761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11.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09.0909090909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47.6190476190473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53.703703703703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80.645161290324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69.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0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0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66.6666666666661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33.3333333333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0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92.3076923076924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83.3333333333335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78.5714285714284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0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33.3333333333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00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55.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66.6666666666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33.3333333333333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0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33.3333333333335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50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4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02.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40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33.3333333333321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92.3076923076919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12.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33.3333333333321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33.33333333333334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33.333333333332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0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55.1724137931033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00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60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00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0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0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57.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00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30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41.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50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08.3333333333339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33.333333333336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33.3333333333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42.857142857145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00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0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58.8235294117644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71.4285714285706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0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80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0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0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92.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07.6923076923076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0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0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66.666666666664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71.4285714285716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55.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09.9999999999991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50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61.538461538461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0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33.3333333333321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0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51.02040816326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66.17587939698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0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14.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66.6666666666661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17.3437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77.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33.3333333333321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73.6842105263167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57.4074074074078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97.2972972972966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53.846153846152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64.7058823529414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36.3636363636365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71.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20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24.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0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22.7722772277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0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46.153846153847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66.66666666666663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50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89.6551724137933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62.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66.666666666664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00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09.9999999999991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33.3333333333321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90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03.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69.2295918367345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92.3076923076924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77.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22.5352112676064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93.6170212765956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58.8235294117658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89.010989010987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53.4883720930238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94.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84.848484848488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62.068965517240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88.4955752212391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57.14285714285711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56.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68.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21.73913043478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45.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16.4948453608249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49.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23.827397260275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08.256880733945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59.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21.4285714285716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15.16981132075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71.4285714285716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99.7252747252751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37.037037037036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40.8602150537627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98.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59.09090909090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27.5254237288136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22.8915662650597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52.04081632653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20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97.113163972286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50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37.72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03.298076923077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52.941176470587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90.974729241878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24.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86.5979381443303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0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73.076923076922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89.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00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18.1818181818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69.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76.48114901256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70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27.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44.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17.073170731708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46.4601769911515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66.666666666664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68.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70.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16.666666666668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69.7802197802202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10.3448275862074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60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30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85.8585858585848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54.8850574712651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53.6585365853662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72.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13.043478260868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31.4285714285725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58.8631921824108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30.0911854103342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31.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22.22222222222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13.0423728813548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78.5714285714294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52.631578947368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89.189189189189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91.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10.897435897437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94.1562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94.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02.127659574471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07.4074074074078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66.6666666666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62.8571428571431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50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33.3333333333335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0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0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00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83.3333333333339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76.119402985074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52.173913043478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65.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0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66.66666666663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5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14.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87.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30.7692307692305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0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14.2857142857138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33.33333333333326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80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5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66.6666666666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77.777777777774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71.4285714285716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6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66.6666666666667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33.3333333333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77.7777777777774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66.666666666666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50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0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08.888888888891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22.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44.444444444443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34.238095238095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52.941176470588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0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0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78.5714285714284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83.3333333333335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11.1111111111113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60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53.8461538461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0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53.33333333333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50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00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87.0967741935492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58.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0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18.4210526315792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0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10.526315789474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88.8888888888887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27.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0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0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0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00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80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0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00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80.459770114943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50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17.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23.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0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0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14.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04.545454545454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0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0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0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00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33.333333333336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50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35.211267605633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42.105263157894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00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99.0384615384614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35.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79.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77.385892116182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26.8292682926831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20.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92.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53.6585365853662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60.869565217390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50.423076923077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15.7894736842109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40.5405405405409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73.0158730158737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69.444444444445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59.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09.5238095238092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30.089247311828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36.3636363636369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90.1639344262294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50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61.9718309859154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10.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31.034482758620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18.91891891892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91.304347826088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30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67.27272727272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54.901960784313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02.5641025641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33.5806451612898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93.3333333333335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33.3333333333335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76.8211920529802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07.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21.73913043478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66.6666666666661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71.4285714285716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49.1803278688521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44.4444444444446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84.21052631579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45.833333333333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07.6923076923076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66.6666666666665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20.7547169811323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0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50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66.6666666666661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83.33333333333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10.9756097560976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15.7964601769909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88.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53.1055900621104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72.3404255319147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80.851063829787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57.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11.194029850747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17.1428571428569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20.192307692307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58.6956521739121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25.210084033613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37.288135593219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61.061946902654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14.2857142857147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87.837837837837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71.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48.717948717949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52.3809523809523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0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62.16216216216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79.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21.6216216216208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50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46.1538461538457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37.7049180327867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91.9217391304351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53.0386740331487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90.909090909092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13.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81.0126582278476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70.1730769230762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73.5294117647063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68.8622754491025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56.5136612021861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87.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86.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12.592592592593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62.6943005181347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42.9824561403511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47.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57.95454545454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19.24882629107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08.695652173912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77.1505376344085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16.66666666666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76.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85.341463414632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20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73.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82.1917808219187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65.3061224489793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81.3432835820895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23.7647058823522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55.1020408163267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28.5714285714294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32.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17.7083333333339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95.238095238094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00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00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23.5294117647059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50.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57.142857142859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91.258741258741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41.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30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02.941176470588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20.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66.6666666666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36.170212765959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26.37130801687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82.9787234042551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20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18.518518518519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12.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52.941176470588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43.7149758454107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60.84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66.6666666666665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71.4285714285716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26.6666666666665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28.5714285714294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58.333333333333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66.7037037037039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97.8723404255315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09.09090909091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29.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33.3333333333339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42.045454545455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20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70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60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58.5714285714294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70.3703703703704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08.771929824562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00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83.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02.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00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03.4482758620679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06.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43.8202247191011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97.7440000000006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94.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50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44.736842105263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79.9999999999995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65.217391304346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69.3877551020405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5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0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28.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54.545454545454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77.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92.3076923076924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10.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40.0000000000009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28.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97.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65.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61.9047619047624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77.77777777777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02.941176470588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84.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61.702127659573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07.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64.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20.5128205128203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17.391304347826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12.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0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66.6666666666679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59.09090909091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82.2784810126577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57.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66.6666666666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61.1111111111113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80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79.545454545454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60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33.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33.3333333333339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19.0476190476184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57.4074074074078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78.26086956522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72.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42.6470588235297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50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30.76923076923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13.8888888888887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66.66666666665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38.8888888888887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66.6666666666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47.826086956522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20.3703703703704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92.3076923076924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77.77777777777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33.3333333333335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83.33333333333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73.0769230769229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47.058823529413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10.526315789473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98.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19.0476190476188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55.263157894736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89.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20.83333333333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65.217391304348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16.66666666666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76.03125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33.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21.951219512195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17.142857142859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60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67.741935483871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81.8181818181811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94.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66.6666666666661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06.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00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21.052631578947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89.2857142857147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66.6666666666665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35.3846153846152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06.521739130435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12.941176470587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75.7575757575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78.7878787878781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64.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33.333333333336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32.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23.076923076922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97.0149253731342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61.1111111111113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42.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37.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16.666666666664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38.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42.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56.8181818181811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22.22222222222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46.666666666666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77.7999999999997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05.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69.5652173913049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41.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21.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15.217391304348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0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77.6315789473683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02.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60.9195402298856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72.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29.4117647058824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15.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23.8095238095248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21.4285714285716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15.492957746479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82.7380952380945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94.736842105263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10.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16.6666666666679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07.142857142859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78.5555555555566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15.7560975609758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65.1162790697672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22.2222222222217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51.6129032258068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00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22.2222222222217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48.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12.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40.54054054054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50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57.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86.956521739132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68.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98.18181818181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03.703703703703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52.7777777777778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0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91.6666666666661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70.5882352941176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68.421052631580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01.2688172043017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22.222222222221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95.0819672131147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46.8085106382969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35.294117647063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39.6825396825398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66.6666666666661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76.6666666666665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73.9130434782601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48.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79.4871794871797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0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00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23.0769230769238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59.649122807017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61.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05.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87.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28.5714285714284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90.9090909090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33.3333333333339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14.2857142857138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71.21212121212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37.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26.3888888888887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22.2222222222217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09.9999999999991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29.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72.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76.923076923077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20.833333333333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84.6153846153848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40.8163265306121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23.8095238095239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28.5714285714284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30.9523809523812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95.238095238095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00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76.3157894736833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00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51.2820512820508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00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00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00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66.6666666666679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33.3333333333339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89.4736842105258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82.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34.090909090909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0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95.65217391304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27.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69.23076923077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02.090909090909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39.2857142857138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95.2380952380954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61.538461538461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02.941176470588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82.5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24.324324324325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71.428571428570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00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56.9767441860467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10.8108108108108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66.6666666666665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00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23.0769230769238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29.6296296296296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87.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28.4313725490192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84.782608695652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52.941176470588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50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95.1807228915663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23.0769230769238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12.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37.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15.2941176470595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13.7931034482763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16.666666666668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37.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21.0526315789475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17.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61.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28.5714285714284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93.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10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20.192307692307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00.2075471698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42.85714285714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50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27.598566308243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90.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12.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89.1891891891892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40.7407407407409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12.9032258064517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09.8000000000002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11.764705882353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91.6666666666679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13.157894736841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53.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42.1052631578941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53.658536585366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96.153846153847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23.9999999999991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55.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53.8461538461538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77.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34.3137254901958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0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88.8888888888891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54.5945945945946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71.4285714285716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96.2962962962961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33.3333333333335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57.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62.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93.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08.695652173912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98.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60.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27.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25.8064516129034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53.4246575342468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05.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71.4285714285706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18.604651162791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97.222222222221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69.354838709678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00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72.7272727272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77.77777777777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41.176470588235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37.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67.3469387755104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91.228070175438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05.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66.6666666666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06.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00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62.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09.52380952381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35.483870967741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66.6666666666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66.666666666668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50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49.2957746478874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08.3333333333335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33.3333333333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25.4901960784314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07.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47.058823529411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06.598984771573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02.857142857143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66.619047619047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23.5294117647063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71.7948717948711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48.7179487179487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85.4166666666679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96.5517241379321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0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0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88.135593220337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83.8709677419356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94.444444444445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60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14.2857142857138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00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0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33.3333333333333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50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41.666666666667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0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12.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00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04.10958904109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50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41.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77.7777777777783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23.529411764705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90.9090909090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84.2105263157891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58.2278481012663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02.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5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46.153846153844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36.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50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00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05.263157894736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00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57.894736842105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36.396551724138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96.428571428571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29.4117647058829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08.3333333333333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43.8596491228072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86.8421052631584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16.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33.3333333333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37.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05.2763819095471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12.9032258064508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40.0000000000009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50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16.6666666666661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32.8358208955224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78.7878787878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34.782608695652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94.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16.666666666666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97.4358974358984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25.8064516129034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06.4516129032254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80.291970802922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11.764705882353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71.4285714285716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66.6666666666661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36.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74.3589743589746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00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63.235294117647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00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66.6666666666665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58.974358974359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95.238095238095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20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14.8518518518517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57.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0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86.95652173913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84.6153846153848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92.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96.2962962962965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14.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86.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84.210526315788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51.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96.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91.6666666666661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0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02.173913043478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0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22.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54.545454545454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65.7142857142862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88.8888888888887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54.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40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58.69565217391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06.0606060606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06.4516129032254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40.0000000000009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66.6666666666661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00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0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0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50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0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62.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57.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0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0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00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0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53.846153846152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00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54.545454545454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66.6666666666665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23.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11.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46.428571428571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64.705882352941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95.9999999999991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03.8461538461543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11.10227272727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50.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66.666666666664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42.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93.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55.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22.4299065420564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92.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69.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24.3275862068958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33.3333333333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42.1052631578946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96.969696969696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91.2280701754389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21.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81.9148936170204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54.2372881355932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02.7777777777774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62.608695652174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90.384615384615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37.0370370370365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45.833333333333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0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50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77.4647887323936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10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0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5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0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0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0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0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40.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00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5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06.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33.3333333333339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5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0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55.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66.6666666666661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28.9473684210525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23.0769230769229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42.1052631578941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18.18181818182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51.814814814813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82.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00.05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33.9729729729725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0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92.3076923076919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50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54.34782608695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38.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63.414634146342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57.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57.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5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46.1538461538466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57.14285714285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62.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00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90.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55.555555555555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0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38.5964912280697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0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28.5714285714294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11.764705882353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28.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66.6666666666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64.7058823529414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69.5652173913049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05.263157894736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31.9999999999991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16.66666666666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62.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55.555555555555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51.1627906976737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46.4285714285706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5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50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0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00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4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0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0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0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0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0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53.8461538461534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0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0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42.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50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2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0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13.3333333333335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0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33.3333333333335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76.086956521739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64.2857142857138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0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64.7058823529414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0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5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71.4285714285716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11.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50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14.2857142857147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27.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27.2727272727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0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5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0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87.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50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0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0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25.8064516129034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5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71.4285714285716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12.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66.6666666666661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13.888888888888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0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85.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66.6666666666665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0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0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0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0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0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16.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41.176470588235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0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0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50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0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35.7142857142853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0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83.3333333333321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83.3333333333339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17.391304347826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50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40.0000000000009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00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5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0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07.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00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0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5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28.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0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0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0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12.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0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06.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33.3333333333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5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00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0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5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0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90.9090909090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16.666666666666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5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66.6666666666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37.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54.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09.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0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50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33.3333333333333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28.5714285714294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00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0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28.2608695652179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5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73.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53.8461538461538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61.5384615384614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00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00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11.1111111111113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00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0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5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23.529411764705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58.3333333333339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57.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0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35.7142857142853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50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0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0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0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0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0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00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84.21052631579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00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0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0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5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50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33.3333333333335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50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55.837563451777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0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5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71.4285714285716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00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66.6666666666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0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34.0319148936178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40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05.882352941178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0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0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0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50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00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0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33.3333333333335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5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97.80219780219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0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0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61.538461538461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0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95.238095238094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33.3333333333321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16.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71.4285714285716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0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33.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00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16.66666666666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0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11.764705882353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95.000000000000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07.6923076923081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5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0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5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00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30.7692307692305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5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0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16.66666666666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5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50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0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0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40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00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0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66.666666666666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50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0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00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0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0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83.33333333333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66.666666666666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78.5714285714284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33.333333333328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96.969696969696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0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33.3333333333335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66.6666666666665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0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00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x v="0"/>
    <b v="1"/>
    <s v="film &amp; video/television"/>
    <x v="0"/>
    <n v="6391.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x v="1"/>
    <b v="1"/>
    <s v="film &amp; video/television"/>
    <x v="1"/>
    <n v="18548.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x v="2"/>
    <b v="1"/>
    <s v="film &amp; video/television"/>
    <x v="2"/>
    <n v="1500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x v="3"/>
    <b v="1"/>
    <s v="film &amp; video/television"/>
    <x v="3"/>
    <n v="6926.66666666666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x v="4"/>
    <b v="1"/>
    <s v="film &amp; video/television"/>
    <x v="4"/>
    <n v="19055.028169014084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x v="5"/>
    <b v="1"/>
    <s v="film &amp; video/television"/>
    <x v="5"/>
    <n v="9340.425531914892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x v="6"/>
    <b v="1"/>
    <s v="film &amp; video/television"/>
    <x v="6"/>
    <n v="14687.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x v="7"/>
    <b v="1"/>
    <s v="film &amp; video/television"/>
    <x v="7"/>
    <n v="15982.456140350876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x v="8"/>
    <b v="1"/>
    <s v="film &amp; video/television"/>
    <x v="8"/>
    <n v="29179.333333333336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x v="9"/>
    <b v="1"/>
    <s v="film &amp; video/television"/>
    <x v="9"/>
    <n v="3149.9500000000003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x v="10"/>
    <b v="1"/>
    <s v="film &amp; video/television"/>
    <x v="10"/>
    <n v="15868.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x v="11"/>
    <b v="1"/>
    <s v="film &amp; video/television"/>
    <x v="11"/>
    <n v="8033.3333333333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x v="12"/>
    <b v="1"/>
    <s v="film &amp; video/television"/>
    <x v="12"/>
    <n v="5996.1305925030229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x v="13"/>
    <b v="1"/>
    <s v="film &amp; video/television"/>
    <x v="13"/>
    <n v="10978.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x v="14"/>
    <b v="1"/>
    <s v="film &amp; video/television"/>
    <x v="14"/>
    <n v="14770.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x v="15"/>
    <b v="1"/>
    <s v="film &amp; video/television"/>
    <x v="15"/>
    <n v="2175.5102040816328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x v="16"/>
    <b v="1"/>
    <s v="film &amp; video/television"/>
    <x v="16"/>
    <n v="17184.285714285717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x v="17"/>
    <b v="1"/>
    <s v="film &amp; video/television"/>
    <x v="17"/>
    <n v="4194.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x v="18"/>
    <b v="1"/>
    <s v="film &amp; video/television"/>
    <x v="18"/>
    <n v="9326.4122807017538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x v="19"/>
    <b v="1"/>
    <s v="film &amp; video/television"/>
    <x v="19"/>
    <n v="5613.6363636363631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x v="20"/>
    <b v="1"/>
    <s v="film &amp; video/television"/>
    <x v="20"/>
    <n v="80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x v="21"/>
    <b v="1"/>
    <s v="film &amp; video/television"/>
    <x v="21"/>
    <n v="19990.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x v="22"/>
    <b v="1"/>
    <s v="film &amp; video/television"/>
    <x v="22"/>
    <n v="51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x v="23"/>
    <b v="1"/>
    <s v="film &amp; video/television"/>
    <x v="23"/>
    <n v="10304.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x v="24"/>
    <b v="1"/>
    <s v="film &amp; video/television"/>
    <x v="24"/>
    <n v="6634.6149825783978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x v="25"/>
    <b v="1"/>
    <s v="film &amp; video/television"/>
    <x v="25"/>
    <n v="5714.2857142857147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x v="10"/>
    <b v="1"/>
    <s v="film &amp; video/television"/>
    <x v="26"/>
    <n v="10210.526315789473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x v="3"/>
    <b v="1"/>
    <s v="film &amp; video/television"/>
    <x v="27"/>
    <n v="14896.666666666666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x v="26"/>
    <b v="1"/>
    <s v="film &amp; video/television"/>
    <x v="28"/>
    <n v="16960.563380281688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x v="27"/>
    <b v="1"/>
    <s v="film &amp; video/television"/>
    <x v="29"/>
    <n v="3162.3931623931626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x v="28"/>
    <b v="1"/>
    <s v="film &amp; video/television"/>
    <x v="30"/>
    <n v="7645.2641509433961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x v="29"/>
    <b v="1"/>
    <s v="film &amp; video/television"/>
    <x v="31"/>
    <n v="1300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x v="30"/>
    <b v="1"/>
    <s v="film &amp; video/television"/>
    <x v="32"/>
    <n v="32044.943820224718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x v="31"/>
    <b v="1"/>
    <s v="film &amp; video/television"/>
    <x v="33"/>
    <n v="83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x v="32"/>
    <b v="1"/>
    <s v="film &amp; video/television"/>
    <x v="34"/>
    <n v="4988.235294117646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x v="33"/>
    <b v="1"/>
    <s v="film &amp; video/television"/>
    <x v="35"/>
    <n v="5946.428571428571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x v="34"/>
    <b v="1"/>
    <s v="film &amp; video/television"/>
    <x v="36"/>
    <n v="19384.090909090908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x v="35"/>
    <b v="1"/>
    <s v="film &amp; video/television"/>
    <x v="37"/>
    <n v="15951.383399209488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x v="36"/>
    <b v="1"/>
    <s v="film &amp; video/television"/>
    <x v="38"/>
    <n v="4168.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x v="37"/>
    <b v="1"/>
    <s v="film &amp; video/television"/>
    <x v="39"/>
    <n v="15089.861751152073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x v="38"/>
    <b v="1"/>
    <s v="film &amp; video/television"/>
    <x v="40"/>
    <n v="12668.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x v="10"/>
    <b v="1"/>
    <s v="film &amp; video/television"/>
    <x v="31"/>
    <n v="10526.315789473683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x v="39"/>
    <b v="1"/>
    <s v="film &amp; video/television"/>
    <x v="41"/>
    <n v="11751.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x v="40"/>
    <b v="1"/>
    <s v="film &amp; video/television"/>
    <x v="42"/>
    <n v="11736.121673003803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x v="41"/>
    <b v="1"/>
    <s v="film &amp; video/television"/>
    <x v="31"/>
    <n v="13333.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x v="42"/>
    <b v="1"/>
    <s v="film &amp; video/television"/>
    <x v="43"/>
    <n v="9836.065573770491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x v="43"/>
    <b v="1"/>
    <s v="film &amp; video/television"/>
    <x v="44"/>
    <n v="19444.444444444445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x v="16"/>
    <b v="1"/>
    <s v="film &amp; video/television"/>
    <x v="45"/>
    <n v="7686.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x v="44"/>
    <b v="1"/>
    <s v="film &amp; video/television"/>
    <x v="46"/>
    <n v="5681.5789473684208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x v="45"/>
    <b v="1"/>
    <s v="film &amp; video/television"/>
    <x v="31"/>
    <n v="13793.103448275864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x v="19"/>
    <b v="1"/>
    <s v="film &amp; video/television"/>
    <x v="31"/>
    <n v="2727.2727272727275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x v="46"/>
    <b v="1"/>
    <s v="film &amp; video/television"/>
    <x v="47"/>
    <n v="11833.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x v="47"/>
    <b v="1"/>
    <s v="film &amp; video/television"/>
    <x v="48"/>
    <n v="22348.076923076922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x v="27"/>
    <b v="1"/>
    <s v="film &amp; video/television"/>
    <x v="49"/>
    <n v="2811.1111111111109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x v="47"/>
    <b v="1"/>
    <s v="film &amp; video/television"/>
    <x v="50"/>
    <n v="19423.076923076922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x v="48"/>
    <b v="1"/>
    <s v="film &amp; video/television"/>
    <x v="51"/>
    <n v="12895.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x v="49"/>
    <b v="1"/>
    <s v="film &amp; video/television"/>
    <x v="52"/>
    <n v="4931.6091954022986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x v="50"/>
    <b v="1"/>
    <s v="film &amp; video/television"/>
    <x v="53"/>
    <n v="22152.1739130434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x v="11"/>
    <b v="1"/>
    <s v="film &amp; video/television"/>
    <x v="54"/>
    <n v="13721.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x v="51"/>
    <b v="1"/>
    <s v="film &amp; video/television"/>
    <x v="55"/>
    <n v="60682.242424242417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x v="52"/>
    <b v="1"/>
    <s v="film &amp; video/shorts"/>
    <x v="56"/>
    <n v="4304.0092592592591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x v="23"/>
    <b v="1"/>
    <s v="film &amp; video/shorts"/>
    <x v="57"/>
    <n v="32239.130434782608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x v="53"/>
    <b v="1"/>
    <s v="film &amp; video/shorts"/>
    <x v="58"/>
    <n v="9670.833333333332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x v="31"/>
    <b v="1"/>
    <s v="film &amp; video/shorts"/>
    <x v="59"/>
    <n v="3547.453125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x v="54"/>
    <b v="1"/>
    <s v="film &amp; video/shorts"/>
    <x v="60"/>
    <n v="8666.6666666666679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x v="7"/>
    <b v="1"/>
    <s v="film &amp; video/shorts"/>
    <x v="61"/>
    <n v="13205.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x v="55"/>
    <b v="1"/>
    <s v="film &amp; video/shorts"/>
    <x v="62"/>
    <n v="9123.076923076922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x v="9"/>
    <b v="1"/>
    <s v="film &amp; video/shorts"/>
    <x v="63"/>
    <n v="116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x v="17"/>
    <b v="1"/>
    <s v="film &amp; video/shorts"/>
    <x v="64"/>
    <n v="2119.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x v="56"/>
    <b v="1"/>
    <s v="film &amp; video/shorts"/>
    <x v="65"/>
    <n v="6232.7134831460671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x v="57"/>
    <b v="1"/>
    <s v="film &amp; video/shorts"/>
    <x v="66"/>
    <n v="3741.1764705882356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x v="58"/>
    <b v="1"/>
    <s v="film &amp; video/shorts"/>
    <x v="67"/>
    <n v="6971.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x v="14"/>
    <b v="1"/>
    <s v="film &amp; video/shorts"/>
    <x v="68"/>
    <n v="5817.0731707317073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x v="59"/>
    <b v="1"/>
    <s v="film &amp; video/shorts"/>
    <x v="31"/>
    <n v="500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x v="60"/>
    <b v="1"/>
    <s v="film &amp; video/shorts"/>
    <x v="69"/>
    <n v="1947.1034482758619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x v="5"/>
    <b v="1"/>
    <s v="film &amp; video/shorts"/>
    <x v="70"/>
    <n v="8595.7446808510631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x v="41"/>
    <b v="1"/>
    <s v="film &amp; video/shorts"/>
    <x v="71"/>
    <n v="3066.6666666666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x v="55"/>
    <b v="1"/>
    <s v="film &amp; video/shorts"/>
    <x v="72"/>
    <n v="6038.461538461539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x v="2"/>
    <b v="1"/>
    <s v="film &amp; video/shorts"/>
    <x v="73"/>
    <n v="3860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x v="14"/>
    <b v="1"/>
    <s v="film &amp; video/shorts"/>
    <x v="74"/>
    <n v="4026.8292682926826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x v="5"/>
    <b v="1"/>
    <s v="film &amp; video/shorts"/>
    <x v="75"/>
    <n v="27382.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x v="33"/>
    <b v="1"/>
    <s v="film &amp; video/shorts"/>
    <x v="76"/>
    <n v="5303.571428571428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x v="61"/>
    <b v="1"/>
    <s v="film &amp; video/shorts"/>
    <x v="77"/>
    <n v="4000.5000000000005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x v="62"/>
    <b v="1"/>
    <s v="film &amp; video/shorts"/>
    <x v="78"/>
    <n v="1576.9230769230769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x v="63"/>
    <b v="1"/>
    <s v="film &amp; video/shorts"/>
    <x v="31"/>
    <n v="7142.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x v="64"/>
    <b v="1"/>
    <s v="film &amp; video/shorts"/>
    <x v="79"/>
    <n v="7171.4285714285706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x v="57"/>
    <b v="1"/>
    <s v="film &amp; video/shorts"/>
    <x v="80"/>
    <n v="37576.470588235294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x v="20"/>
    <b v="1"/>
    <s v="film &amp; video/shorts"/>
    <x v="81"/>
    <n v="10460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x v="65"/>
    <b v="1"/>
    <s v="film &amp; video/shorts"/>
    <x v="82"/>
    <n v="600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x v="66"/>
    <b v="1"/>
    <s v="film &amp; video/shorts"/>
    <x v="83"/>
    <n v="12328.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x v="38"/>
    <b v="1"/>
    <s v="film &amp; video/shorts"/>
    <x v="84"/>
    <n v="3137.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x v="67"/>
    <b v="1"/>
    <s v="film &amp; video/shorts"/>
    <x v="43"/>
    <n v="7826.086956521739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x v="68"/>
    <b v="1"/>
    <s v="film &amp; video/shorts"/>
    <x v="85"/>
    <n v="12232.558139534884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x v="41"/>
    <b v="1"/>
    <s v="film &amp; video/shorts"/>
    <x v="86"/>
    <n v="7373.33333333333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x v="8"/>
    <b v="1"/>
    <s v="film &amp; video/shorts"/>
    <x v="87"/>
    <n v="2166.6666666666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x v="64"/>
    <b v="1"/>
    <s v="film &amp; video/shorts"/>
    <x v="88"/>
    <n v="2190.4761904761904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x v="69"/>
    <b v="1"/>
    <s v="film &amp; video/shorts"/>
    <x v="89"/>
    <n v="5058.823529411764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x v="22"/>
    <b v="1"/>
    <s v="film &amp; video/shorts"/>
    <x v="90"/>
    <n v="5312.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x v="65"/>
    <b v="1"/>
    <s v="film &amp; video/shorts"/>
    <x v="90"/>
    <n v="5666.6666666666661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x v="70"/>
    <b v="1"/>
    <s v="film &amp; video/shorts"/>
    <x v="91"/>
    <n v="4077.6666666666665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x v="55"/>
    <b v="1"/>
    <s v="film &amp; video/shorts"/>
    <x v="31"/>
    <n v="19230.76923076923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x v="2"/>
    <b v="1"/>
    <s v="film &amp; video/shorts"/>
    <x v="31"/>
    <n v="100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x v="71"/>
    <b v="1"/>
    <s v="film &amp; video/shorts"/>
    <x v="92"/>
    <n v="11792.307692307691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x v="72"/>
    <b v="1"/>
    <s v="film &amp; video/shorts"/>
    <x v="93"/>
    <n v="2789.795918367347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x v="73"/>
    <b v="1"/>
    <s v="film &amp; video/shorts"/>
    <x v="43"/>
    <n v="600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x v="65"/>
    <b v="1"/>
    <s v="film &amp; video/shorts"/>
    <x v="94"/>
    <n v="3938.3333333333335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x v="74"/>
    <b v="1"/>
    <s v="film &amp; video/shorts"/>
    <x v="10"/>
    <n v="18611.111111111113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x v="50"/>
    <b v="1"/>
    <s v="film &amp; video/shorts"/>
    <x v="95"/>
    <n v="11137.68115942029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x v="5"/>
    <b v="1"/>
    <s v="film &amp; video/shorts"/>
    <x v="96"/>
    <n v="7872.3404255319156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x v="5"/>
    <b v="1"/>
    <s v="film &amp; video/shorts"/>
    <x v="97"/>
    <n v="4670.2127659574462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x v="55"/>
    <b v="1"/>
    <s v="film &amp; video/shorts"/>
    <x v="98"/>
    <n v="6538.461538461539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x v="28"/>
    <b v="1"/>
    <s v="film &amp; video/shorts"/>
    <x v="99"/>
    <n v="10207.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x v="75"/>
    <b v="1"/>
    <s v="film &amp; video/shorts"/>
    <x v="87"/>
    <n v="6419.7530864197533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x v="76"/>
    <b v="1"/>
    <s v="film &amp; video/shorts"/>
    <x v="100"/>
    <n v="9038.461538461539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x v="2"/>
    <b v="1"/>
    <s v="film &amp; video/shorts"/>
    <x v="101"/>
    <n v="8857.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x v="19"/>
    <b v="1"/>
    <s v="film &amp; video/shorts"/>
    <x v="102"/>
    <n v="2872.7272727272725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x v="7"/>
    <b v="1"/>
    <s v="film &amp; video/shorts"/>
    <x v="103"/>
    <n v="6978.947368421051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x v="74"/>
    <b v="1"/>
    <s v="film &amp; video/shorts"/>
    <x v="104"/>
    <n v="16748.962962962964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x v="70"/>
    <b v="1"/>
    <s v="film &amp; video/shorts"/>
    <x v="105"/>
    <n v="14491.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x v="77"/>
    <b v="1"/>
    <s v="film &amp; video/shorts"/>
    <x v="106"/>
    <n v="9184.0540540540551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x v="29"/>
    <b v="0"/>
    <s v="film &amp; video/science fiction"/>
    <x v="107"/>
    <n v="100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x v="29"/>
    <b v="0"/>
    <s v="film &amp; video/science fiction"/>
    <x v="108"/>
    <n v="100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x v="78"/>
    <b v="0"/>
    <s v="film &amp; video/science fiction"/>
    <x v="109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x v="79"/>
    <b v="0"/>
    <s v="film &amp; video/science fiction"/>
    <x v="110"/>
    <n v="2516.66666666666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x v="78"/>
    <b v="0"/>
    <s v="film &amp; video/science fiction"/>
    <x v="109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x v="79"/>
    <b v="0"/>
    <s v="film &amp; video/science fiction"/>
    <x v="111"/>
    <n v="1166.6666666666665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x v="62"/>
    <b v="0"/>
    <s v="film &amp; video/science fiction"/>
    <x v="112"/>
    <n v="10669.23076923077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x v="80"/>
    <b v="0"/>
    <s v="film &amp; video/science fiction"/>
    <x v="113"/>
    <n v="4750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x v="79"/>
    <b v="0"/>
    <s v="film &amp; video/science fiction"/>
    <x v="114"/>
    <n v="31116.666666666668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x v="78"/>
    <b v="0"/>
    <s v="film &amp; video/science fiction"/>
    <x v="109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x v="78"/>
    <b v="0"/>
    <s v="film &amp; video/science fiction"/>
    <x v="109"/>
    <e v="#DIV/0!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x v="78"/>
    <b v="0"/>
    <s v="film &amp; video/science fiction"/>
    <x v="109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x v="75"/>
    <b v="0"/>
    <s v="film &amp; video/science fiction"/>
    <x v="115"/>
    <n v="9450.61728395061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x v="78"/>
    <b v="0"/>
    <s v="film &amp; video/science fiction"/>
    <x v="109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x v="78"/>
    <b v="0"/>
    <s v="film &amp; video/science fiction"/>
    <x v="109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x v="81"/>
    <b v="0"/>
    <s v="film &amp; video/science fiction"/>
    <x v="116"/>
    <n v="8059.9999999999991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x v="78"/>
    <b v="0"/>
    <s v="film &amp; video/science fiction"/>
    <x v="109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x v="78"/>
    <b v="0"/>
    <s v="film &amp; video/science fiction"/>
    <x v="109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x v="6"/>
    <b v="0"/>
    <s v="film &amp; video/science fiction"/>
    <x v="117"/>
    <n v="8124.1379310344828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x v="29"/>
    <b v="0"/>
    <s v="film &amp; video/science fiction"/>
    <x v="31"/>
    <n v="500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x v="78"/>
    <b v="0"/>
    <s v="film &amp; video/science fiction"/>
    <x v="109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x v="33"/>
    <b v="0"/>
    <s v="film &amp; video/science fiction"/>
    <x v="118"/>
    <n v="4617.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x v="29"/>
    <b v="0"/>
    <s v="film &amp; video/science fiction"/>
    <x v="119"/>
    <n v="100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x v="78"/>
    <b v="0"/>
    <s v="film &amp; video/science fiction"/>
    <x v="109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x v="77"/>
    <b v="0"/>
    <s v="film &amp; video/science fiction"/>
    <x v="120"/>
    <n v="5594.5945945945941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x v="82"/>
    <b v="0"/>
    <s v="film &amp; video/science fiction"/>
    <x v="121"/>
    <n v="3755.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x v="83"/>
    <b v="0"/>
    <s v="film &amp; video/science fiction"/>
    <x v="122"/>
    <n v="3833.3333333333335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x v="78"/>
    <b v="0"/>
    <s v="film &amp; video/science fiction"/>
    <x v="109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x v="84"/>
    <b v="0"/>
    <s v="film &amp; video/science fiction"/>
    <x v="123"/>
    <n v="200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x v="79"/>
    <b v="0"/>
    <s v="film &amp; video/science fiction"/>
    <x v="124"/>
    <n v="1533.3333333333335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x v="85"/>
    <b v="0"/>
    <s v="film &amp; video/science fiction"/>
    <x v="125"/>
    <n v="44943.283582089556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x v="81"/>
    <b v="0"/>
    <s v="film &amp; video/science fiction"/>
    <x v="126"/>
    <n v="2800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x v="84"/>
    <b v="0"/>
    <s v="film &amp; video/science fiction"/>
    <x v="127"/>
    <n v="1500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x v="73"/>
    <b v="0"/>
    <s v="film &amp; video/science fiction"/>
    <x v="128"/>
    <n v="3590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x v="83"/>
    <b v="0"/>
    <s v="film &amp; video/science fiction"/>
    <x v="129"/>
    <n v="1333.3333333333335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x v="80"/>
    <b v="0"/>
    <s v="film &amp; video/science fiction"/>
    <x v="130"/>
    <n v="20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x v="41"/>
    <b v="0"/>
    <s v="film &amp; video/science fiction"/>
    <x v="131"/>
    <n v="11900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x v="84"/>
    <b v="0"/>
    <s v="film &amp; video/science fiction"/>
    <x v="132"/>
    <n v="400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x v="78"/>
    <b v="0"/>
    <s v="film &amp; video/science fiction"/>
    <x v="109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x v="29"/>
    <b v="0"/>
    <s v="film &amp; video/science fiction"/>
    <x v="133"/>
    <n v="100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x v="78"/>
    <b v="0"/>
    <s v="film &amp; video/drama"/>
    <x v="109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x v="29"/>
    <b v="0"/>
    <s v="film &amp; video/drama"/>
    <x v="134"/>
    <n v="500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x v="73"/>
    <b v="0"/>
    <s v="film &amp; video/drama"/>
    <x v="135"/>
    <n v="4350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x v="78"/>
    <b v="0"/>
    <s v="film &amp; video/drama"/>
    <x v="109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x v="63"/>
    <b v="0"/>
    <s v="film &amp; video/drama"/>
    <x v="136"/>
    <n v="9142.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x v="78"/>
    <b v="0"/>
    <s v="film &amp; video/drama"/>
    <x v="109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x v="29"/>
    <b v="0"/>
    <s v="film &amp; video/drama"/>
    <x v="137"/>
    <n v="300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x v="84"/>
    <b v="0"/>
    <s v="film &amp; video/drama"/>
    <x v="134"/>
    <n v="550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x v="83"/>
    <b v="0"/>
    <s v="film &amp; video/drama"/>
    <x v="138"/>
    <n v="10833.333333333332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x v="73"/>
    <b v="0"/>
    <s v="film &amp; video/drama"/>
    <x v="139"/>
    <n v="5600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x v="73"/>
    <b v="0"/>
    <s v="film &amp; video/drama"/>
    <x v="140"/>
    <n v="3250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x v="29"/>
    <b v="0"/>
    <s v="film &amp; video/drama"/>
    <x v="133"/>
    <n v="100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x v="78"/>
    <b v="0"/>
    <s v="film &amp; video/drama"/>
    <x v="109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x v="78"/>
    <b v="0"/>
    <s v="film &amp; video/drama"/>
    <x v="109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x v="78"/>
    <b v="0"/>
    <s v="film &amp; video/drama"/>
    <x v="109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x v="55"/>
    <b v="0"/>
    <s v="film &amp; video/drama"/>
    <x v="141"/>
    <n v="4988.461538461539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x v="78"/>
    <b v="0"/>
    <s v="film &amp; video/drama"/>
    <x v="109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x v="63"/>
    <b v="0"/>
    <s v="film &amp; video/drama"/>
    <x v="142"/>
    <n v="2571.4285714285716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x v="78"/>
    <b v="0"/>
    <s v="film &amp; video/drama"/>
    <x v="109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x v="84"/>
    <b v="0"/>
    <s v="film &amp; video/drama"/>
    <x v="143"/>
    <n v="100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x v="62"/>
    <b v="0"/>
    <s v="film &amp; video/drama"/>
    <x v="144"/>
    <n v="3084.6153846153848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x v="80"/>
    <b v="0"/>
    <s v="film &amp; video/drama"/>
    <x v="145"/>
    <n v="18050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x v="78"/>
    <b v="0"/>
    <s v="film &amp; video/drama"/>
    <x v="109"/>
    <e v="#DIV/0!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x v="8"/>
    <b v="0"/>
    <s v="film &amp; video/drama"/>
    <x v="146"/>
    <n v="37350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x v="84"/>
    <b v="0"/>
    <s v="film &amp; video/drama"/>
    <x v="147"/>
    <n v="2550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x v="73"/>
    <b v="0"/>
    <s v="film &amp; video/drama"/>
    <x v="148"/>
    <n v="2200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x v="78"/>
    <b v="0"/>
    <s v="film &amp; video/drama"/>
    <x v="109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x v="81"/>
    <b v="0"/>
    <s v="film &amp; video/drama"/>
    <x v="149"/>
    <n v="1600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x v="78"/>
    <b v="0"/>
    <s v="film &amp; video/drama"/>
    <x v="109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x v="81"/>
    <b v="0"/>
    <s v="film &amp; video/drama"/>
    <x v="150"/>
    <n v="6900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x v="29"/>
    <b v="0"/>
    <s v="film &amp; video/drama"/>
    <x v="151"/>
    <n v="500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x v="83"/>
    <b v="0"/>
    <s v="film &amp; video/drama"/>
    <x v="152"/>
    <n v="8333.3333333333321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x v="83"/>
    <b v="0"/>
    <s v="film &amp; video/drama"/>
    <x v="153"/>
    <n v="566.66666666666674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x v="78"/>
    <b v="0"/>
    <s v="film &amp; video/drama"/>
    <x v="109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x v="83"/>
    <b v="0"/>
    <s v="film &amp; video/drama"/>
    <x v="154"/>
    <n v="100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x v="78"/>
    <b v="0"/>
    <s v="film &amp; video/drama"/>
    <x v="109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x v="10"/>
    <b v="0"/>
    <s v="film &amp; video/drama"/>
    <x v="155"/>
    <n v="7710.5263157894742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x v="22"/>
    <b v="0"/>
    <s v="film &amp; video/drama"/>
    <x v="156"/>
    <n v="32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x v="79"/>
    <b v="0"/>
    <s v="film &amp; video/drama"/>
    <x v="157"/>
    <n v="4650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x v="78"/>
    <b v="0"/>
    <s v="film &amp; video/drama"/>
    <x v="109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x v="59"/>
    <b v="0"/>
    <s v="film &amp; video/drama"/>
    <x v="158"/>
    <n v="8730.8333333333339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x v="63"/>
    <b v="0"/>
    <s v="film &amp; video/drama"/>
    <x v="159"/>
    <n v="5428.5714285714284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x v="78"/>
    <b v="0"/>
    <s v="film &amp; video/drama"/>
    <x v="109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x v="22"/>
    <b v="0"/>
    <s v="film &amp; video/drama"/>
    <x v="160"/>
    <n v="93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x v="86"/>
    <b v="0"/>
    <s v="film &amp; video/drama"/>
    <x v="161"/>
    <n v="11768.368136117555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x v="57"/>
    <b v="0"/>
    <s v="film &amp; video/drama"/>
    <x v="162"/>
    <n v="7647.058823529411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x v="78"/>
    <b v="0"/>
    <s v="film &amp; video/drama"/>
    <x v="109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x v="62"/>
    <b v="0"/>
    <s v="film &amp; video/drama"/>
    <x v="163"/>
    <n v="16384.615384615383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x v="78"/>
    <b v="0"/>
    <s v="film &amp; video/drama"/>
    <x v="109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x v="78"/>
    <b v="0"/>
    <s v="film &amp; video/drama"/>
    <x v="109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x v="51"/>
    <b v="0"/>
    <s v="film &amp; video/drama"/>
    <x v="164"/>
    <n v="9181.8181818181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x v="8"/>
    <b v="0"/>
    <s v="film &amp; video/drama"/>
    <x v="165"/>
    <n v="18583.333333333336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x v="29"/>
    <b v="0"/>
    <s v="film &amp; video/drama"/>
    <x v="166"/>
    <n v="100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x v="29"/>
    <b v="0"/>
    <s v="film &amp; video/drama"/>
    <x v="167"/>
    <n v="200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x v="29"/>
    <b v="0"/>
    <s v="film &amp; video/drama"/>
    <x v="168"/>
    <n v="100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x v="29"/>
    <b v="0"/>
    <s v="film &amp; video/drama"/>
    <x v="169"/>
    <n v="100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x v="87"/>
    <b v="0"/>
    <s v="film &amp; video/drama"/>
    <x v="170"/>
    <n v="33153.833333333336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x v="44"/>
    <b v="0"/>
    <s v="film &amp; video/drama"/>
    <x v="171"/>
    <n v="31428.947368421053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x v="29"/>
    <b v="0"/>
    <s v="film &amp; video/drama"/>
    <x v="172"/>
    <n v="100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x v="88"/>
    <b v="0"/>
    <s v="film &amp; video/drama"/>
    <x v="173"/>
    <n v="11598.684210526317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x v="83"/>
    <b v="0"/>
    <s v="film &amp; video/drama"/>
    <x v="174"/>
    <n v="12000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x v="78"/>
    <b v="0"/>
    <s v="film &amp; video/drama"/>
    <x v="109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x v="84"/>
    <b v="0"/>
    <s v="film &amp; video/drama"/>
    <x v="175"/>
    <n v="6500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x v="78"/>
    <b v="0"/>
    <s v="film &amp; video/drama"/>
    <x v="109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x v="78"/>
    <b v="0"/>
    <s v="film &amp; video/drama"/>
    <x v="109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x v="78"/>
    <b v="0"/>
    <s v="film &amp; video/drama"/>
    <x v="109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x v="84"/>
    <b v="0"/>
    <s v="film &amp; video/drama"/>
    <x v="176"/>
    <n v="12500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x v="78"/>
    <b v="0"/>
    <s v="film &amp; video/drama"/>
    <x v="109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x v="78"/>
    <b v="0"/>
    <s v="film &amp; video/drama"/>
    <x v="109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x v="78"/>
    <b v="0"/>
    <s v="film &amp; video/drama"/>
    <x v="109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x v="84"/>
    <b v="0"/>
    <s v="film &amp; video/drama"/>
    <x v="177"/>
    <n v="300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x v="78"/>
    <b v="0"/>
    <s v="film &amp; video/drama"/>
    <x v="109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x v="63"/>
    <b v="0"/>
    <s v="film &amp; video/drama"/>
    <x v="178"/>
    <n v="1571.4285714285713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x v="78"/>
    <b v="0"/>
    <s v="film &amp; video/drama"/>
    <x v="109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x v="81"/>
    <b v="0"/>
    <s v="film &amp; video/drama"/>
    <x v="179"/>
    <n v="8020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x v="78"/>
    <b v="0"/>
    <s v="film &amp; video/drama"/>
    <x v="109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x v="78"/>
    <b v="0"/>
    <s v="film &amp; video/drama"/>
    <x v="109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x v="29"/>
    <b v="0"/>
    <s v="film &amp; video/drama"/>
    <x v="119"/>
    <n v="500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x v="78"/>
    <b v="0"/>
    <s v="film &amp; video/drama"/>
    <x v="109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x v="81"/>
    <b v="0"/>
    <s v="film &amp; video/drama"/>
    <x v="180"/>
    <n v="500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x v="89"/>
    <b v="1"/>
    <s v="film &amp; video/documentary"/>
    <x v="181"/>
    <n v="11784.759124087592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x v="90"/>
    <b v="1"/>
    <s v="film &amp; video/documentary"/>
    <x v="182"/>
    <n v="10904.255319148937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x v="91"/>
    <b v="1"/>
    <s v="film &amp; video/documentary"/>
    <x v="183"/>
    <n v="7301.9801980198026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x v="92"/>
    <b v="1"/>
    <s v="film &amp; video/documentary"/>
    <x v="184"/>
    <n v="7819.5121951219508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x v="87"/>
    <b v="1"/>
    <s v="film &amp; video/documentary"/>
    <x v="185"/>
    <n v="4739.8809523809523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x v="93"/>
    <b v="1"/>
    <s v="film &amp; video/documentary"/>
    <x v="186"/>
    <n v="5402.0833333333339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x v="94"/>
    <b v="1"/>
    <s v="film &amp; video/documentary"/>
    <x v="187"/>
    <n v="6848.8789237668161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x v="95"/>
    <b v="1"/>
    <s v="film &amp; video/documentary"/>
    <x v="188"/>
    <n v="10814.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x v="96"/>
    <b v="1"/>
    <s v="film &amp; video/documentary"/>
    <x v="189"/>
    <n v="58995.205479452059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x v="97"/>
    <b v="1"/>
    <s v="film &amp; video/documentary"/>
    <x v="190"/>
    <n v="4805.1063829787236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x v="98"/>
    <b v="1"/>
    <s v="film &amp; video/documentary"/>
    <x v="191"/>
    <n v="7248.2837528604123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x v="99"/>
    <b v="1"/>
    <s v="film &amp; video/documentary"/>
    <x v="192"/>
    <n v="5707.7922077922076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x v="52"/>
    <b v="1"/>
    <s v="film &amp; video/documentary"/>
    <x v="193"/>
    <n v="8544.444444444443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x v="63"/>
    <b v="1"/>
    <s v="film &amp; video/documentary"/>
    <x v="194"/>
    <n v="21585.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x v="100"/>
    <b v="1"/>
    <s v="film &amp; video/documentary"/>
    <x v="195"/>
    <n v="8938.643312101910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x v="101"/>
    <b v="1"/>
    <s v="film &amp; video/documentary"/>
    <x v="196"/>
    <n v="4541.8404255319147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x v="102"/>
    <b v="1"/>
    <s v="film &amp; video/documentary"/>
    <x v="197"/>
    <n v="6575.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x v="103"/>
    <b v="1"/>
    <s v="film &amp; video/documentary"/>
    <x v="198"/>
    <n v="6670.4053571428558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x v="104"/>
    <b v="1"/>
    <s v="film &amp; video/documentary"/>
    <x v="199"/>
    <n v="8334.5930232558148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x v="105"/>
    <b v="1"/>
    <s v="film &amp; video/documentary"/>
    <x v="200"/>
    <n v="10504.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x v="106"/>
    <b v="1"/>
    <s v="film &amp; video/documentary"/>
    <x v="201"/>
    <n v="12090.90909090909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x v="107"/>
    <b v="1"/>
    <s v="film &amp; video/documentary"/>
    <x v="202"/>
    <n v="9763.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x v="108"/>
    <b v="1"/>
    <s v="film &amp; video/documentary"/>
    <x v="203"/>
    <n v="4137.9310344827591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x v="109"/>
    <b v="1"/>
    <s v="film &amp; video/documentary"/>
    <x v="204"/>
    <n v="3065.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x v="110"/>
    <b v="1"/>
    <s v="film &amp; video/documentary"/>
    <x v="205"/>
    <n v="6494.5054945054944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x v="6"/>
    <b v="1"/>
    <s v="film &amp; video/documentary"/>
    <x v="206"/>
    <n v="9577.5862068965525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x v="17"/>
    <b v="1"/>
    <s v="film &amp; video/documentary"/>
    <x v="207"/>
    <n v="4041.6666666666665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x v="111"/>
    <b v="1"/>
    <s v="film &amp; video/documentary"/>
    <x v="208"/>
    <n v="7857.8424242424244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x v="112"/>
    <b v="1"/>
    <s v="film &amp; video/documentary"/>
    <x v="209"/>
    <n v="5018.018018018017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x v="113"/>
    <b v="1"/>
    <s v="film &amp; video/documentary"/>
    <x v="210"/>
    <n v="9225.1735588972424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x v="42"/>
    <b v="1"/>
    <s v="film &amp; video/documentary"/>
    <x v="211"/>
    <n v="5754.0983606557375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x v="114"/>
    <b v="1"/>
    <s v="film &amp; video/documentary"/>
    <x v="212"/>
    <n v="10942.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x v="71"/>
    <b v="1"/>
    <s v="film &amp; video/documentary"/>
    <x v="213"/>
    <n v="8189.2461538461548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x v="115"/>
    <b v="1"/>
    <s v="film &amp; video/documentary"/>
    <x v="214"/>
    <n v="4566.7711864406774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x v="116"/>
    <b v="1"/>
    <s v="film &amp; video/documentary"/>
    <x v="215"/>
    <n v="5522.123893805310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x v="117"/>
    <b v="1"/>
    <s v="film &amp; video/documentary"/>
    <x v="216"/>
    <n v="6529.8192771084332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x v="95"/>
    <b v="1"/>
    <s v="film &amp; video/documentary"/>
    <x v="217"/>
    <n v="9522.5806451612898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x v="118"/>
    <b v="1"/>
    <s v="film &amp; video/documentary"/>
    <x v="218"/>
    <n v="7544.4794952681395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x v="119"/>
    <b v="1"/>
    <s v="film &amp; video/documentary"/>
    <x v="219"/>
    <n v="9781.6867469879508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x v="120"/>
    <b v="1"/>
    <s v="film &amp; video/documentary"/>
    <x v="220"/>
    <n v="8768.560655737705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x v="121"/>
    <b v="1"/>
    <s v="film &amp; video/documentary"/>
    <x v="221"/>
    <n v="5474.894810659187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x v="1"/>
    <b v="1"/>
    <s v="film &amp; video/documentary"/>
    <x v="222"/>
    <n v="8395.3417721518981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x v="122"/>
    <b v="1"/>
    <s v="film &amp; video/documentary"/>
    <x v="223"/>
    <n v="25438.54748603352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x v="91"/>
    <b v="1"/>
    <s v="film &amp; video/documentary"/>
    <x v="224"/>
    <n v="10182.698019801979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x v="123"/>
    <b v="1"/>
    <s v="film &amp; video/documentary"/>
    <x v="225"/>
    <n v="5506.6394736842103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x v="124"/>
    <b v="1"/>
    <s v="film &amp; video/documentary"/>
    <x v="226"/>
    <n v="5690.1438721136765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x v="125"/>
    <b v="1"/>
    <s v="film &amp; video/documentary"/>
    <x v="227"/>
    <n v="12128.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x v="126"/>
    <b v="1"/>
    <s v="film &amp; video/documentary"/>
    <x v="228"/>
    <n v="9118.9655172413786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x v="127"/>
    <b v="1"/>
    <s v="film &amp; video/documentary"/>
    <x v="229"/>
    <n v="11544.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x v="128"/>
    <b v="1"/>
    <s v="film &amp; video/documentary"/>
    <x v="230"/>
    <n v="6777.1551724137935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x v="129"/>
    <b v="1"/>
    <s v="film &amp; video/documentary"/>
    <x v="231"/>
    <n v="2857.6190476190477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x v="130"/>
    <b v="1"/>
    <s v="film &amp; video/documentary"/>
    <x v="232"/>
    <n v="4688.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x v="131"/>
    <b v="1"/>
    <s v="film &amp; video/documentary"/>
    <x v="233"/>
    <n v="15442.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x v="132"/>
    <b v="1"/>
    <s v="film &amp; video/documentary"/>
    <x v="234"/>
    <n v="20122.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x v="133"/>
    <b v="1"/>
    <s v="film &amp; video/documentary"/>
    <x v="31"/>
    <n v="100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x v="134"/>
    <b v="1"/>
    <s v="film &amp; video/documentary"/>
    <x v="235"/>
    <n v="10008.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x v="135"/>
    <b v="1"/>
    <s v="film &amp; video/documentary"/>
    <x v="236"/>
    <n v="23008.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x v="136"/>
    <b v="1"/>
    <s v="film &amp; video/documentary"/>
    <x v="237"/>
    <n v="14174.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x v="137"/>
    <b v="1"/>
    <s v="film &amp; video/documentary"/>
    <x v="238"/>
    <n v="5634.43513957307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x v="138"/>
    <b v="1"/>
    <s v="film &amp; video/documentary"/>
    <x v="239"/>
    <n v="7334.1188524590161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x v="139"/>
    <b v="1"/>
    <s v="film &amp; video/documentary"/>
    <x v="240"/>
    <n v="8533.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x v="140"/>
    <b v="1"/>
    <s v="film &amp; video/documentary"/>
    <x v="241"/>
    <n v="6149.6215139442229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x v="52"/>
    <b v="1"/>
    <s v="film &amp; video/documentary"/>
    <x v="242"/>
    <n v="9301.851851851852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x v="141"/>
    <b v="1"/>
    <s v="film &amp; video/documentary"/>
    <x v="243"/>
    <n v="5029.2682926829266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x v="142"/>
    <b v="1"/>
    <s v="film &amp; video/documentary"/>
    <x v="244"/>
    <n v="10643.2432432432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x v="143"/>
    <b v="1"/>
    <s v="film &amp; video/documentary"/>
    <x v="245"/>
    <n v="5171.9576719576726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x v="144"/>
    <b v="1"/>
    <s v="film &amp; video/documentary"/>
    <x v="246"/>
    <n v="3661.2499999999995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x v="145"/>
    <b v="1"/>
    <s v="film &amp; video/documentary"/>
    <x v="247"/>
    <n v="4251.7361111111113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x v="91"/>
    <b v="1"/>
    <s v="film &amp; video/documentary"/>
    <x v="248"/>
    <n v="6271.2871287128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x v="146"/>
    <b v="1"/>
    <s v="film &amp; video/documentary"/>
    <x v="249"/>
    <n v="8995.7983193277323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x v="17"/>
    <b v="1"/>
    <s v="film &amp; video/documentary"/>
    <x v="250"/>
    <n v="2892.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x v="3"/>
    <b v="1"/>
    <s v="film &amp; video/documentary"/>
    <x v="251"/>
    <n v="13880.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x v="96"/>
    <b v="1"/>
    <s v="film &amp; video/documentary"/>
    <x v="252"/>
    <n v="6130.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x v="147"/>
    <b v="1"/>
    <s v="film &amp; video/documentary"/>
    <x v="253"/>
    <n v="8020.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x v="148"/>
    <b v="1"/>
    <s v="film &amp; video/documentary"/>
    <x v="254"/>
    <n v="3209.583333333333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x v="149"/>
    <b v="1"/>
    <s v="film &amp; video/documentary"/>
    <x v="255"/>
    <n v="20088.888888888887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x v="150"/>
    <b v="1"/>
    <s v="film &amp; video/documentary"/>
    <x v="256"/>
    <n v="10801.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x v="151"/>
    <b v="1"/>
    <s v="film &amp; video/documentary"/>
    <x v="257"/>
    <n v="9569.9367088607596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x v="4"/>
    <b v="1"/>
    <s v="film &amp; video/documentary"/>
    <x v="258"/>
    <n v="4988.0281690140846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x v="13"/>
    <b v="1"/>
    <s v="film &amp; video/documentary"/>
    <x v="259"/>
    <n v="11047.058823529411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x v="150"/>
    <b v="1"/>
    <s v="film &amp; video/documentary"/>
    <x v="260"/>
    <n v="13491.139240506329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x v="152"/>
    <b v="1"/>
    <s v="film &amp; video/documentary"/>
    <x v="261"/>
    <n v="10662.314540059348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x v="153"/>
    <b v="1"/>
    <s v="film &amp; video/documentary"/>
    <x v="262"/>
    <n v="14504.301075268817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x v="6"/>
    <b v="1"/>
    <s v="film &amp; video/documentary"/>
    <x v="263"/>
    <n v="11458.620689655172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x v="141"/>
    <b v="1"/>
    <s v="film &amp; video/documentary"/>
    <x v="264"/>
    <n v="10531.707317073171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x v="154"/>
    <b v="1"/>
    <s v="film &amp; video/documentary"/>
    <x v="265"/>
    <n v="7092.119565217391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x v="155"/>
    <b v="1"/>
    <s v="film &amp; video/documentary"/>
    <x v="266"/>
    <n v="14717.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x v="69"/>
    <b v="1"/>
    <s v="film &amp; video/documentary"/>
    <x v="267"/>
    <n v="16047.058823529411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x v="156"/>
    <b v="1"/>
    <s v="film &amp; video/documentary"/>
    <x v="268"/>
    <n v="15604.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x v="157"/>
    <b v="1"/>
    <s v="film &amp; video/documentary"/>
    <x v="269"/>
    <n v="6317.3652694610782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x v="158"/>
    <b v="1"/>
    <s v="film &amp; video/documentary"/>
    <x v="270"/>
    <n v="10482.35294117647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x v="159"/>
    <b v="1"/>
    <s v="film &amp; video/documentary"/>
    <x v="271"/>
    <n v="9735.6164383561645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x v="160"/>
    <b v="1"/>
    <s v="film &amp; video/documentary"/>
    <x v="272"/>
    <n v="20363.063063063062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x v="161"/>
    <b v="1"/>
    <s v="film &amp; video/documentary"/>
    <x v="273"/>
    <n v="18831.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x v="50"/>
    <b v="1"/>
    <s v="film &amp; video/documentary"/>
    <x v="274"/>
    <n v="14665.217391304346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x v="144"/>
    <b v="1"/>
    <s v="film &amp; video/documentary"/>
    <x v="275"/>
    <n v="10918.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x v="131"/>
    <b v="1"/>
    <s v="film &amp; video/documentary"/>
    <x v="276"/>
    <n v="5924.9046653144014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x v="162"/>
    <b v="1"/>
    <s v="film &amp; video/documentary"/>
    <x v="277"/>
    <n v="9790.4838709677424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x v="163"/>
    <b v="1"/>
    <s v="film &amp; video/documentary"/>
    <x v="278"/>
    <n v="7000.016949152543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x v="30"/>
    <b v="1"/>
    <s v="film &amp; video/documentary"/>
    <x v="279"/>
    <n v="7286.5168539325832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x v="164"/>
    <b v="1"/>
    <s v="film &amp; video/documentary"/>
    <x v="280"/>
    <n v="14634.782608695654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x v="165"/>
    <b v="1"/>
    <s v="film &amp; video/documentary"/>
    <x v="281"/>
    <n v="6790.9090909090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x v="166"/>
    <b v="1"/>
    <s v="film &amp; video/documentary"/>
    <x v="282"/>
    <n v="16985.083076923074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x v="167"/>
    <b v="1"/>
    <s v="film &amp; video/documentary"/>
    <x v="283"/>
    <n v="5841.3339694656488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x v="168"/>
    <b v="1"/>
    <s v="film &amp; video/documentary"/>
    <x v="284"/>
    <n v="11999.298245614036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x v="122"/>
    <b v="1"/>
    <s v="film &amp; video/documentary"/>
    <x v="285"/>
    <n v="9986.0335195530715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x v="101"/>
    <b v="1"/>
    <s v="film &amp; video/documentary"/>
    <x v="286"/>
    <n v="9057.9148936170204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x v="169"/>
    <b v="1"/>
    <s v="film &amp; video/documentary"/>
    <x v="287"/>
    <n v="11777.361477572558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x v="46"/>
    <b v="1"/>
    <s v="film &amp; video/documentary"/>
    <x v="288"/>
    <n v="8655.4621848739498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x v="157"/>
    <b v="1"/>
    <s v="film &amp; video/documentary"/>
    <x v="289"/>
    <n v="7189.9281437125755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x v="170"/>
    <b v="1"/>
    <s v="film &amp; video/documentary"/>
    <x v="290"/>
    <n v="12981.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x v="171"/>
    <b v="1"/>
    <s v="film &amp; video/documentary"/>
    <x v="291"/>
    <n v="4491.2863070539415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x v="172"/>
    <b v="1"/>
    <s v="film &amp; video/documentary"/>
    <x v="292"/>
    <n v="4075.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x v="173"/>
    <b v="1"/>
    <s v="film &amp; video/documentary"/>
    <x v="293"/>
    <n v="10352.394779771616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x v="60"/>
    <b v="1"/>
    <s v="film &amp; video/documentary"/>
    <x v="294"/>
    <n v="12544.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x v="111"/>
    <b v="1"/>
    <s v="film &amp; video/documentary"/>
    <x v="295"/>
    <n v="24660.60606060606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x v="174"/>
    <b v="1"/>
    <s v="film &amp; video/documentary"/>
    <x v="296"/>
    <n v="7940.1340206185569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x v="175"/>
    <b v="1"/>
    <s v="film &amp; video/documentary"/>
    <x v="297"/>
    <n v="8613.8613861386129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x v="176"/>
    <b v="1"/>
    <s v="film &amp; video/documentary"/>
    <x v="298"/>
    <n v="19304.868913857677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x v="177"/>
    <b v="1"/>
    <s v="film &amp; video/documentary"/>
    <x v="299"/>
    <n v="8402.3178807947024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x v="45"/>
    <b v="1"/>
    <s v="film &amp; video/documentary"/>
    <x v="300"/>
    <n v="13982.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x v="178"/>
    <b v="1"/>
    <s v="film &amp; video/documentary"/>
    <x v="301"/>
    <n v="10982.189265536723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x v="48"/>
    <b v="1"/>
    <s v="film &amp; video/documentary"/>
    <x v="302"/>
    <n v="13953.48837209302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x v="55"/>
    <b v="1"/>
    <s v="film &amp; video/documentary"/>
    <x v="303"/>
    <n v="34784.61538461539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x v="116"/>
    <b v="1"/>
    <s v="film &amp; video/documentary"/>
    <x v="304"/>
    <n v="6824.159292035397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x v="71"/>
    <b v="1"/>
    <s v="film &amp; video/documentary"/>
    <x v="305"/>
    <n v="23993.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x v="179"/>
    <b v="1"/>
    <s v="film &amp; video/documentary"/>
    <x v="306"/>
    <n v="28731.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x v="46"/>
    <b v="1"/>
    <s v="film &amp; video/documentary"/>
    <x v="307"/>
    <n v="8684.882352941176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x v="180"/>
    <b v="1"/>
    <s v="film &amp; video/documentary"/>
    <x v="308"/>
    <n v="8184.9056603773588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x v="157"/>
    <b v="1"/>
    <s v="film &amp; video/documentary"/>
    <x v="309"/>
    <n v="4287.4970059880243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x v="68"/>
    <b v="1"/>
    <s v="film &amp; video/documentary"/>
    <x v="310"/>
    <n v="70941.860465116275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x v="181"/>
    <b v="1"/>
    <s v="film &amp; video/documentary"/>
    <x v="311"/>
    <n v="16125.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x v="82"/>
    <b v="1"/>
    <s v="film &amp; video/documentary"/>
    <x v="312"/>
    <n v="4177.7777777777783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x v="30"/>
    <b v="1"/>
    <s v="film &amp; video/documentary"/>
    <x v="313"/>
    <n v="8988.7640449438204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x v="49"/>
    <b v="1"/>
    <s v="film &amp; video/documentary"/>
    <x v="314"/>
    <n v="4505.1724137931033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x v="25"/>
    <b v="1"/>
    <s v="film &amp; video/documentary"/>
    <x v="43"/>
    <n v="4285.7142857142853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x v="53"/>
    <b v="1"/>
    <s v="film &amp; video/documentary"/>
    <x v="315"/>
    <n v="5408.3333333333339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x v="182"/>
    <b v="1"/>
    <s v="film &amp; video/documentary"/>
    <x v="316"/>
    <n v="10321.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x v="183"/>
    <b v="1"/>
    <s v="film &amp; video/documentary"/>
    <x v="317"/>
    <n v="4039.7590361445787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x v="184"/>
    <b v="1"/>
    <s v="film &amp; video/documentary"/>
    <x v="318"/>
    <n v="11685.906040268455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x v="72"/>
    <b v="1"/>
    <s v="film &amp; video/documentary"/>
    <x v="319"/>
    <n v="11551.020408163266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x v="140"/>
    <b v="1"/>
    <s v="film &amp; video/documentary"/>
    <x v="320"/>
    <n v="10431.274900398406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x v="19"/>
    <b v="1"/>
    <s v="film &amp; video/documentary"/>
    <x v="321"/>
    <n v="6977.27272727272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x v="53"/>
    <b v="1"/>
    <s v="film &amp; video/documentary"/>
    <x v="322"/>
    <n v="4302.0833333333339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x v="185"/>
    <b v="1"/>
    <s v="film &amp; video/documentary"/>
    <x v="323"/>
    <n v="5854.04699738903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x v="186"/>
    <b v="1"/>
    <s v="film &amp; video/documentary"/>
    <x v="324"/>
    <n v="11179.535864978901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x v="62"/>
    <b v="1"/>
    <s v="film &amp; video/documentary"/>
    <x v="325"/>
    <n v="4623.0769230769238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x v="187"/>
    <b v="1"/>
    <s v="film &amp; video/documentary"/>
    <x v="326"/>
    <n v="14469.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x v="26"/>
    <b v="1"/>
    <s v="film &amp; video/documentary"/>
    <x v="327"/>
    <n v="8884.5070422535209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x v="188"/>
    <b v="1"/>
    <s v="film &amp; video/documentary"/>
    <x v="328"/>
    <n v="8175.1072847682108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x v="25"/>
    <b v="1"/>
    <s v="film &amp; video/documentary"/>
    <x v="31"/>
    <n v="7142.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x v="189"/>
    <b v="1"/>
    <s v="film &amp; video/documentary"/>
    <x v="329"/>
    <n v="10425.906735751294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x v="190"/>
    <b v="1"/>
    <s v="film &amp; video/documentary"/>
    <x v="330"/>
    <n v="9061.6504854368923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x v="191"/>
    <b v="1"/>
    <s v="film &amp; video/documentary"/>
    <x v="331"/>
    <n v="15733.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x v="133"/>
    <b v="1"/>
    <s v="film &amp; video/documentary"/>
    <x v="332"/>
    <n v="105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x v="192"/>
    <b v="1"/>
    <s v="film &amp; video/documentary"/>
    <x v="333"/>
    <n v="5871.9836956521749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x v="193"/>
    <b v="1"/>
    <s v="film &amp; video/documentary"/>
    <x v="313"/>
    <n v="8163.2653061224491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x v="194"/>
    <b v="1"/>
    <s v="film &amp; video/documentary"/>
    <x v="334"/>
    <n v="5646.0043668122271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x v="85"/>
    <b v="1"/>
    <s v="film &amp; video/documentary"/>
    <x v="335"/>
    <n v="14010.447761194029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x v="195"/>
    <b v="1"/>
    <s v="film &amp; video/documentary"/>
    <x v="336"/>
    <n v="22485.263157894737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x v="95"/>
    <b v="1"/>
    <s v="film &amp; video/documentary"/>
    <x v="337"/>
    <n v="18113.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x v="196"/>
    <b v="1"/>
    <s v="film &amp; video/documentary"/>
    <x v="338"/>
    <n v="71104.10958904109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x v="68"/>
    <b v="1"/>
    <s v="film &amp; video/documentary"/>
    <x v="339"/>
    <n v="6588.3720930232557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x v="16"/>
    <b v="1"/>
    <s v="film &amp; video/documentary"/>
    <x v="340"/>
    <n v="7518.5714285714284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x v="197"/>
    <b v="1"/>
    <s v="film &amp; video/documentary"/>
    <x v="341"/>
    <n v="13314.391143911438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x v="165"/>
    <b v="1"/>
    <s v="film &amp; video/documentary"/>
    <x v="342"/>
    <n v="5520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x v="2"/>
    <b v="1"/>
    <s v="film &amp; video/documentary"/>
    <x v="343"/>
    <n v="8616.371428571428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x v="19"/>
    <b v="1"/>
    <s v="film &amp; video/documentary"/>
    <x v="344"/>
    <n v="9231.81818181818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x v="44"/>
    <b v="1"/>
    <s v="film &amp; video/documentary"/>
    <x v="345"/>
    <n v="16016.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x v="41"/>
    <b v="1"/>
    <s v="film &amp; video/documentary"/>
    <x v="346"/>
    <n v="4560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x v="63"/>
    <b v="1"/>
    <s v="film &amp; video/documentary"/>
    <x v="347"/>
    <n v="18328.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x v="198"/>
    <b v="1"/>
    <s v="film &amp; video/documentary"/>
    <x v="348"/>
    <n v="12578.83817427386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x v="165"/>
    <b v="1"/>
    <s v="film &amp; video/documentary"/>
    <x v="349"/>
    <n v="5765.45454545454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x v="199"/>
    <b v="1"/>
    <s v="film &amp; video/documentary"/>
    <x v="350"/>
    <n v="7866.0818713450299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x v="200"/>
    <b v="1"/>
    <s v="film &amp; video/documentary"/>
    <x v="351"/>
    <n v="9148.076923076922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x v="64"/>
    <b v="1"/>
    <s v="film &amp; video/documentary"/>
    <x v="352"/>
    <n v="6809.8095238095239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x v="20"/>
    <b v="1"/>
    <s v="film &amp; video/documentary"/>
    <x v="353"/>
    <n v="4808.68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x v="47"/>
    <b v="1"/>
    <s v="film &amp; video/documentary"/>
    <x v="354"/>
    <n v="20242.307692307695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x v="201"/>
    <b v="1"/>
    <s v="film &amp; video/documentary"/>
    <x v="355"/>
    <n v="216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x v="196"/>
    <b v="1"/>
    <s v="film &amp; video/documentary"/>
    <x v="356"/>
    <n v="11006.849315068494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x v="83"/>
    <b v="0"/>
    <s v="film &amp; video/animation"/>
    <x v="357"/>
    <n v="483.33333333333331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x v="79"/>
    <b v="0"/>
    <s v="film &amp; video/animation"/>
    <x v="358"/>
    <n v="5016.6666666666661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x v="8"/>
    <b v="0"/>
    <s v="film &amp; video/animation"/>
    <x v="359"/>
    <n v="3583.3333333333335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x v="62"/>
    <b v="0"/>
    <s v="film &amp; video/animation"/>
    <x v="360"/>
    <n v="1176.9230769230769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x v="81"/>
    <b v="0"/>
    <s v="film &amp; video/animation"/>
    <x v="361"/>
    <n v="40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x v="84"/>
    <b v="0"/>
    <s v="film &amp; video/animation"/>
    <x v="362"/>
    <n v="300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x v="22"/>
    <b v="0"/>
    <s v="film &amp; video/animation"/>
    <x v="363"/>
    <n v="1662.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x v="78"/>
    <b v="0"/>
    <s v="film &amp; video/animation"/>
    <x v="109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x v="62"/>
    <b v="0"/>
    <s v="film &amp; video/animation"/>
    <x v="364"/>
    <n v="5200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x v="78"/>
    <b v="0"/>
    <s v="film &amp; video/animation"/>
    <x v="109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x v="81"/>
    <b v="0"/>
    <s v="film &amp; video/animation"/>
    <x v="365"/>
    <n v="480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x v="22"/>
    <b v="0"/>
    <s v="film &amp; video/animation"/>
    <x v="366"/>
    <n v="5187.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x v="22"/>
    <b v="0"/>
    <s v="film &amp; video/animation"/>
    <x v="367"/>
    <n v="71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x v="78"/>
    <b v="0"/>
    <s v="film &amp; video/animation"/>
    <x v="109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x v="84"/>
    <b v="0"/>
    <s v="film &amp; video/animation"/>
    <x v="152"/>
    <n v="6250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x v="83"/>
    <b v="0"/>
    <s v="film &amp; video/animation"/>
    <x v="368"/>
    <n v="100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x v="78"/>
    <b v="0"/>
    <s v="film &amp; video/animation"/>
    <x v="109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x v="78"/>
    <b v="0"/>
    <s v="film &amp; video/animation"/>
    <x v="109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x v="202"/>
    <b v="0"/>
    <s v="film &amp; video/animation"/>
    <x v="369"/>
    <n v="17054.545454545452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x v="78"/>
    <b v="0"/>
    <s v="film &amp; video/animation"/>
    <x v="109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x v="29"/>
    <b v="0"/>
    <s v="film &amp; video/animation"/>
    <x v="370"/>
    <n v="500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x v="78"/>
    <b v="0"/>
    <s v="film &amp; video/animation"/>
    <x v="109"/>
    <e v="#DIV/0!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x v="57"/>
    <b v="0"/>
    <s v="film &amp; video/animation"/>
    <x v="371"/>
    <n v="39358.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x v="84"/>
    <b v="0"/>
    <s v="film &amp; video/animation"/>
    <x v="370"/>
    <n v="500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x v="29"/>
    <b v="0"/>
    <s v="film &amp; video/animation"/>
    <x v="152"/>
    <n v="500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x v="84"/>
    <b v="0"/>
    <s v="film &amp; video/animation"/>
    <x v="372"/>
    <n v="100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x v="38"/>
    <b v="0"/>
    <s v="film &amp; video/animation"/>
    <x v="373"/>
    <n v="4787.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x v="29"/>
    <b v="0"/>
    <s v="film &amp; video/animation"/>
    <x v="374"/>
    <n v="500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x v="80"/>
    <b v="0"/>
    <s v="film &amp; video/animation"/>
    <x v="375"/>
    <n v="2050.2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x v="81"/>
    <b v="0"/>
    <s v="film &amp; video/animation"/>
    <x v="376"/>
    <n v="900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x v="63"/>
    <b v="0"/>
    <s v="film &amp; video/animation"/>
    <x v="377"/>
    <n v="5657.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x v="78"/>
    <b v="0"/>
    <s v="film &amp; video/animation"/>
    <x v="109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x v="8"/>
    <b v="0"/>
    <s v="film &amp; video/animation"/>
    <x v="378"/>
    <n v="400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x v="84"/>
    <b v="0"/>
    <s v="film &amp; video/animation"/>
    <x v="379"/>
    <n v="1300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x v="81"/>
    <b v="0"/>
    <s v="film &amp; video/animation"/>
    <x v="380"/>
    <n v="1639.9999999999998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x v="84"/>
    <b v="0"/>
    <s v="film &amp; video/animation"/>
    <x v="381"/>
    <n v="2250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x v="83"/>
    <b v="0"/>
    <s v="film &amp; video/animation"/>
    <x v="382"/>
    <n v="2033.3333333333333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x v="78"/>
    <b v="0"/>
    <s v="film &amp; video/animation"/>
    <x v="109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x v="72"/>
    <b v="0"/>
    <s v="film &amp; video/animation"/>
    <x v="383"/>
    <n v="1675.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x v="29"/>
    <b v="0"/>
    <s v="film &amp; video/animation"/>
    <x v="384"/>
    <n v="2500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x v="84"/>
    <b v="0"/>
    <s v="film &amp; video/animation"/>
    <x v="385"/>
    <n v="1250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x v="78"/>
    <b v="0"/>
    <s v="film &amp; video/animation"/>
    <x v="109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x v="78"/>
    <b v="0"/>
    <s v="film &amp; video/animation"/>
    <x v="109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x v="202"/>
    <b v="0"/>
    <s v="film &amp; video/animation"/>
    <x v="386"/>
    <n v="11363.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x v="29"/>
    <b v="0"/>
    <s v="film &amp; video/animation"/>
    <x v="387"/>
    <n v="100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x v="22"/>
    <b v="0"/>
    <s v="film &amp; video/animation"/>
    <x v="388"/>
    <n v="17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x v="81"/>
    <b v="0"/>
    <s v="film &amp; video/animation"/>
    <x v="389"/>
    <n v="1520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x v="70"/>
    <b v="0"/>
    <s v="film &amp; video/animation"/>
    <x v="390"/>
    <n v="11064.102564102563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x v="78"/>
    <b v="0"/>
    <s v="film &amp; video/animation"/>
    <x v="109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x v="78"/>
    <b v="0"/>
    <s v="film &amp; video/animation"/>
    <x v="109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x v="84"/>
    <b v="0"/>
    <s v="film &amp; video/animation"/>
    <x v="391"/>
    <n v="2550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x v="203"/>
    <b v="0"/>
    <s v="film &amp; video/animation"/>
    <x v="392"/>
    <n v="3847.6470588235293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x v="81"/>
    <b v="0"/>
    <s v="film &amp; video/animation"/>
    <x v="393"/>
    <n v="2820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x v="25"/>
    <b v="0"/>
    <s v="film &amp; video/animation"/>
    <x v="394"/>
    <n v="6150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x v="29"/>
    <b v="0"/>
    <s v="film &amp; video/animation"/>
    <x v="395"/>
    <n v="100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x v="78"/>
    <b v="0"/>
    <s v="film &amp; video/animation"/>
    <x v="109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x v="204"/>
    <b v="0"/>
    <s v="film &amp; video/animation"/>
    <x v="396"/>
    <n v="3956.927419354839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x v="78"/>
    <b v="0"/>
    <s v="film &amp; video/animation"/>
    <x v="109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x v="78"/>
    <b v="0"/>
    <s v="film &amp; video/animation"/>
    <x v="109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x v="165"/>
    <b v="0"/>
    <s v="film &amp; video/animation"/>
    <x v="397"/>
    <n v="8880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x v="205"/>
    <b v="0"/>
    <s v="film &amp; video/animation"/>
    <x v="398"/>
    <n v="5545.7142857142853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x v="64"/>
    <b v="0"/>
    <s v="film &amp; video/animation"/>
    <x v="399"/>
    <n v="8714.2857142857138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x v="29"/>
    <b v="0"/>
    <s v="film &amp; video/animation"/>
    <x v="370"/>
    <n v="100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x v="206"/>
    <b v="0"/>
    <s v="film &amp; video/animation"/>
    <x v="400"/>
    <n v="5122.448979591836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x v="202"/>
    <b v="0"/>
    <s v="film &amp; video/animation"/>
    <x v="401"/>
    <n v="1354.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x v="207"/>
    <b v="0"/>
    <s v="film &amp; video/animation"/>
    <x v="402"/>
    <n v="6652.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x v="29"/>
    <b v="0"/>
    <s v="film &amp; video/animation"/>
    <x v="403"/>
    <n v="500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x v="78"/>
    <b v="0"/>
    <s v="film &amp; video/animation"/>
    <x v="109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x v="78"/>
    <b v="0"/>
    <s v="film &amp; video/animation"/>
    <x v="109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x v="83"/>
    <b v="0"/>
    <s v="film &amp; video/animation"/>
    <x v="404"/>
    <n v="7166.666666666667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x v="78"/>
    <b v="0"/>
    <s v="film &amp; video/animation"/>
    <x v="109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x v="78"/>
    <b v="0"/>
    <s v="film &amp; video/animation"/>
    <x v="109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x v="78"/>
    <b v="0"/>
    <s v="film &amp; video/animation"/>
    <x v="109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x v="78"/>
    <b v="0"/>
    <s v="film &amp; video/animation"/>
    <x v="109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x v="83"/>
    <b v="0"/>
    <s v="film &amp; video/animation"/>
    <x v="405"/>
    <n v="1033.3333333333335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x v="78"/>
    <b v="0"/>
    <s v="film &amp; video/animation"/>
    <x v="109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x v="29"/>
    <b v="0"/>
    <s v="film &amp; video/animation"/>
    <x v="406"/>
    <n v="100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x v="83"/>
    <b v="0"/>
    <s v="film &amp; video/animation"/>
    <x v="407"/>
    <n v="100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x v="19"/>
    <b v="0"/>
    <s v="film &amp; video/animation"/>
    <x v="408"/>
    <n v="13609.09090909091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x v="55"/>
    <b v="0"/>
    <s v="film &amp; video/animation"/>
    <x v="409"/>
    <n v="7346.1538461538466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x v="80"/>
    <b v="0"/>
    <s v="film &amp; video/animation"/>
    <x v="410"/>
    <n v="53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x v="78"/>
    <b v="0"/>
    <s v="film &amp; video/animation"/>
    <x v="109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x v="80"/>
    <b v="0"/>
    <s v="film &amp; video/animation"/>
    <x v="411"/>
    <n v="5750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x v="82"/>
    <b v="0"/>
    <s v="film &amp; video/animation"/>
    <x v="412"/>
    <n v="1266.6666666666665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x v="81"/>
    <b v="0"/>
    <s v="film &amp; video/animation"/>
    <x v="413"/>
    <n v="6700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x v="25"/>
    <b v="0"/>
    <s v="film &amp; video/animation"/>
    <x v="414"/>
    <n v="371.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x v="29"/>
    <b v="0"/>
    <s v="film &amp; video/animation"/>
    <x v="415"/>
    <n v="2500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x v="73"/>
    <b v="0"/>
    <s v="film &amp; video/animation"/>
    <x v="416"/>
    <n v="6400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x v="83"/>
    <b v="0"/>
    <s v="film &amp; video/animation"/>
    <x v="417"/>
    <n v="13333.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x v="29"/>
    <b v="0"/>
    <s v="film &amp; video/animation"/>
    <x v="418"/>
    <n v="100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x v="78"/>
    <b v="0"/>
    <s v="film &amp; video/animation"/>
    <x v="109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x v="81"/>
    <b v="0"/>
    <s v="film &amp; video/animation"/>
    <x v="419"/>
    <n v="300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x v="84"/>
    <b v="0"/>
    <s v="film &amp; video/animation"/>
    <x v="420"/>
    <n v="550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x v="32"/>
    <b v="0"/>
    <s v="film &amp; video/animation"/>
    <x v="421"/>
    <n v="10238.235294117647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x v="83"/>
    <b v="0"/>
    <s v="film &amp; video/animation"/>
    <x v="422"/>
    <n v="1666.6666666666667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x v="69"/>
    <b v="0"/>
    <s v="film &amp; video/animation"/>
    <x v="423"/>
    <n v="72502.941176470587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x v="78"/>
    <b v="0"/>
    <s v="film &amp; video/animation"/>
    <x v="109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x v="83"/>
    <b v="0"/>
    <s v="film &amp; video/animation"/>
    <x v="424"/>
    <n v="6833.3333333333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x v="78"/>
    <b v="0"/>
    <s v="film &amp; video/animation"/>
    <x v="109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x v="16"/>
    <b v="0"/>
    <s v="film &amp; video/animation"/>
    <x v="425"/>
    <n v="3922.857142857142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x v="69"/>
    <b v="1"/>
    <s v="theater/plays"/>
    <x v="426"/>
    <n v="15014.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x v="66"/>
    <b v="1"/>
    <s v="theater/plays"/>
    <x v="427"/>
    <n v="9342.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x v="162"/>
    <b v="1"/>
    <s v="theater/plays"/>
    <x v="89"/>
    <n v="11096.774193548386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x v="87"/>
    <b v="1"/>
    <s v="theater/plays"/>
    <x v="428"/>
    <n v="7178.5714285714294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x v="208"/>
    <b v="1"/>
    <s v="theater/plays"/>
    <x v="429"/>
    <n v="2925.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x v="8"/>
    <b v="1"/>
    <s v="theater/plays"/>
    <x v="31"/>
    <n v="100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x v="23"/>
    <b v="1"/>
    <s v="theater/plays"/>
    <x v="430"/>
    <n v="7434.782608695652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x v="150"/>
    <b v="1"/>
    <s v="theater/plays"/>
    <x v="431"/>
    <n v="6382.9113924050635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x v="209"/>
    <b v="1"/>
    <s v="theater/plays"/>
    <x v="432"/>
    <n v="4433.3333333333339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x v="59"/>
    <b v="1"/>
    <s v="theater/plays"/>
    <x v="433"/>
    <n v="8694.444444444443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x v="60"/>
    <b v="1"/>
    <s v="theater/plays"/>
    <x v="434"/>
    <n v="12655.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x v="162"/>
    <b v="1"/>
    <s v="theater/plays"/>
    <x v="31"/>
    <n v="12903.225806451614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x v="210"/>
    <b v="1"/>
    <s v="theater/plays"/>
    <x v="435"/>
    <n v="7124.2774566473981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x v="57"/>
    <b v="1"/>
    <s v="theater/plays"/>
    <x v="20"/>
    <n v="11788.235294117647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x v="53"/>
    <b v="1"/>
    <s v="theater/plays"/>
    <x v="436"/>
    <n v="32708.333333333332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x v="211"/>
    <b v="1"/>
    <s v="theater/plays"/>
    <x v="78"/>
    <n v="3474.5762711864409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x v="70"/>
    <b v="1"/>
    <s v="theater/plays"/>
    <x v="437"/>
    <n v="10006.410256410258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x v="211"/>
    <b v="1"/>
    <s v="theater/plays"/>
    <x v="11"/>
    <n v="4084.7457627118642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x v="65"/>
    <b v="1"/>
    <s v="theater/plays"/>
    <x v="438"/>
    <n v="25201.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x v="9"/>
    <b v="1"/>
    <s v="theater/plays"/>
    <x v="439"/>
    <n v="2516.1000000000004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x v="29"/>
    <b v="0"/>
    <s v="technology/web"/>
    <x v="440"/>
    <n v="100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x v="29"/>
    <b v="0"/>
    <s v="technology/web"/>
    <x v="441"/>
    <n v="2500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x v="29"/>
    <b v="0"/>
    <s v="technology/web"/>
    <x v="442"/>
    <n v="100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x v="84"/>
    <b v="0"/>
    <s v="technology/web"/>
    <x v="443"/>
    <n v="3500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x v="84"/>
    <b v="0"/>
    <s v="technology/web"/>
    <x v="444"/>
    <n v="300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x v="69"/>
    <b v="0"/>
    <s v="technology/web"/>
    <x v="445"/>
    <n v="40270.588235294119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x v="84"/>
    <b v="0"/>
    <s v="technology/web"/>
    <x v="446"/>
    <n v="2600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x v="78"/>
    <b v="0"/>
    <s v="technology/web"/>
    <x v="109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x v="29"/>
    <b v="0"/>
    <s v="technology/web"/>
    <x v="447"/>
    <n v="900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x v="22"/>
    <b v="0"/>
    <s v="technology/web"/>
    <x v="448"/>
    <n v="850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x v="80"/>
    <b v="0"/>
    <s v="technology/web"/>
    <x v="449"/>
    <n v="8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x v="33"/>
    <b v="0"/>
    <s v="technology/web"/>
    <x v="450"/>
    <n v="13503.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x v="78"/>
    <b v="0"/>
    <s v="technology/web"/>
    <x v="109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x v="79"/>
    <b v="0"/>
    <s v="technology/web"/>
    <x v="451"/>
    <n v="2050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x v="19"/>
    <b v="0"/>
    <s v="technology/web"/>
    <x v="452"/>
    <n v="6436.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x v="78"/>
    <b v="0"/>
    <s v="technology/web"/>
    <x v="109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x v="29"/>
    <b v="0"/>
    <s v="technology/web"/>
    <x v="453"/>
    <n v="200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x v="9"/>
    <b v="0"/>
    <s v="technology/web"/>
    <x v="454"/>
    <n v="6830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x v="78"/>
    <b v="0"/>
    <s v="technology/web"/>
    <x v="109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x v="29"/>
    <b v="0"/>
    <s v="technology/web"/>
    <x v="455"/>
    <n v="500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x v="83"/>
    <b v="0"/>
    <s v="technology/web"/>
    <x v="362"/>
    <n v="400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x v="84"/>
    <b v="0"/>
    <s v="technology/web"/>
    <x v="456"/>
    <n v="2750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x v="78"/>
    <b v="0"/>
    <s v="technology/web"/>
    <x v="109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x v="84"/>
    <b v="0"/>
    <s v="technology/web"/>
    <x v="457"/>
    <n v="3400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x v="29"/>
    <b v="0"/>
    <s v="technology/web"/>
    <x v="458"/>
    <n v="100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x v="78"/>
    <b v="0"/>
    <s v="technology/web"/>
    <x v="109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x v="29"/>
    <b v="0"/>
    <s v="technology/web"/>
    <x v="459"/>
    <n v="100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x v="78"/>
    <b v="0"/>
    <s v="technology/web"/>
    <x v="109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x v="81"/>
    <b v="0"/>
    <s v="technology/web"/>
    <x v="460"/>
    <n v="4900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x v="29"/>
    <b v="0"/>
    <s v="technology/web"/>
    <x v="417"/>
    <n v="200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x v="29"/>
    <b v="0"/>
    <s v="technology/web"/>
    <x v="461"/>
    <n v="14200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x v="84"/>
    <b v="0"/>
    <s v="technology/web"/>
    <x v="462"/>
    <n v="5300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x v="78"/>
    <b v="0"/>
    <s v="technology/web"/>
    <x v="109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x v="82"/>
    <b v="0"/>
    <s v="technology/web"/>
    <x v="463"/>
    <n v="3844.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x v="80"/>
    <b v="0"/>
    <s v="technology/web"/>
    <x v="464"/>
    <n v="200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x v="80"/>
    <b v="0"/>
    <s v="technology/web"/>
    <x v="465"/>
    <n v="64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x v="29"/>
    <b v="0"/>
    <s v="technology/web"/>
    <x v="466"/>
    <n v="100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x v="29"/>
    <b v="0"/>
    <s v="technology/web"/>
    <x v="418"/>
    <n v="100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x v="63"/>
    <b v="0"/>
    <s v="technology/web"/>
    <x v="467"/>
    <n v="200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x v="81"/>
    <b v="0"/>
    <s v="technology/web"/>
    <x v="468"/>
    <n v="3500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x v="29"/>
    <b v="0"/>
    <s v="technology/web"/>
    <x v="108"/>
    <n v="100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x v="78"/>
    <b v="0"/>
    <s v="technology/web"/>
    <x v="109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x v="78"/>
    <b v="0"/>
    <s v="technology/web"/>
    <x v="109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x v="29"/>
    <b v="0"/>
    <s v="technology/web"/>
    <x v="469"/>
    <n v="100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x v="84"/>
    <b v="0"/>
    <s v="technology/web"/>
    <x v="460"/>
    <n v="500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x v="78"/>
    <b v="0"/>
    <s v="technology/web"/>
    <x v="109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x v="80"/>
    <b v="0"/>
    <s v="technology/web"/>
    <x v="470"/>
    <n v="1400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x v="63"/>
    <b v="0"/>
    <s v="technology/web"/>
    <x v="471"/>
    <n v="38928.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x v="84"/>
    <b v="0"/>
    <s v="technology/web"/>
    <x v="472"/>
    <n v="15050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x v="29"/>
    <b v="0"/>
    <s v="technology/web"/>
    <x v="473"/>
    <n v="100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x v="82"/>
    <b v="0"/>
    <s v="technology/web"/>
    <x v="474"/>
    <n v="2477.77777777777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x v="84"/>
    <b v="0"/>
    <s v="technology/web"/>
    <x v="475"/>
    <n v="3050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x v="29"/>
    <b v="0"/>
    <s v="technology/web"/>
    <x v="422"/>
    <n v="2500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x v="63"/>
    <b v="0"/>
    <s v="technology/web"/>
    <x v="476"/>
    <n v="1642.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x v="84"/>
    <b v="0"/>
    <s v="technology/web"/>
    <x v="477"/>
    <n v="1300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x v="22"/>
    <b v="0"/>
    <s v="technology/web"/>
    <x v="478"/>
    <n v="53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x v="84"/>
    <b v="0"/>
    <s v="technology/web"/>
    <x v="479"/>
    <n v="300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x v="84"/>
    <b v="0"/>
    <s v="technology/web"/>
    <x v="480"/>
    <n v="100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x v="63"/>
    <b v="0"/>
    <s v="technology/web"/>
    <x v="481"/>
    <n v="12142.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x v="84"/>
    <b v="0"/>
    <s v="technology/web"/>
    <x v="482"/>
    <n v="1550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x v="29"/>
    <b v="0"/>
    <s v="technology/web"/>
    <x v="172"/>
    <n v="100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x v="79"/>
    <b v="0"/>
    <s v="technology/web"/>
    <x v="483"/>
    <n v="2333.3333333333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x v="78"/>
    <b v="0"/>
    <s v="technology/web"/>
    <x v="109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x v="62"/>
    <b v="0"/>
    <s v="technology/web"/>
    <x v="484"/>
    <n v="4538.6153846153848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x v="78"/>
    <b v="0"/>
    <s v="technology/web"/>
    <x v="109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x v="22"/>
    <b v="0"/>
    <s v="technology/web"/>
    <x v="485"/>
    <n v="1637.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x v="29"/>
    <b v="0"/>
    <s v="technology/web"/>
    <x v="418"/>
    <n v="100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x v="78"/>
    <b v="0"/>
    <s v="technology/web"/>
    <x v="109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x v="81"/>
    <b v="0"/>
    <s v="technology/web"/>
    <x v="486"/>
    <n v="29220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x v="29"/>
    <b v="0"/>
    <s v="technology/web"/>
    <x v="487"/>
    <n v="500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x v="78"/>
    <b v="0"/>
    <s v="technology/web"/>
    <x v="109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x v="78"/>
    <b v="0"/>
    <s v="technology/web"/>
    <x v="109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x v="78"/>
    <b v="0"/>
    <s v="technology/web"/>
    <x v="109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x v="212"/>
    <b v="0"/>
    <s v="technology/web"/>
    <x v="488"/>
    <n v="10593.388429752067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x v="78"/>
    <b v="0"/>
    <s v="technology/web"/>
    <x v="109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x v="78"/>
    <b v="0"/>
    <s v="technology/web"/>
    <x v="109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x v="78"/>
    <b v="0"/>
    <s v="technology/web"/>
    <x v="109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x v="83"/>
    <b v="0"/>
    <s v="technology/web"/>
    <x v="419"/>
    <n v="200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x v="78"/>
    <b v="0"/>
    <s v="technology/web"/>
    <x v="109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x v="29"/>
    <b v="0"/>
    <s v="technology/web"/>
    <x v="489"/>
    <n v="100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x v="29"/>
    <b v="0"/>
    <s v="technology/web"/>
    <x v="460"/>
    <n v="300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x v="83"/>
    <b v="0"/>
    <s v="technology/web"/>
    <x v="490"/>
    <n v="8700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x v="82"/>
    <b v="0"/>
    <s v="technology/web"/>
    <x v="491"/>
    <n v="3788.8888888888887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x v="78"/>
    <b v="0"/>
    <s v="technology/web"/>
    <x v="109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x v="78"/>
    <b v="0"/>
    <s v="technology/web"/>
    <x v="109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x v="78"/>
    <b v="0"/>
    <s v="technology/web"/>
    <x v="109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x v="70"/>
    <b v="0"/>
    <s v="technology/web"/>
    <x v="492"/>
    <n v="11141.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x v="29"/>
    <b v="0"/>
    <s v="technology/web"/>
    <x v="459"/>
    <n v="900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x v="78"/>
    <b v="0"/>
    <s v="technology/web"/>
    <x v="109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x v="83"/>
    <b v="0"/>
    <s v="technology/web"/>
    <x v="493"/>
    <n v="11666.666666666668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x v="29"/>
    <b v="0"/>
    <s v="technology/web"/>
    <x v="494"/>
    <n v="100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x v="82"/>
    <b v="0"/>
    <s v="technology/web"/>
    <x v="495"/>
    <n v="7666.6666666666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x v="78"/>
    <b v="0"/>
    <s v="technology/web"/>
    <x v="109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x v="20"/>
    <b v="0"/>
    <s v="technology/web"/>
    <x v="496"/>
    <n v="4980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x v="29"/>
    <b v="0"/>
    <s v="technology/web"/>
    <x v="459"/>
    <n v="100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x v="29"/>
    <b v="0"/>
    <s v="technology/web"/>
    <x v="168"/>
    <n v="200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x v="29"/>
    <b v="0"/>
    <s v="technology/web"/>
    <x v="418"/>
    <n v="400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x v="78"/>
    <b v="0"/>
    <s v="technology/web"/>
    <x v="109"/>
    <e v="#DIV/0!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x v="79"/>
    <b v="0"/>
    <s v="technology/web"/>
    <x v="497"/>
    <n v="300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x v="29"/>
    <b v="0"/>
    <s v="technology/web"/>
    <x v="498"/>
    <n v="100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x v="84"/>
    <b v="1"/>
    <s v="technology/wearables"/>
    <x v="499"/>
    <n v="5050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x v="213"/>
    <b v="1"/>
    <s v="technology/wearables"/>
    <x v="500"/>
    <n v="15131.746031746034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x v="214"/>
    <b v="1"/>
    <s v="technology/wearables"/>
    <x v="501"/>
    <n v="13435.924563017479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x v="215"/>
    <b v="1"/>
    <s v="technology/wearables"/>
    <x v="502"/>
    <n v="17402.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x v="216"/>
    <b v="1"/>
    <s v="technology/wearables"/>
    <x v="503"/>
    <n v="7348.6268364348671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x v="186"/>
    <b v="1"/>
    <s v="technology/wearables"/>
    <x v="504"/>
    <n v="2351.8987341772154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x v="74"/>
    <b v="1"/>
    <s v="technology/wearables"/>
    <x v="505"/>
    <n v="3907.4444444444443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x v="57"/>
    <b v="1"/>
    <s v="technology/wearables"/>
    <x v="506"/>
    <n v="12594.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x v="74"/>
    <b v="1"/>
    <s v="technology/wearables"/>
    <x v="507"/>
    <n v="164400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x v="141"/>
    <b v="1"/>
    <s v="technology/wearables"/>
    <x v="508"/>
    <n v="4267.0731707317073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x v="53"/>
    <b v="1"/>
    <s v="technology/wearables"/>
    <x v="509"/>
    <n v="3512.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x v="217"/>
    <b v="1"/>
    <s v="technology/wearables"/>
    <x v="510"/>
    <n v="23935.23809523809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x v="33"/>
    <b v="1"/>
    <s v="technology/wearables"/>
    <x v="511"/>
    <n v="10764.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x v="218"/>
    <b v="1"/>
    <s v="technology/wearables"/>
    <x v="512"/>
    <n v="9583.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x v="219"/>
    <b v="1"/>
    <s v="technology/wearables"/>
    <x v="513"/>
    <n v="3166.3376110562685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x v="220"/>
    <b v="1"/>
    <s v="technology/wearables"/>
    <x v="514"/>
    <n v="4288.6861313868612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x v="45"/>
    <b v="1"/>
    <s v="technology/wearables"/>
    <x v="515"/>
    <n v="12273.563218390806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x v="221"/>
    <b v="1"/>
    <s v="technology/wearables"/>
    <x v="516"/>
    <n v="19045.454545454548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x v="222"/>
    <b v="1"/>
    <s v="technology/wearables"/>
    <x v="517"/>
    <n v="10933.695652173912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x v="64"/>
    <b v="1"/>
    <s v="technology/wearables"/>
    <x v="518"/>
    <n v="14366.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x v="59"/>
    <b v="0"/>
    <s v="technology/wearables"/>
    <x v="519"/>
    <n v="8494.444444444443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x v="82"/>
    <b v="0"/>
    <s v="technology/wearables"/>
    <x v="520"/>
    <n v="1055.5555555555554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x v="80"/>
    <b v="0"/>
    <s v="technology/wearables"/>
    <x v="177"/>
    <n v="3900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x v="63"/>
    <b v="0"/>
    <s v="technology/wearables"/>
    <x v="521"/>
    <n v="100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x v="60"/>
    <b v="0"/>
    <s v="technology/wearables"/>
    <x v="522"/>
    <n v="3117.241379310344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x v="8"/>
    <b v="0"/>
    <s v="technology/wearables"/>
    <x v="523"/>
    <n v="15533.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x v="80"/>
    <b v="0"/>
    <s v="technology/wearables"/>
    <x v="524"/>
    <n v="200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x v="33"/>
    <b v="0"/>
    <s v="technology/wearables"/>
    <x v="525"/>
    <n v="17892.857142857141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x v="20"/>
    <b v="0"/>
    <s v="technology/wearables"/>
    <x v="526"/>
    <n v="27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x v="33"/>
    <b v="0"/>
    <s v="technology/wearables"/>
    <x v="527"/>
    <n v="1536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x v="223"/>
    <b v="0"/>
    <s v="technology/wearables"/>
    <x v="528"/>
    <n v="8499.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x v="41"/>
    <b v="0"/>
    <s v="technology/wearables"/>
    <x v="529"/>
    <n v="78853.333333333328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x v="224"/>
    <b v="0"/>
    <s v="technology/wearables"/>
    <x v="530"/>
    <n v="5029.7674418604647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x v="83"/>
    <b v="0"/>
    <s v="technology/wearables"/>
    <x v="531"/>
    <n v="6833.3333333333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x v="84"/>
    <b v="0"/>
    <s v="technology/wearables"/>
    <x v="479"/>
    <n v="750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x v="55"/>
    <b v="0"/>
    <s v="technology/wearables"/>
    <x v="532"/>
    <n v="3426.9230769230767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x v="54"/>
    <b v="0"/>
    <s v="technology/wearables"/>
    <x v="533"/>
    <n v="6129.1666666666661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x v="93"/>
    <b v="0"/>
    <s v="technology/wearables"/>
    <x v="534"/>
    <n v="133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x v="57"/>
    <b v="0"/>
    <s v="technology/wearables"/>
    <x v="535"/>
    <n v="6517.6470588235288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x v="225"/>
    <b v="0"/>
    <s v="technology/wearables"/>
    <x v="536"/>
    <n v="9390.4255319148924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x v="135"/>
    <b v="0"/>
    <s v="technology/wearables"/>
    <x v="537"/>
    <n v="15065.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x v="29"/>
    <b v="0"/>
    <s v="technology/wearables"/>
    <x v="167"/>
    <n v="100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x v="80"/>
    <b v="0"/>
    <s v="technology/wearables"/>
    <x v="538"/>
    <n v="13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x v="83"/>
    <b v="0"/>
    <s v="technology/wearables"/>
    <x v="539"/>
    <n v="9933.3333333333321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x v="125"/>
    <b v="0"/>
    <s v="technology/wearables"/>
    <x v="540"/>
    <n v="17739.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x v="73"/>
    <b v="0"/>
    <s v="technology/wearables"/>
    <x v="541"/>
    <n v="5530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x v="78"/>
    <b v="0"/>
    <s v="technology/wearables"/>
    <x v="109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x v="79"/>
    <b v="0"/>
    <s v="technology/wearables"/>
    <x v="542"/>
    <n v="59166.666666666664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x v="17"/>
    <b v="0"/>
    <s v="technology/wearables"/>
    <x v="543"/>
    <n v="40550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x v="226"/>
    <b v="0"/>
    <s v="technology/wearables"/>
    <x v="544"/>
    <n v="34314.73214285714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x v="69"/>
    <b v="0"/>
    <s v="technology/wearables"/>
    <x v="545"/>
    <n v="7258.823529411764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x v="73"/>
    <b v="0"/>
    <s v="technology/wearables"/>
    <x v="546"/>
    <n v="2600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x v="227"/>
    <b v="0"/>
    <s v="technology/wearables"/>
    <x v="547"/>
    <n v="649.75124378109456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x v="228"/>
    <b v="0"/>
    <s v="technology/wearables"/>
    <x v="548"/>
    <n v="11938.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x v="63"/>
    <b v="0"/>
    <s v="technology/wearables"/>
    <x v="549"/>
    <n v="8428.5714285714294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x v="63"/>
    <b v="0"/>
    <s v="technology/wearables"/>
    <x v="550"/>
    <n v="9085.7142857142862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x v="29"/>
    <b v="0"/>
    <s v="technology/wearables"/>
    <x v="551"/>
    <n v="100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x v="229"/>
    <b v="0"/>
    <s v="technology/wearables"/>
    <x v="552"/>
    <n v="2034.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x v="60"/>
    <b v="0"/>
    <s v="technology/wearables"/>
    <x v="553"/>
    <n v="53068.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x v="230"/>
    <b v="0"/>
    <s v="technology/wearables"/>
    <x v="554"/>
    <n v="12039.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x v="162"/>
    <b v="0"/>
    <s v="technology/wearables"/>
    <x v="555"/>
    <n v="1300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x v="64"/>
    <b v="0"/>
    <s v="technology/wearables"/>
    <x v="556"/>
    <n v="29133.333333333332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x v="77"/>
    <b v="0"/>
    <s v="technology/wearables"/>
    <x v="557"/>
    <n v="12491.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x v="63"/>
    <b v="0"/>
    <s v="technology/wearables"/>
    <x v="558"/>
    <n v="11957.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x v="80"/>
    <b v="0"/>
    <s v="technology/wearables"/>
    <x v="559"/>
    <n v="12025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x v="81"/>
    <b v="0"/>
    <s v="technology/wearables"/>
    <x v="560"/>
    <n v="19540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x v="78"/>
    <b v="0"/>
    <s v="technology/wearables"/>
    <x v="109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x v="231"/>
    <b v="0"/>
    <s v="technology/wearables"/>
    <x v="561"/>
    <n v="11769.868421052632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x v="232"/>
    <b v="0"/>
    <s v="technology/wearables"/>
    <x v="562"/>
    <n v="2394.8509485094851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x v="84"/>
    <b v="0"/>
    <s v="technology/wearables"/>
    <x v="563"/>
    <n v="3050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x v="78"/>
    <b v="0"/>
    <s v="technology/wearables"/>
    <x v="109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x v="233"/>
    <b v="0"/>
    <s v="technology/wearables"/>
    <x v="564"/>
    <n v="9997.33727810651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x v="80"/>
    <b v="0"/>
    <s v="technology/wearables"/>
    <x v="565"/>
    <n v="26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x v="29"/>
    <b v="0"/>
    <s v="technology/wearables"/>
    <x v="566"/>
    <n v="19900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x v="33"/>
    <b v="0"/>
    <s v="technology/wearables"/>
    <x v="567"/>
    <n v="8032.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x v="8"/>
    <b v="0"/>
    <s v="technology/wearables"/>
    <x v="568"/>
    <n v="115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x v="38"/>
    <b v="0"/>
    <s v="technology/wearables"/>
    <x v="569"/>
    <n v="4468.75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x v="80"/>
    <b v="0"/>
    <s v="technology/wearables"/>
    <x v="570"/>
    <n v="76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x v="80"/>
    <b v="0"/>
    <s v="technology/wearables"/>
    <x v="571"/>
    <n v="2250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x v="73"/>
    <b v="0"/>
    <s v="technology/wearables"/>
    <x v="572"/>
    <n v="1939.9999999999998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x v="14"/>
    <b v="1"/>
    <s v="publishing/nonfiction"/>
    <x v="573"/>
    <n v="6670.7317073170725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x v="46"/>
    <b v="1"/>
    <s v="publishing/nonfiction"/>
    <x v="574"/>
    <n v="8414.2857142857138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x v="234"/>
    <b v="1"/>
    <s v="publishing/nonfiction"/>
    <x v="575"/>
    <n v="21572.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x v="61"/>
    <b v="1"/>
    <s v="publishing/nonfiction"/>
    <x v="576"/>
    <n v="54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x v="235"/>
    <b v="1"/>
    <s v="publishing/nonfiction"/>
    <x v="577"/>
    <n v="5162.94405594405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x v="205"/>
    <b v="1"/>
    <s v="publishing/nonfiction"/>
    <x v="28"/>
    <n v="14335.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x v="2"/>
    <b v="1"/>
    <s v="publishing/nonfiction"/>
    <x v="578"/>
    <n v="7242.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x v="184"/>
    <b v="1"/>
    <s v="publishing/nonfiction"/>
    <x v="579"/>
    <n v="3653.0201342281875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x v="208"/>
    <b v="1"/>
    <s v="publishing/nonfiction"/>
    <x v="580"/>
    <n v="6090.3461538461534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x v="148"/>
    <b v="1"/>
    <s v="publishing/nonfiction"/>
    <x v="314"/>
    <n v="43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x v="236"/>
    <b v="1"/>
    <s v="publishing/nonfiction"/>
    <x v="581"/>
    <n v="9976.6037735849059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x v="26"/>
    <b v="1"/>
    <s v="publishing/nonfiction"/>
    <x v="582"/>
    <n v="8873.2394366197186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x v="62"/>
    <b v="1"/>
    <s v="publishing/nonfiction"/>
    <x v="583"/>
    <n v="492.3076923076923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x v="39"/>
    <b v="1"/>
    <s v="publishing/nonfiction"/>
    <x v="584"/>
    <n v="1782.248520710059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x v="7"/>
    <b v="1"/>
    <s v="publishing/nonfiction"/>
    <x v="585"/>
    <n v="18719.298245614034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x v="194"/>
    <b v="1"/>
    <s v="publishing/nonfiction"/>
    <x v="586"/>
    <n v="23480.786026200876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x v="52"/>
    <b v="1"/>
    <s v="publishing/nonfiction"/>
    <x v="587"/>
    <n v="10504.62962962963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x v="52"/>
    <b v="1"/>
    <s v="publishing/nonfiction"/>
    <x v="588"/>
    <n v="5666.6666666666661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x v="14"/>
    <b v="1"/>
    <s v="publishing/nonfiction"/>
    <x v="589"/>
    <n v="3904.8780487804875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x v="237"/>
    <b v="1"/>
    <s v="publishing/nonfiction"/>
    <x v="590"/>
    <n v="6834.5323741007196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x v="10"/>
    <b v="1"/>
    <s v="publishing/nonfiction"/>
    <x v="202"/>
    <n v="16957.894736842103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x v="225"/>
    <b v="1"/>
    <s v="publishing/nonfiction"/>
    <x v="591"/>
    <n v="14142.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x v="23"/>
    <b v="1"/>
    <s v="publishing/nonfiction"/>
    <x v="592"/>
    <n v="6739.13043478260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x v="41"/>
    <b v="1"/>
    <s v="publishing/nonfiction"/>
    <x v="593"/>
    <n v="5426.66666666666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x v="95"/>
    <b v="1"/>
    <s v="publishing/nonfiction"/>
    <x v="594"/>
    <n v="8251.6129032258068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x v="142"/>
    <b v="1"/>
    <s v="publishing/nonfiction"/>
    <x v="595"/>
    <n v="5372.9729729729725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x v="174"/>
    <b v="1"/>
    <s v="publishing/nonfiction"/>
    <x v="596"/>
    <n v="3420.6185567010307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x v="165"/>
    <b v="1"/>
    <s v="publishing/nonfiction"/>
    <x v="597"/>
    <n v="12732.727272727272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x v="34"/>
    <b v="1"/>
    <s v="publishing/nonfiction"/>
    <x v="598"/>
    <n v="4556.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x v="238"/>
    <b v="1"/>
    <s v="publishing/nonfiction"/>
    <x v="599"/>
    <n v="9596.36363636363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x v="211"/>
    <b v="1"/>
    <s v="publishing/nonfiction"/>
    <x v="600"/>
    <n v="7727.1186440677966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x v="95"/>
    <b v="1"/>
    <s v="publishing/nonfiction"/>
    <x v="23"/>
    <n v="5733.8709677419356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x v="217"/>
    <b v="1"/>
    <s v="publishing/nonfiction"/>
    <x v="601"/>
    <n v="5319.0476190476193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x v="55"/>
    <b v="1"/>
    <s v="publishing/nonfiction"/>
    <x v="602"/>
    <n v="49230.769230769234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x v="72"/>
    <b v="1"/>
    <s v="publishing/nonfiction"/>
    <x v="603"/>
    <n v="4234.6938775510207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x v="32"/>
    <b v="1"/>
    <s v="publishing/nonfiction"/>
    <x v="604"/>
    <n v="3746.602941176470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x v="19"/>
    <b v="1"/>
    <s v="publishing/nonfiction"/>
    <x v="605"/>
    <n v="3745.4545454545455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x v="59"/>
    <b v="1"/>
    <s v="publishing/nonfiction"/>
    <x v="606"/>
    <n v="3305.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x v="10"/>
    <b v="1"/>
    <s v="publishing/nonfiction"/>
    <x v="607"/>
    <n v="13421.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x v="221"/>
    <b v="1"/>
    <s v="publishing/nonfiction"/>
    <x v="608"/>
    <n v="5147.4747474747473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x v="78"/>
    <b v="0"/>
    <s v="publishing/fiction"/>
    <x v="109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x v="79"/>
    <b v="0"/>
    <s v="publishing/fiction"/>
    <x v="609"/>
    <n v="3916.6666666666665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x v="78"/>
    <b v="0"/>
    <s v="publishing/fiction"/>
    <x v="109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x v="29"/>
    <b v="0"/>
    <s v="publishing/fiction"/>
    <x v="610"/>
    <n v="500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x v="78"/>
    <b v="0"/>
    <s v="publishing/fiction"/>
    <x v="109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x v="34"/>
    <b v="0"/>
    <s v="publishing/fiction"/>
    <x v="611"/>
    <n v="5729.545454545455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x v="78"/>
    <b v="0"/>
    <s v="publishing/fiction"/>
    <x v="109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x v="83"/>
    <b v="0"/>
    <s v="publishing/fiction"/>
    <x v="612"/>
    <n v="5900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x v="78"/>
    <b v="0"/>
    <s v="publishing/fiction"/>
    <x v="109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x v="47"/>
    <b v="0"/>
    <s v="publishing/fiction"/>
    <x v="613"/>
    <n v="3184.6153846153848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x v="78"/>
    <b v="0"/>
    <s v="publishing/fiction"/>
    <x v="109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x v="29"/>
    <b v="0"/>
    <s v="publishing/fiction"/>
    <x v="614"/>
    <n v="100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x v="29"/>
    <b v="0"/>
    <s v="publishing/fiction"/>
    <x v="422"/>
    <n v="500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x v="84"/>
    <b v="0"/>
    <s v="publishing/fiction"/>
    <x v="615"/>
    <n v="1600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x v="82"/>
    <b v="0"/>
    <s v="publishing/fiction"/>
    <x v="616"/>
    <n v="3900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x v="81"/>
    <b v="0"/>
    <s v="publishing/fiction"/>
    <x v="617"/>
    <n v="3400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x v="7"/>
    <b v="0"/>
    <s v="publishing/fiction"/>
    <x v="618"/>
    <n v="6312.2807017543864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x v="83"/>
    <b v="0"/>
    <s v="publishing/fiction"/>
    <x v="449"/>
    <n v="700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x v="29"/>
    <b v="0"/>
    <s v="publishing/fiction"/>
    <x v="177"/>
    <n v="200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x v="79"/>
    <b v="0"/>
    <s v="publishing/fiction"/>
    <x v="129"/>
    <n v="6666.6666666666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x v="74"/>
    <b v="1"/>
    <s v="music/rock"/>
    <x v="87"/>
    <n v="3851.8518518518517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x v="20"/>
    <b v="1"/>
    <s v="music/rock"/>
    <x v="619"/>
    <n v="4260.92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x v="25"/>
    <b v="1"/>
    <s v="music/rock"/>
    <x v="31"/>
    <n v="500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x v="2"/>
    <b v="1"/>
    <s v="music/rock"/>
    <x v="620"/>
    <n v="6348.5714285714284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x v="73"/>
    <b v="1"/>
    <s v="music/rock"/>
    <x v="78"/>
    <n v="10250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x v="60"/>
    <b v="1"/>
    <s v="music/rock"/>
    <x v="621"/>
    <n v="3114.2758620689656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x v="34"/>
    <b v="1"/>
    <s v="music/rock"/>
    <x v="622"/>
    <n v="16227.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x v="57"/>
    <b v="1"/>
    <s v="music/rock"/>
    <x v="623"/>
    <n v="8058.823529411764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x v="69"/>
    <b v="1"/>
    <s v="music/rock"/>
    <x v="624"/>
    <n v="5985.4411764705883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x v="25"/>
    <b v="1"/>
    <s v="music/rock"/>
    <x v="625"/>
    <n v="13285.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x v="239"/>
    <b v="1"/>
    <s v="music/rock"/>
    <x v="626"/>
    <n v="9254.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x v="130"/>
    <b v="1"/>
    <s v="music/rock"/>
    <x v="627"/>
    <n v="6085.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x v="65"/>
    <b v="1"/>
    <s v="music/rock"/>
    <x v="628"/>
    <n v="4185.1833333333343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x v="58"/>
    <b v="1"/>
    <s v="music/rock"/>
    <x v="629"/>
    <n v="8832.5937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x v="28"/>
    <b v="1"/>
    <s v="music/rock"/>
    <x v="630"/>
    <n v="15896.226415094337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x v="192"/>
    <b v="1"/>
    <s v="music/rock"/>
    <x v="631"/>
    <n v="8505.434782608696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x v="240"/>
    <b v="1"/>
    <s v="music/rock"/>
    <x v="40"/>
    <n v="11261.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x v="26"/>
    <b v="1"/>
    <s v="music/rock"/>
    <x v="632"/>
    <n v="4543.6619718309857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x v="45"/>
    <b v="1"/>
    <s v="music/rock"/>
    <x v="633"/>
    <n v="4621.839080459770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x v="33"/>
    <b v="1"/>
    <s v="music/rock"/>
    <x v="634"/>
    <n v="17860.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x v="66"/>
    <b v="1"/>
    <s v="music/rock"/>
    <x v="635"/>
    <n v="40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x v="13"/>
    <b v="1"/>
    <s v="music/rock"/>
    <x v="636"/>
    <n v="4373.3921568627447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x v="11"/>
    <b v="1"/>
    <s v="music/rock"/>
    <x v="303"/>
    <n v="8106.6666666666661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x v="44"/>
    <b v="1"/>
    <s v="music/rock"/>
    <x v="637"/>
    <n v="7460.5263157894742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x v="59"/>
    <b v="1"/>
    <s v="music/rock"/>
    <x v="31"/>
    <n v="30555.555555555555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x v="241"/>
    <b v="1"/>
    <s v="music/rock"/>
    <x v="2"/>
    <n v="5833.3333333333339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x v="26"/>
    <b v="1"/>
    <s v="music/rock"/>
    <x v="638"/>
    <n v="11767.605633802817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x v="7"/>
    <b v="1"/>
    <s v="music/rock"/>
    <x v="639"/>
    <n v="7377.1929824561394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x v="68"/>
    <b v="1"/>
    <s v="music/rock"/>
    <x v="31"/>
    <n v="10465.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x v="47"/>
    <b v="1"/>
    <s v="music/rock"/>
    <x v="640"/>
    <n v="7982.6923076923076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x v="74"/>
    <b v="1"/>
    <s v="music/rock"/>
    <x v="2"/>
    <n v="5833.3333333333339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x v="8"/>
    <b v="1"/>
    <s v="music/rock"/>
    <x v="87"/>
    <n v="8666.6666666666679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x v="51"/>
    <b v="1"/>
    <s v="music/rock"/>
    <x v="641"/>
    <n v="2760.6060606060605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x v="93"/>
    <b v="1"/>
    <s v="music/rock"/>
    <x v="642"/>
    <n v="2499.937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x v="33"/>
    <b v="1"/>
    <s v="music/rock"/>
    <x v="643"/>
    <n v="4546.428571428571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x v="68"/>
    <b v="1"/>
    <s v="music/rock"/>
    <x v="644"/>
    <n v="9953.4883720930247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x v="242"/>
    <b v="1"/>
    <s v="music/rock"/>
    <x v="645"/>
    <n v="39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x v="23"/>
    <b v="1"/>
    <s v="music/rock"/>
    <x v="646"/>
    <n v="8941.999999999998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x v="10"/>
    <b v="1"/>
    <s v="music/rock"/>
    <x v="647"/>
    <n v="2868.4210526315792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x v="25"/>
    <b v="1"/>
    <s v="music/rock"/>
    <x v="648"/>
    <n v="3107.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x v="44"/>
    <b v="1"/>
    <s v="music/rock"/>
    <x v="649"/>
    <n v="7055.263157894736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x v="76"/>
    <b v="1"/>
    <s v="music/rock"/>
    <x v="31"/>
    <n v="22412.820512820515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x v="50"/>
    <b v="1"/>
    <s v="music/rock"/>
    <x v="650"/>
    <n v="5181.159420289855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x v="51"/>
    <b v="1"/>
    <s v="music/rock"/>
    <x v="651"/>
    <n v="4351.5151515151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x v="241"/>
    <b v="1"/>
    <s v="music/rock"/>
    <x v="652"/>
    <n v="3981.6666666666661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x v="221"/>
    <b v="1"/>
    <s v="music/rock"/>
    <x v="653"/>
    <n v="12680.808080808079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x v="72"/>
    <b v="1"/>
    <s v="music/rock"/>
    <x v="654"/>
    <n v="11387.755102040815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x v="202"/>
    <b v="1"/>
    <s v="music/rock"/>
    <x v="101"/>
    <n v="2818.1818181818185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x v="44"/>
    <b v="1"/>
    <s v="music/rock"/>
    <x v="644"/>
    <n v="3660.5263157894742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x v="38"/>
    <b v="1"/>
    <s v="music/rock"/>
    <x v="87"/>
    <n v="3250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x v="58"/>
    <b v="1"/>
    <s v="music/rock"/>
    <x v="655"/>
    <n v="6065.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x v="9"/>
    <b v="1"/>
    <s v="music/rock"/>
    <x v="656"/>
    <n v="17500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x v="243"/>
    <b v="1"/>
    <s v="music/rock"/>
    <x v="657"/>
    <n v="9799.3896103896113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x v="14"/>
    <b v="1"/>
    <s v="music/rock"/>
    <x v="658"/>
    <n v="14878.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x v="11"/>
    <b v="1"/>
    <s v="music/rock"/>
    <x v="659"/>
    <n v="96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x v="244"/>
    <b v="1"/>
    <s v="music/rock"/>
    <x v="660"/>
    <n v="5862.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x v="67"/>
    <b v="1"/>
    <s v="music/rock"/>
    <x v="661"/>
    <n v="10970.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x v="95"/>
    <b v="1"/>
    <s v="music/rock"/>
    <x v="662"/>
    <n v="4911.2903225806449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x v="42"/>
    <b v="1"/>
    <s v="music/rock"/>
    <x v="663"/>
    <n v="4767.213114754097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x v="93"/>
    <b v="1"/>
    <s v="music/rock"/>
    <x v="664"/>
    <n v="6073.78125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x v="245"/>
    <b v="1"/>
    <s v="music/metal"/>
    <x v="665"/>
    <n v="6337.71578947368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x v="225"/>
    <b v="1"/>
    <s v="music/metal"/>
    <x v="666"/>
    <n v="5389.3617021276596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x v="70"/>
    <b v="1"/>
    <s v="music/metal"/>
    <x v="667"/>
    <n v="6687.1794871794873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x v="246"/>
    <b v="1"/>
    <s v="music/metal"/>
    <x v="668"/>
    <n v="6310.2362204724404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x v="180"/>
    <b v="1"/>
    <s v="music/metal"/>
    <x v="669"/>
    <n v="3662.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x v="247"/>
    <b v="1"/>
    <s v="music/metal"/>
    <x v="670"/>
    <n v="3400.570621468927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x v="5"/>
    <b v="1"/>
    <s v="music/metal"/>
    <x v="671"/>
    <n v="2855.3404255319147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x v="29"/>
    <b v="1"/>
    <s v="music/metal"/>
    <x v="31"/>
    <n v="100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x v="38"/>
    <b v="1"/>
    <s v="music/metal"/>
    <x v="31"/>
    <n v="18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x v="248"/>
    <b v="1"/>
    <s v="music/metal"/>
    <x v="672"/>
    <n v="4170.434782608696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x v="182"/>
    <b v="1"/>
    <s v="music/metal"/>
    <x v="673"/>
    <n v="4666.9172932330821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x v="16"/>
    <b v="1"/>
    <s v="music/metal"/>
    <x v="674"/>
    <n v="3727.142857142857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x v="95"/>
    <b v="1"/>
    <s v="music/metal"/>
    <x v="675"/>
    <n v="5925.8064516129034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x v="73"/>
    <b v="1"/>
    <s v="music/metal"/>
    <x v="31"/>
    <n v="300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x v="249"/>
    <b v="1"/>
    <s v="music/metal"/>
    <x v="676"/>
    <n v="6586.2324649298598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x v="5"/>
    <b v="1"/>
    <s v="music/metal"/>
    <x v="677"/>
    <n v="3191.48936170212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x v="33"/>
    <b v="1"/>
    <s v="music/metal"/>
    <x v="678"/>
    <n v="1946.428571428571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x v="54"/>
    <b v="1"/>
    <s v="music/metal"/>
    <x v="31"/>
    <n v="500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x v="88"/>
    <b v="1"/>
    <s v="music/metal"/>
    <x v="679"/>
    <n v="2273.7763157894738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x v="15"/>
    <b v="1"/>
    <s v="music/metal"/>
    <x v="680"/>
    <n v="4272.448979591836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x v="53"/>
    <b v="0"/>
    <s v="music/jazz"/>
    <x v="681"/>
    <n v="5291.6666666666661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x v="84"/>
    <b v="0"/>
    <s v="music/jazz"/>
    <x v="682"/>
    <n v="5050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x v="80"/>
    <b v="0"/>
    <s v="music/jazz"/>
    <x v="683"/>
    <n v="4250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x v="81"/>
    <b v="0"/>
    <s v="music/jazz"/>
    <x v="684"/>
    <n v="1800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x v="1"/>
    <b v="0"/>
    <s v="music/jazz"/>
    <x v="685"/>
    <n v="3417.7215189873414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x v="84"/>
    <b v="0"/>
    <s v="music/jazz"/>
    <x v="686"/>
    <n v="2250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x v="202"/>
    <b v="0"/>
    <s v="music/jazz"/>
    <x v="687"/>
    <n v="5818.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x v="202"/>
    <b v="0"/>
    <s v="music/jazz"/>
    <x v="688"/>
    <n v="10918.1818181818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x v="29"/>
    <b v="0"/>
    <s v="music/jazz"/>
    <x v="689"/>
    <n v="500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x v="83"/>
    <b v="0"/>
    <s v="music/jazz"/>
    <x v="690"/>
    <n v="34666.666666666672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x v="81"/>
    <b v="0"/>
    <s v="music/jazz"/>
    <x v="691"/>
    <n v="1240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x v="8"/>
    <b v="0"/>
    <s v="music/jazz"/>
    <x v="692"/>
    <n v="2708.333333333333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x v="84"/>
    <b v="0"/>
    <s v="music/jazz"/>
    <x v="693"/>
    <n v="3250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x v="81"/>
    <b v="0"/>
    <s v="music/jazz"/>
    <x v="694"/>
    <n v="900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x v="64"/>
    <b v="0"/>
    <s v="music/jazz"/>
    <x v="695"/>
    <n v="3476.1904761904761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x v="78"/>
    <b v="0"/>
    <s v="music/jazz"/>
    <x v="109"/>
    <e v="#DIV/0!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x v="43"/>
    <b v="0"/>
    <s v="music/jazz"/>
    <x v="696"/>
    <n v="2857.777777777777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x v="60"/>
    <b v="0"/>
    <s v="music/jazz"/>
    <x v="697"/>
    <n v="4658.6206896551721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x v="84"/>
    <b v="0"/>
    <s v="music/jazz"/>
    <x v="698"/>
    <n v="3250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x v="209"/>
    <b v="0"/>
    <s v="music/jazz"/>
    <x v="699"/>
    <n v="2146.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x v="22"/>
    <b v="0"/>
    <s v="music/indie rock"/>
    <x v="700"/>
    <n v="1412.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x v="29"/>
    <b v="0"/>
    <s v="music/indie rock"/>
    <x v="417"/>
    <n v="300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x v="25"/>
    <b v="0"/>
    <s v="music/indie rock"/>
    <x v="701"/>
    <n v="2157.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x v="54"/>
    <b v="0"/>
    <s v="music/indie rock"/>
    <x v="702"/>
    <n v="8337.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x v="84"/>
    <b v="0"/>
    <s v="music/indie rock"/>
    <x v="460"/>
    <n v="100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x v="64"/>
    <b v="0"/>
    <s v="music/indie rock"/>
    <x v="703"/>
    <n v="3571.4285714285716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x v="63"/>
    <b v="0"/>
    <s v="music/indie rock"/>
    <x v="704"/>
    <n v="2928.5714285714284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x v="78"/>
    <b v="0"/>
    <s v="music/indie rock"/>
    <x v="109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x v="80"/>
    <b v="0"/>
    <s v="music/indie rock"/>
    <x v="705"/>
    <n v="1800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x v="58"/>
    <b v="0"/>
    <s v="music/indie rock"/>
    <x v="706"/>
    <n v="7376.0000000000009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x v="80"/>
    <b v="0"/>
    <s v="music/indie rock"/>
    <x v="707"/>
    <n v="31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x v="82"/>
    <b v="0"/>
    <s v="music/indie rock"/>
    <x v="140"/>
    <n v="2888.8888888888891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x v="57"/>
    <b v="0"/>
    <s v="music/indie rock"/>
    <x v="708"/>
    <n v="14382.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x v="81"/>
    <b v="0"/>
    <s v="music/indie rock"/>
    <x v="709"/>
    <n v="400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x v="28"/>
    <b v="0"/>
    <s v="music/indie rock"/>
    <x v="710"/>
    <n v="14781.132075471698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x v="63"/>
    <b v="0"/>
    <s v="music/indie rock"/>
    <x v="711"/>
    <n v="2785.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x v="250"/>
    <b v="0"/>
    <s v="music/indie rock"/>
    <x v="142"/>
    <n v="4444.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x v="78"/>
    <b v="0"/>
    <s v="music/indie rock"/>
    <x v="109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x v="84"/>
    <b v="0"/>
    <s v="music/indie rock"/>
    <x v="712"/>
    <n v="3500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x v="22"/>
    <b v="0"/>
    <s v="music/indie rock"/>
    <x v="713"/>
    <n v="3500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x v="84"/>
    <b v="0"/>
    <s v="music/jazz"/>
    <x v="714"/>
    <n v="1050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x v="78"/>
    <b v="0"/>
    <s v="music/jazz"/>
    <x v="109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x v="83"/>
    <b v="0"/>
    <s v="music/jazz"/>
    <x v="715"/>
    <n v="300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x v="80"/>
    <b v="0"/>
    <s v="music/jazz"/>
    <x v="416"/>
    <n v="400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x v="83"/>
    <b v="0"/>
    <s v="music/jazz"/>
    <x v="716"/>
    <n v="5033.3333333333339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x v="79"/>
    <b v="0"/>
    <s v="music/jazz"/>
    <x v="717"/>
    <n v="3266.6666666666665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x v="78"/>
    <b v="0"/>
    <s v="music/jazz"/>
    <x v="109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x v="78"/>
    <b v="0"/>
    <s v="music/jazz"/>
    <x v="109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x v="78"/>
    <b v="0"/>
    <s v="music/jazz"/>
    <x v="109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x v="22"/>
    <b v="0"/>
    <s v="music/jazz"/>
    <x v="140"/>
    <n v="6500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x v="81"/>
    <b v="0"/>
    <s v="music/jazz"/>
    <x v="718"/>
    <n v="2460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x v="78"/>
    <b v="0"/>
    <s v="music/jazz"/>
    <x v="109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x v="84"/>
    <b v="0"/>
    <s v="music/jazz"/>
    <x v="719"/>
    <n v="1500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x v="54"/>
    <b v="0"/>
    <s v="music/jazz"/>
    <x v="720"/>
    <n v="8258.3333333333321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x v="78"/>
    <b v="0"/>
    <s v="music/jazz"/>
    <x v="109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x v="82"/>
    <b v="0"/>
    <s v="music/jazz"/>
    <x v="721"/>
    <n v="4166.6666666666661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x v="78"/>
    <b v="0"/>
    <s v="music/jazz"/>
    <x v="109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x v="29"/>
    <b v="0"/>
    <s v="music/jazz"/>
    <x v="722"/>
    <n v="300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x v="73"/>
    <b v="0"/>
    <s v="music/jazz"/>
    <x v="723"/>
    <n v="1960.0000000000002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x v="29"/>
    <b v="0"/>
    <s v="music/jazz"/>
    <x v="724"/>
    <n v="100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x v="78"/>
    <b v="0"/>
    <s v="music/jazz"/>
    <x v="109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x v="9"/>
    <b v="0"/>
    <s v="music/jazz"/>
    <x v="725"/>
    <n v="231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x v="209"/>
    <b v="0"/>
    <s v="music/jazz"/>
    <x v="726"/>
    <n v="18933.333333333336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x v="79"/>
    <b v="0"/>
    <s v="music/jazz"/>
    <x v="727"/>
    <n v="5500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x v="41"/>
    <b v="0"/>
    <s v="music/jazz"/>
    <x v="728"/>
    <n v="2180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x v="81"/>
    <b v="0"/>
    <s v="music/jazz"/>
    <x v="129"/>
    <n v="3200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x v="78"/>
    <b v="0"/>
    <s v="music/jazz"/>
    <x v="109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x v="78"/>
    <b v="0"/>
    <s v="music/jazz"/>
    <x v="109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x v="33"/>
    <b v="0"/>
    <s v="music/jazz"/>
    <x v="729"/>
    <n v="56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x v="78"/>
    <b v="0"/>
    <s v="music/jazz"/>
    <x v="109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x v="81"/>
    <b v="0"/>
    <s v="music/jazz"/>
    <x v="730"/>
    <n v="6900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x v="63"/>
    <b v="0"/>
    <s v="music/jazz"/>
    <x v="731"/>
    <n v="1871.4285714285716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x v="209"/>
    <b v="0"/>
    <s v="music/jazz"/>
    <x v="732"/>
    <n v="4603.33333333333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x v="84"/>
    <b v="0"/>
    <s v="music/jazz"/>
    <x v="733"/>
    <n v="600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x v="209"/>
    <b v="0"/>
    <s v="music/jazz"/>
    <x v="734"/>
    <n v="5066.6666666666661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x v="84"/>
    <b v="0"/>
    <s v="music/jazz"/>
    <x v="735"/>
    <n v="2500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x v="78"/>
    <b v="0"/>
    <s v="music/jazz"/>
    <x v="109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x v="84"/>
    <b v="0"/>
    <s v="music/jazz"/>
    <x v="736"/>
    <n v="200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x v="29"/>
    <b v="0"/>
    <s v="music/jazz"/>
    <x v="737"/>
    <n v="2500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x v="84"/>
    <b v="0"/>
    <s v="music/jazz"/>
    <x v="738"/>
    <n v="200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x v="25"/>
    <b v="0"/>
    <s v="technology/wearables"/>
    <x v="739"/>
    <n v="11028.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x v="162"/>
    <b v="0"/>
    <s v="technology/wearables"/>
    <x v="740"/>
    <n v="3745.161290322581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x v="38"/>
    <b v="0"/>
    <s v="technology/wearables"/>
    <x v="741"/>
    <n v="41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x v="8"/>
    <b v="0"/>
    <s v="technology/wearables"/>
    <x v="742"/>
    <n v="2408.333333333333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x v="93"/>
    <b v="0"/>
    <s v="technology/wearables"/>
    <x v="743"/>
    <n v="6940.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x v="38"/>
    <b v="0"/>
    <s v="technology/wearables"/>
    <x v="744"/>
    <n v="155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x v="81"/>
    <b v="0"/>
    <s v="technology/wearables"/>
    <x v="745"/>
    <n v="5720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x v="78"/>
    <b v="0"/>
    <s v="technology/wearables"/>
    <x v="109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x v="22"/>
    <b v="0"/>
    <s v="technology/wearables"/>
    <x v="746"/>
    <n v="600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x v="63"/>
    <b v="0"/>
    <s v="technology/wearables"/>
    <x v="747"/>
    <n v="3900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x v="54"/>
    <b v="0"/>
    <s v="technology/wearables"/>
    <x v="748"/>
    <n v="5841.6666666666661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x v="212"/>
    <b v="0"/>
    <s v="technology/wearables"/>
    <x v="749"/>
    <n v="15863.636363636362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x v="193"/>
    <b v="0"/>
    <s v="technology/wearables"/>
    <x v="750"/>
    <n v="9985.7142857142862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x v="81"/>
    <b v="0"/>
    <s v="technology/wearables"/>
    <x v="751"/>
    <n v="2520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x v="196"/>
    <b v="0"/>
    <s v="technology/wearables"/>
    <x v="752"/>
    <n v="8919.17808219178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x v="251"/>
    <b v="0"/>
    <s v="technology/wearables"/>
    <x v="753"/>
    <n v="18262.365591397851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x v="57"/>
    <b v="0"/>
    <s v="technology/wearables"/>
    <x v="754"/>
    <n v="5064.7058823529414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x v="63"/>
    <b v="0"/>
    <s v="technology/wearables"/>
    <x v="755"/>
    <n v="3328.5714285714284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x v="57"/>
    <b v="0"/>
    <s v="technology/wearables"/>
    <x v="756"/>
    <n v="5182.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x v="199"/>
    <b v="0"/>
    <s v="technology/wearables"/>
    <x v="757"/>
    <n v="11362.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x v="101"/>
    <b v="0"/>
    <s v="technology/wearables"/>
    <x v="758"/>
    <n v="13646.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x v="238"/>
    <b v="0"/>
    <s v="technology/wearables"/>
    <x v="759"/>
    <n v="36435.454545454544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x v="77"/>
    <b v="0"/>
    <s v="technology/wearables"/>
    <x v="760"/>
    <n v="1924.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x v="82"/>
    <b v="0"/>
    <s v="technology/wearables"/>
    <x v="761"/>
    <n v="4188.8888888888887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x v="60"/>
    <b v="0"/>
    <s v="technology/wearables"/>
    <x v="762"/>
    <n v="3031.0344827586205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x v="79"/>
    <b v="0"/>
    <s v="technology/wearables"/>
    <x v="763"/>
    <n v="4966.6666666666661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x v="209"/>
    <b v="0"/>
    <s v="technology/wearables"/>
    <x v="764"/>
    <n v="5920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x v="75"/>
    <b v="0"/>
    <s v="technology/wearables"/>
    <x v="765"/>
    <n v="4397.5308641975307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x v="80"/>
    <b v="0"/>
    <s v="technology/wearables"/>
    <x v="766"/>
    <n v="2650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x v="202"/>
    <b v="0"/>
    <s v="technology/wearables"/>
    <x v="767"/>
    <n v="127272.72727272728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x v="25"/>
    <b v="0"/>
    <s v="technology/wearables"/>
    <x v="768"/>
    <n v="16400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x v="81"/>
    <b v="0"/>
    <s v="technology/wearables"/>
    <x v="769"/>
    <n v="4520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x v="43"/>
    <b v="0"/>
    <s v="technology/wearables"/>
    <x v="770"/>
    <n v="15388.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x v="22"/>
    <b v="0"/>
    <s v="technology/wearables"/>
    <x v="771"/>
    <n v="5137.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x v="83"/>
    <b v="0"/>
    <s v="technology/wearables"/>
    <x v="470"/>
    <n v="9333.3333333333321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x v="54"/>
    <b v="0"/>
    <s v="technology/wearables"/>
    <x v="772"/>
    <n v="10862.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x v="59"/>
    <b v="0"/>
    <s v="technology/wearables"/>
    <x v="773"/>
    <n v="16050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x v="8"/>
    <b v="0"/>
    <s v="technology/wearables"/>
    <x v="774"/>
    <n v="75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x v="252"/>
    <b v="0"/>
    <s v="technology/wearables"/>
    <x v="775"/>
    <n v="79083.73983739837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x v="93"/>
    <b v="0"/>
    <s v="technology/wearables"/>
    <x v="776"/>
    <n v="30193.916666666668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x v="162"/>
    <b v="0"/>
    <s v="technology/wearables"/>
    <x v="777"/>
    <n v="4793.5483870967746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x v="80"/>
    <b v="0"/>
    <s v="technology/wearables"/>
    <x v="778"/>
    <n v="2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x v="83"/>
    <b v="0"/>
    <s v="technology/wearables"/>
    <x v="779"/>
    <n v="100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x v="122"/>
    <b v="0"/>
    <s v="technology/wearables"/>
    <x v="780"/>
    <n v="17179.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x v="83"/>
    <b v="0"/>
    <s v="technology/wearables"/>
    <x v="550"/>
    <n v="3533.3333333333335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x v="23"/>
    <b v="0"/>
    <s v="technology/wearables"/>
    <x v="781"/>
    <n v="8208.6956521739121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x v="23"/>
    <b v="0"/>
    <s v="technology/wearables"/>
    <x v="782"/>
    <n v="11086.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x v="14"/>
    <b v="0"/>
    <s v="technology/wearables"/>
    <x v="783"/>
    <n v="16121.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x v="78"/>
    <b v="0"/>
    <s v="technology/wearables"/>
    <x v="109"/>
    <e v="#DIV/0!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x v="58"/>
    <b v="0"/>
    <s v="technology/wearables"/>
    <x v="784"/>
    <n v="5240.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x v="84"/>
    <b v="0"/>
    <s v="technology/wearables"/>
    <x v="477"/>
    <n v="1300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x v="63"/>
    <b v="0"/>
    <s v="technology/wearables"/>
    <x v="785"/>
    <n v="3028.5714285714284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x v="80"/>
    <b v="0"/>
    <s v="technology/wearables"/>
    <x v="786"/>
    <n v="116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x v="193"/>
    <b v="0"/>
    <s v="technology/wearables"/>
    <x v="787"/>
    <n v="8959.6938775510207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x v="202"/>
    <b v="0"/>
    <s v="technology/wearables"/>
    <x v="788"/>
    <n v="42445.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x v="82"/>
    <b v="0"/>
    <s v="technology/wearables"/>
    <x v="789"/>
    <n v="8066.6666666666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x v="81"/>
    <b v="0"/>
    <s v="technology/wearables"/>
    <x v="790"/>
    <n v="1300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x v="22"/>
    <b v="0"/>
    <s v="technology/wearables"/>
    <x v="698"/>
    <n v="812.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x v="194"/>
    <b v="0"/>
    <s v="technology/wearables"/>
    <x v="791"/>
    <n v="15342.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x v="244"/>
    <b v="0"/>
    <s v="technology/wearables"/>
    <x v="792"/>
    <n v="29207.5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x v="79"/>
    <b v="0"/>
    <s v="technology/wearables"/>
    <x v="793"/>
    <n v="330400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x v="80"/>
    <b v="0"/>
    <s v="technology/wearables"/>
    <x v="87"/>
    <n v="1300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x v="19"/>
    <b v="0"/>
    <s v="technology/wearables"/>
    <x v="794"/>
    <n v="13454.545454545454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x v="41"/>
    <b v="0"/>
    <s v="technology/wearables"/>
    <x v="795"/>
    <n v="21406.666666666668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x v="195"/>
    <b v="0"/>
    <s v="technology/wearables"/>
    <x v="796"/>
    <n v="21633.684210526313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x v="253"/>
    <b v="0"/>
    <s v="technology/wearables"/>
    <x v="797"/>
    <n v="93231.055900621112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x v="22"/>
    <b v="0"/>
    <s v="technology/wearables"/>
    <x v="798"/>
    <n v="29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x v="88"/>
    <b v="0"/>
    <s v="technology/wearables"/>
    <x v="799"/>
    <n v="17494.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x v="29"/>
    <b v="0"/>
    <s v="technology/wearables"/>
    <x v="800"/>
    <n v="2500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x v="21"/>
    <b v="0"/>
    <s v="technology/wearables"/>
    <x v="801"/>
    <n v="6500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x v="80"/>
    <b v="0"/>
    <s v="technology/wearables"/>
    <x v="802"/>
    <n v="5500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x v="29"/>
    <b v="0"/>
    <s v="technology/wearables"/>
    <x v="803"/>
    <n v="7500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x v="254"/>
    <b v="0"/>
    <s v="technology/wearables"/>
    <x v="804"/>
    <n v="138935.61935483871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x v="240"/>
    <b v="0"/>
    <s v="technology/wearables"/>
    <x v="805"/>
    <n v="9591.1111111111113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x v="38"/>
    <b v="0"/>
    <s v="technology/wearables"/>
    <x v="806"/>
    <n v="191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x v="79"/>
    <b v="0"/>
    <s v="technology/wearables"/>
    <x v="129"/>
    <n v="400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x v="44"/>
    <b v="0"/>
    <s v="technology/wearables"/>
    <x v="807"/>
    <n v="7478.947368421051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x v="255"/>
    <b v="0"/>
    <s v="technology/wearables"/>
    <x v="808"/>
    <n v="16111.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x v="63"/>
    <b v="0"/>
    <s v="technology/wearables"/>
    <x v="809"/>
    <n v="8871.4285714285706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x v="256"/>
    <b v="0"/>
    <s v="technology/wearables"/>
    <x v="810"/>
    <n v="53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x v="209"/>
    <b v="1"/>
    <s v="music/electronic music"/>
    <x v="811"/>
    <n v="10620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x v="257"/>
    <b v="1"/>
    <s v="music/electronic music"/>
    <x v="812"/>
    <n v="2207.9728033472802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x v="142"/>
    <b v="1"/>
    <s v="music/electronic music"/>
    <x v="813"/>
    <n v="3105.4054054054054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x v="132"/>
    <b v="1"/>
    <s v="music/electronic music"/>
    <x v="814"/>
    <n v="3620.6106870229005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x v="42"/>
    <b v="1"/>
    <s v="music/electronic music"/>
    <x v="815"/>
    <n v="38897.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x v="258"/>
    <b v="1"/>
    <s v="music/electronic music"/>
    <x v="816"/>
    <n v="7184.8571428571431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x v="259"/>
    <b v="1"/>
    <s v="music/electronic music"/>
    <x v="817"/>
    <n v="5738.1803278688521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x v="112"/>
    <b v="1"/>
    <s v="music/electronic music"/>
    <x v="818"/>
    <n v="6966.6666666666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x v="260"/>
    <b v="1"/>
    <s v="music/electronic music"/>
    <x v="819"/>
    <n v="4598.82352941176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x v="261"/>
    <b v="1"/>
    <s v="music/electronic music"/>
    <x v="820"/>
    <n v="7926.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x v="180"/>
    <b v="1"/>
    <s v="music/electronic music"/>
    <x v="821"/>
    <n v="4303.1446540880506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x v="221"/>
    <b v="1"/>
    <s v="music/electronic music"/>
    <x v="202"/>
    <n v="10848.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x v="93"/>
    <b v="1"/>
    <s v="music/electronic music"/>
    <x v="822"/>
    <n v="6102.9583333333339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x v="74"/>
    <b v="1"/>
    <s v="music/electronic music"/>
    <x v="823"/>
    <n v="5059.2592592592591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x v="262"/>
    <b v="1"/>
    <s v="music/electronic music"/>
    <x v="824"/>
    <n v="3915.7168674698796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x v="88"/>
    <b v="1"/>
    <s v="music/electronic music"/>
    <x v="825"/>
    <n v="6515.7894736842109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x v="263"/>
    <b v="1"/>
    <s v="music/electronic music"/>
    <x v="826"/>
    <n v="2396.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x v="64"/>
    <b v="1"/>
    <s v="music/electronic music"/>
    <x v="426"/>
    <n v="4861.9047619047624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x v="42"/>
    <b v="1"/>
    <s v="music/electronic music"/>
    <x v="827"/>
    <n v="3573.7704918032791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x v="209"/>
    <b v="1"/>
    <s v="music/electronic music"/>
    <x v="828"/>
    <n v="2136.6666666666665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x v="29"/>
    <b v="0"/>
    <s v="journalism/audio"/>
    <x v="385"/>
    <n v="2500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x v="78"/>
    <b v="0"/>
    <s v="journalism/audio"/>
    <x v="109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x v="29"/>
    <b v="0"/>
    <s v="journalism/audio"/>
    <x v="829"/>
    <n v="100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x v="264"/>
    <b v="0"/>
    <s v="journalism/audio"/>
    <x v="830"/>
    <n v="2923.6301369863013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x v="84"/>
    <b v="0"/>
    <s v="journalism/audio"/>
    <x v="831"/>
    <n v="300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x v="22"/>
    <b v="0"/>
    <s v="journalism/audio"/>
    <x v="832"/>
    <n v="33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x v="78"/>
    <b v="0"/>
    <s v="journalism/audio"/>
    <x v="109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x v="29"/>
    <b v="0"/>
    <s v="journalism/audio"/>
    <x v="833"/>
    <n v="100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x v="80"/>
    <b v="0"/>
    <s v="journalism/audio"/>
    <x v="834"/>
    <n v="5300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x v="78"/>
    <b v="0"/>
    <s v="journalism/audio"/>
    <x v="109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x v="78"/>
    <b v="0"/>
    <s v="journalism/audio"/>
    <x v="109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x v="78"/>
    <b v="0"/>
    <s v="journalism/audio"/>
    <x v="109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x v="78"/>
    <b v="0"/>
    <s v="journalism/audio"/>
    <x v="109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x v="29"/>
    <b v="0"/>
    <s v="journalism/audio"/>
    <x v="460"/>
    <n v="1500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x v="78"/>
    <b v="0"/>
    <s v="journalism/audio"/>
    <x v="109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x v="78"/>
    <b v="0"/>
    <s v="journalism/audio"/>
    <x v="109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x v="78"/>
    <b v="0"/>
    <s v="journalism/audio"/>
    <x v="109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x v="78"/>
    <b v="0"/>
    <s v="journalism/audio"/>
    <x v="109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x v="78"/>
    <b v="0"/>
    <s v="journalism/audio"/>
    <x v="109"/>
    <e v="#DIV/0!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x v="78"/>
    <b v="0"/>
    <s v="journalism/audio"/>
    <x v="109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x v="29"/>
    <b v="0"/>
    <s v="journalism/audio"/>
    <x v="460"/>
    <n v="500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x v="78"/>
    <b v="0"/>
    <s v="journalism/audio"/>
    <x v="109"/>
    <e v="#DIV/0!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x v="80"/>
    <b v="0"/>
    <s v="journalism/audio"/>
    <x v="835"/>
    <n v="4750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x v="78"/>
    <b v="0"/>
    <s v="journalism/audio"/>
    <x v="109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x v="252"/>
    <b v="0"/>
    <s v="games/video games"/>
    <x v="836"/>
    <n v="6566.6666666666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x v="81"/>
    <b v="0"/>
    <s v="games/video games"/>
    <x v="837"/>
    <n v="1620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x v="265"/>
    <b v="0"/>
    <s v="games/video games"/>
    <x v="838"/>
    <n v="3412.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x v="73"/>
    <b v="0"/>
    <s v="games/video games"/>
    <x v="839"/>
    <n v="1300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x v="80"/>
    <b v="0"/>
    <s v="games/video games"/>
    <x v="840"/>
    <n v="11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x v="64"/>
    <b v="0"/>
    <s v="games/video games"/>
    <x v="841"/>
    <n v="4047.6190476190473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x v="84"/>
    <b v="0"/>
    <s v="games/video games"/>
    <x v="449"/>
    <n v="3500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x v="78"/>
    <b v="0"/>
    <s v="games/video games"/>
    <x v="109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x v="80"/>
    <b v="0"/>
    <s v="games/video games"/>
    <x v="842"/>
    <n v="12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x v="29"/>
    <b v="0"/>
    <s v="games/video games"/>
    <x v="843"/>
    <n v="100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x v="209"/>
    <b v="0"/>
    <s v="games/video games"/>
    <x v="844"/>
    <n v="11356.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x v="83"/>
    <b v="0"/>
    <s v="games/video games"/>
    <x v="684"/>
    <n v="1500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x v="266"/>
    <b v="0"/>
    <s v="games/video games"/>
    <x v="845"/>
    <n v="4828.1025641025644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x v="157"/>
    <b v="0"/>
    <s v="games/video games"/>
    <x v="846"/>
    <n v="4397.6047904191619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x v="81"/>
    <b v="0"/>
    <s v="games/video games"/>
    <x v="847"/>
    <n v="900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x v="59"/>
    <b v="0"/>
    <s v="games/video games"/>
    <x v="848"/>
    <n v="3766.6666666666665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x v="15"/>
    <b v="0"/>
    <s v="games/video games"/>
    <x v="849"/>
    <n v="1858.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x v="80"/>
    <b v="0"/>
    <s v="games/video games"/>
    <x v="850"/>
    <n v="300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x v="83"/>
    <b v="0"/>
    <s v="games/video games"/>
    <x v="470"/>
    <n v="1866.6666666666667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x v="29"/>
    <b v="0"/>
    <s v="games/video games"/>
    <x v="380"/>
    <n v="41000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x v="78"/>
    <b v="0"/>
    <s v="games/video games"/>
    <x v="109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x v="82"/>
    <b v="0"/>
    <s v="games/video games"/>
    <x v="851"/>
    <n v="11400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x v="84"/>
    <b v="0"/>
    <s v="games/video games"/>
    <x v="852"/>
    <n v="750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x v="78"/>
    <b v="0"/>
    <s v="games/video games"/>
    <x v="109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x v="206"/>
    <b v="0"/>
    <s v="games/video games"/>
    <x v="853"/>
    <n v="4341.7278911564626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x v="72"/>
    <b v="0"/>
    <s v="games/video games"/>
    <x v="854"/>
    <n v="2395.9183673469388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x v="29"/>
    <b v="0"/>
    <s v="games/video games"/>
    <x v="855"/>
    <n v="500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x v="84"/>
    <b v="0"/>
    <s v="games/video games"/>
    <x v="856"/>
    <n v="1250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x v="63"/>
    <b v="0"/>
    <s v="games/video games"/>
    <x v="857"/>
    <n v="300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x v="80"/>
    <b v="0"/>
    <s v="games/video games"/>
    <x v="858"/>
    <n v="1056.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x v="74"/>
    <b v="0"/>
    <s v="games/video games"/>
    <x v="859"/>
    <n v="12200.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x v="225"/>
    <b v="0"/>
    <s v="games/video games"/>
    <x v="860"/>
    <n v="26780.851063829788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x v="60"/>
    <b v="0"/>
    <s v="games/video games"/>
    <x v="861"/>
    <n v="7420.6896551724139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x v="63"/>
    <b v="0"/>
    <s v="games/video games"/>
    <x v="862"/>
    <n v="671.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x v="19"/>
    <b v="0"/>
    <s v="games/video games"/>
    <x v="863"/>
    <n v="8195.454545454546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x v="29"/>
    <b v="0"/>
    <s v="games/video games"/>
    <x v="724"/>
    <n v="2500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x v="73"/>
    <b v="0"/>
    <s v="games/video games"/>
    <x v="453"/>
    <n v="100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x v="79"/>
    <b v="0"/>
    <s v="games/video games"/>
    <x v="864"/>
    <n v="683.33333333333326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x v="54"/>
    <b v="0"/>
    <s v="games/video games"/>
    <x v="865"/>
    <n v="1770.8333333333333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x v="41"/>
    <b v="0"/>
    <s v="games/video games"/>
    <x v="866"/>
    <n v="1620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x v="77"/>
    <b v="0"/>
    <s v="games/video games"/>
    <x v="867"/>
    <n v="8029.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x v="9"/>
    <b v="0"/>
    <s v="games/video games"/>
    <x v="868"/>
    <n v="71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x v="63"/>
    <b v="0"/>
    <s v="games/video games"/>
    <x v="869"/>
    <n v="2357.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x v="78"/>
    <b v="0"/>
    <s v="games/video games"/>
    <x v="109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x v="64"/>
    <b v="0"/>
    <s v="games/video games"/>
    <x v="870"/>
    <n v="3488.0952380952381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x v="83"/>
    <b v="0"/>
    <s v="games/video games"/>
    <x v="871"/>
    <n v="1500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x v="202"/>
    <b v="0"/>
    <s v="games/video games"/>
    <x v="872"/>
    <n v="2318.1818181818185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x v="29"/>
    <b v="0"/>
    <s v="games/video games"/>
    <x v="167"/>
    <n v="100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x v="267"/>
    <b v="0"/>
    <s v="games/video games"/>
    <x v="873"/>
    <n v="10023.37179487179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x v="29"/>
    <b v="0"/>
    <s v="games/video games"/>
    <x v="724"/>
    <n v="500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x v="83"/>
    <b v="0"/>
    <s v="games/video games"/>
    <x v="874"/>
    <n v="333.33333333333337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x v="80"/>
    <b v="0"/>
    <s v="games/video games"/>
    <x v="875"/>
    <n v="13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x v="73"/>
    <b v="0"/>
    <s v="games/video games"/>
    <x v="876"/>
    <n v="1785.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x v="22"/>
    <b v="0"/>
    <s v="games/video games"/>
    <x v="877"/>
    <n v="1037.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x v="83"/>
    <b v="0"/>
    <s v="games/video games"/>
    <x v="878"/>
    <n v="3633.3333333333335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x v="29"/>
    <b v="0"/>
    <s v="games/video games"/>
    <x v="879"/>
    <n v="500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x v="78"/>
    <b v="0"/>
    <s v="games/video games"/>
    <x v="109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x v="81"/>
    <b v="0"/>
    <s v="games/video games"/>
    <x v="880"/>
    <n v="580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x v="78"/>
    <b v="0"/>
    <s v="games/video games"/>
    <x v="109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x v="83"/>
    <b v="0"/>
    <s v="games/video games"/>
    <x v="881"/>
    <n v="366.66666666666663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x v="63"/>
    <b v="0"/>
    <s v="games/mobile games"/>
    <x v="882"/>
    <n v="6071.4285714285716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x v="78"/>
    <b v="0"/>
    <s v="games/mobile games"/>
    <x v="109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x v="84"/>
    <b v="0"/>
    <s v="games/mobile games"/>
    <x v="724"/>
    <n v="500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x v="23"/>
    <b v="0"/>
    <s v="games/mobile games"/>
    <x v="883"/>
    <n v="2543.478260869565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x v="29"/>
    <b v="0"/>
    <s v="games/mobile games"/>
    <x v="370"/>
    <n v="100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x v="84"/>
    <b v="0"/>
    <s v="games/mobile games"/>
    <x v="884"/>
    <n v="1050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x v="83"/>
    <b v="0"/>
    <s v="games/mobile games"/>
    <x v="881"/>
    <n v="366.66666666666663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x v="78"/>
    <b v="0"/>
    <s v="games/mobile games"/>
    <x v="109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x v="62"/>
    <b v="0"/>
    <s v="games/mobile games"/>
    <x v="885"/>
    <n v="11061.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x v="29"/>
    <b v="0"/>
    <s v="games/mobile games"/>
    <x v="886"/>
    <n v="200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x v="29"/>
    <b v="0"/>
    <s v="games/mobile games"/>
    <x v="524"/>
    <n v="100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x v="29"/>
    <b v="0"/>
    <s v="games/mobile games"/>
    <x v="152"/>
    <n v="500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x v="79"/>
    <b v="0"/>
    <s v="games/mobile games"/>
    <x v="887"/>
    <n v="4500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x v="70"/>
    <b v="0"/>
    <s v="games/mobile games"/>
    <x v="888"/>
    <n v="25320.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x v="80"/>
    <b v="0"/>
    <s v="games/mobile games"/>
    <x v="737"/>
    <n v="31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x v="29"/>
    <b v="0"/>
    <s v="games/mobile games"/>
    <x v="889"/>
    <n v="500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x v="78"/>
    <b v="0"/>
    <s v="games/mobile games"/>
    <x v="109"/>
    <e v="#DIV/0!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x v="78"/>
    <b v="0"/>
    <s v="games/mobile games"/>
    <x v="109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x v="78"/>
    <b v="0"/>
    <s v="games/mobile games"/>
    <x v="109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x v="22"/>
    <b v="0"/>
    <s v="games/mobile games"/>
    <x v="890"/>
    <n v="23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x v="78"/>
    <b v="0"/>
    <s v="food/food trucks"/>
    <x v="109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x v="29"/>
    <b v="0"/>
    <s v="food/food trucks"/>
    <x v="415"/>
    <n v="100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x v="8"/>
    <b v="0"/>
    <s v="food/food trucks"/>
    <x v="891"/>
    <n v="4416.6666666666661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x v="78"/>
    <b v="0"/>
    <s v="food/food trucks"/>
    <x v="109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x v="83"/>
    <b v="0"/>
    <s v="food/food trucks"/>
    <x v="892"/>
    <n v="2433.3333333333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x v="84"/>
    <b v="0"/>
    <s v="food/food trucks"/>
    <x v="840"/>
    <n v="3750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x v="79"/>
    <b v="0"/>
    <s v="food/food trucks"/>
    <x v="893"/>
    <n v="4200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x v="78"/>
    <b v="0"/>
    <s v="food/food trucks"/>
    <x v="109"/>
    <e v="#DIV/0!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x v="41"/>
    <b v="0"/>
    <s v="food/food trucks"/>
    <x v="894"/>
    <n v="6073.33333333333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x v="29"/>
    <b v="0"/>
    <s v="food/food trucks"/>
    <x v="895"/>
    <n v="500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x v="83"/>
    <b v="0"/>
    <s v="food/food trucks"/>
    <x v="896"/>
    <n v="10833.333333333332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x v="22"/>
    <b v="0"/>
    <s v="food/food trucks"/>
    <x v="897"/>
    <n v="2350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x v="78"/>
    <b v="0"/>
    <s v="food/food trucks"/>
    <x v="109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x v="83"/>
    <b v="0"/>
    <s v="food/food trucks"/>
    <x v="898"/>
    <n v="5033.3333333333339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x v="83"/>
    <b v="0"/>
    <s v="food/food trucks"/>
    <x v="899"/>
    <n v="1166.6666666666665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x v="78"/>
    <b v="0"/>
    <s v="food/food trucks"/>
    <x v="109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x v="10"/>
    <b v="0"/>
    <s v="food/food trucks"/>
    <x v="900"/>
    <n v="6078.9473684210525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x v="78"/>
    <b v="0"/>
    <s v="food/food trucks"/>
    <x v="109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x v="84"/>
    <b v="0"/>
    <s v="food/food trucks"/>
    <x v="901"/>
    <n v="1750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x v="78"/>
    <b v="0"/>
    <s v="food/food trucks"/>
    <x v="109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x v="78"/>
    <b v="0"/>
    <s v="food/food trucks"/>
    <x v="109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x v="20"/>
    <b v="0"/>
    <s v="food/food trucks"/>
    <x v="902"/>
    <n v="82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x v="22"/>
    <b v="0"/>
    <s v="food/food trucks"/>
    <x v="903"/>
    <n v="35887.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x v="38"/>
    <b v="0"/>
    <s v="food/food trucks"/>
    <x v="904"/>
    <n v="6118.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x v="83"/>
    <b v="0"/>
    <s v="food/food trucks"/>
    <x v="905"/>
    <n v="3400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x v="83"/>
    <b v="0"/>
    <s v="food/food trucks"/>
    <x v="906"/>
    <n v="566.66666666666674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x v="84"/>
    <b v="0"/>
    <s v="food/food trucks"/>
    <x v="177"/>
    <n v="500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x v="29"/>
    <b v="0"/>
    <s v="food/food trucks"/>
    <x v="370"/>
    <n v="2500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x v="78"/>
    <b v="0"/>
    <s v="food/food trucks"/>
    <x v="109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x v="29"/>
    <b v="0"/>
    <s v="food/food trucks"/>
    <x v="907"/>
    <n v="300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x v="10"/>
    <b v="0"/>
    <s v="food/food trucks"/>
    <x v="908"/>
    <n v="4663.1578947368416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x v="82"/>
    <b v="0"/>
    <s v="food/food trucks"/>
    <x v="909"/>
    <n v="6500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x v="29"/>
    <b v="0"/>
    <s v="food/food trucks"/>
    <x v="910"/>
    <n v="100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x v="78"/>
    <b v="0"/>
    <s v="food/food trucks"/>
    <x v="109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x v="29"/>
    <b v="0"/>
    <s v="food/food trucks"/>
    <x v="440"/>
    <n v="500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x v="81"/>
    <b v="0"/>
    <s v="food/food trucks"/>
    <x v="911"/>
    <n v="6400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x v="268"/>
    <b v="0"/>
    <s v="food/food trucks"/>
    <x v="912"/>
    <n v="6911.7647058823532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x v="83"/>
    <b v="0"/>
    <s v="food/food trucks"/>
    <x v="168"/>
    <n v="133.33333333333331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x v="80"/>
    <b v="0"/>
    <s v="food/food trucks"/>
    <x v="913"/>
    <n v="1050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x v="83"/>
    <b v="0"/>
    <s v="food/food trucks"/>
    <x v="914"/>
    <n v="3333.3333333333335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x v="269"/>
    <b v="1"/>
    <s v="photography/photobooks"/>
    <x v="915"/>
    <n v="6156.2666666666664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x v="112"/>
    <b v="1"/>
    <s v="photography/photobooks"/>
    <x v="916"/>
    <n v="11873.8738738738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x v="252"/>
    <b v="1"/>
    <s v="photography/photobooks"/>
    <x v="589"/>
    <n v="6508.1300813008129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x v="16"/>
    <b v="1"/>
    <s v="photography/photobooks"/>
    <x v="917"/>
    <n v="13015.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x v="268"/>
    <b v="1"/>
    <s v="photography/photobooks"/>
    <x v="918"/>
    <n v="3777.6470588235293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x v="48"/>
    <b v="1"/>
    <s v="photography/photobooks"/>
    <x v="919"/>
    <n v="11279.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x v="62"/>
    <b v="1"/>
    <s v="photography/photobooks"/>
    <x v="920"/>
    <n v="5192.3076923076924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x v="51"/>
    <b v="1"/>
    <s v="photography/photobooks"/>
    <x v="921"/>
    <n v="8924.2424242424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x v="41"/>
    <b v="1"/>
    <s v="photography/photobooks"/>
    <x v="922"/>
    <n v="1933.3333333333333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x v="270"/>
    <b v="1"/>
    <s v="photography/photobooks"/>
    <x v="923"/>
    <n v="7996.7032967032965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x v="271"/>
    <b v="1"/>
    <s v="photography/photobooks"/>
    <x v="924"/>
    <n v="5641.4565826330527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x v="203"/>
    <b v="1"/>
    <s v="photography/photobooks"/>
    <x v="920"/>
    <n v="7941.176470588235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x v="272"/>
    <b v="1"/>
    <s v="photography/photobooks"/>
    <x v="925"/>
    <n v="7643.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x v="100"/>
    <b v="1"/>
    <s v="photography/photobooks"/>
    <x v="926"/>
    <n v="12100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x v="157"/>
    <b v="1"/>
    <s v="photography/photobooks"/>
    <x v="927"/>
    <n v="5461.6766467065863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x v="82"/>
    <b v="1"/>
    <s v="photography/photobooks"/>
    <x v="928"/>
    <n v="29922.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x v="273"/>
    <b v="1"/>
    <s v="photography/photobooks"/>
    <x v="929"/>
    <n v="5853.398058252427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x v="112"/>
    <b v="1"/>
    <s v="photography/photobooks"/>
    <x v="930"/>
    <n v="5537.1801801801812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x v="197"/>
    <b v="1"/>
    <s v="photography/photobooks"/>
    <x v="931"/>
    <n v="18380.442804428047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x v="21"/>
    <b v="1"/>
    <s v="photography/photobooks"/>
    <x v="932"/>
    <n v="16534.6534653465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x v="7"/>
    <b v="1"/>
    <s v="photography/photobooks"/>
    <x v="933"/>
    <n v="23478.947368421053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x v="95"/>
    <b v="1"/>
    <s v="photography/photobooks"/>
    <x v="934"/>
    <n v="21148.387096774193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x v="58"/>
    <b v="1"/>
    <s v="photography/photobooks"/>
    <x v="935"/>
    <n v="3234.375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x v="261"/>
    <b v="1"/>
    <s v="photography/photobooks"/>
    <x v="936"/>
    <n v="12337.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x v="11"/>
    <b v="1"/>
    <s v="photography/photobooks"/>
    <x v="937"/>
    <n v="20706.666666666668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x v="67"/>
    <b v="1"/>
    <s v="photography/photobooks"/>
    <x v="938"/>
    <n v="13826.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x v="273"/>
    <b v="1"/>
    <s v="photography/photobooks"/>
    <x v="939"/>
    <n v="49381.553398058255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x v="79"/>
    <b v="1"/>
    <s v="photography/photobooks"/>
    <x v="940"/>
    <n v="16850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x v="183"/>
    <b v="1"/>
    <s v="photography/photobooks"/>
    <x v="941"/>
    <n v="3886.746987951806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x v="52"/>
    <b v="1"/>
    <s v="photography/photobooks"/>
    <x v="942"/>
    <n v="6152.777777777778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x v="20"/>
    <b v="1"/>
    <s v="photography/photobooks"/>
    <x v="943"/>
    <n v="105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x v="274"/>
    <b v="1"/>
    <s v="photography/photobooks"/>
    <x v="944"/>
    <n v="7159.2003642987247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x v="147"/>
    <b v="1"/>
    <s v="photography/photobooks"/>
    <x v="945"/>
    <n v="9188.2882882882877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x v="275"/>
    <b v="1"/>
    <s v="photography/photobooks"/>
    <x v="946"/>
    <n v="14857.377049180328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x v="30"/>
    <b v="1"/>
    <s v="photography/photobooks"/>
    <x v="947"/>
    <n v="17421.34831460674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x v="35"/>
    <b v="1"/>
    <s v="photography/photobooks"/>
    <x v="948"/>
    <n v="10286.16600790514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x v="205"/>
    <b v="1"/>
    <s v="photography/photobooks"/>
    <x v="949"/>
    <n v="11117.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x v="273"/>
    <b v="1"/>
    <s v="photography/photobooks"/>
    <x v="950"/>
    <n v="2379.6213592233012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x v="276"/>
    <b v="1"/>
    <s v="photography/photobooks"/>
    <x v="951"/>
    <n v="8126.811594202898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x v="277"/>
    <b v="1"/>
    <s v="photography/photobooks"/>
    <x v="952"/>
    <n v="11621.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x v="59"/>
    <b v="0"/>
    <s v="music/world music"/>
    <x v="953"/>
    <n v="5888.8888888888887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x v="83"/>
    <b v="0"/>
    <s v="music/world music"/>
    <x v="954"/>
    <n v="4400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x v="244"/>
    <b v="0"/>
    <s v="music/world music"/>
    <x v="955"/>
    <n v="4842.5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x v="78"/>
    <b v="0"/>
    <s v="music/world music"/>
    <x v="109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x v="54"/>
    <b v="0"/>
    <s v="music/world music"/>
    <x v="956"/>
    <n v="6104.1666666666661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x v="29"/>
    <b v="0"/>
    <s v="music/world music"/>
    <x v="957"/>
    <n v="2500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x v="78"/>
    <b v="0"/>
    <s v="music/world music"/>
    <x v="109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x v="78"/>
    <b v="0"/>
    <s v="music/world music"/>
    <x v="109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x v="29"/>
    <b v="0"/>
    <s v="music/world music"/>
    <x v="417"/>
    <n v="400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x v="79"/>
    <b v="0"/>
    <s v="music/world music"/>
    <x v="958"/>
    <n v="1933.3333333333333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x v="78"/>
    <b v="0"/>
    <s v="music/world music"/>
    <x v="109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x v="79"/>
    <b v="0"/>
    <s v="music/world music"/>
    <x v="959"/>
    <n v="3500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x v="78"/>
    <b v="0"/>
    <s v="music/world music"/>
    <x v="109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x v="78"/>
    <b v="0"/>
    <s v="music/world music"/>
    <x v="109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x v="83"/>
    <b v="0"/>
    <s v="music/world music"/>
    <x v="960"/>
    <n v="5933.3333333333339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x v="78"/>
    <b v="0"/>
    <s v="music/world music"/>
    <x v="109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x v="22"/>
    <b v="0"/>
    <s v="music/world music"/>
    <x v="961"/>
    <n v="3012.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x v="69"/>
    <b v="0"/>
    <s v="music/world music"/>
    <x v="962"/>
    <n v="7461.764705882353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x v="29"/>
    <b v="0"/>
    <s v="music/world music"/>
    <x v="963"/>
    <n v="500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x v="44"/>
    <b v="0"/>
    <s v="music/world music"/>
    <x v="964"/>
    <n v="4450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x v="43"/>
    <b v="1"/>
    <s v="music/rock"/>
    <x v="965"/>
    <n v="4613.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x v="57"/>
    <b v="1"/>
    <s v="music/rock"/>
    <x v="966"/>
    <n v="14147.058823529411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x v="162"/>
    <b v="1"/>
    <s v="music/rock"/>
    <x v="967"/>
    <n v="7548.3870967741932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x v="133"/>
    <b v="1"/>
    <s v="music/rock"/>
    <x v="968"/>
    <n v="8550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x v="211"/>
    <b v="1"/>
    <s v="music/rock"/>
    <x v="969"/>
    <n v="6425.42372881356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x v="75"/>
    <b v="1"/>
    <s v="music/rock"/>
    <x v="970"/>
    <n v="6446.9135802469136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x v="278"/>
    <b v="1"/>
    <s v="music/rock"/>
    <x v="971"/>
    <n v="11820.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x v="142"/>
    <b v="1"/>
    <s v="music/rock"/>
    <x v="972"/>
    <n v="8254.0540540540551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x v="261"/>
    <b v="1"/>
    <s v="music/rock"/>
    <x v="973"/>
    <n v="3417.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x v="279"/>
    <b v="1"/>
    <s v="music/rock"/>
    <x v="974"/>
    <n v="4273.322081575245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x v="261"/>
    <b v="1"/>
    <s v="music/rock"/>
    <x v="975"/>
    <n v="9448.9361702127644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x v="280"/>
    <b v="1"/>
    <s v="music/rock"/>
    <x v="976"/>
    <n v="5569.7247706422022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x v="281"/>
    <b v="1"/>
    <s v="music/rock"/>
    <x v="977"/>
    <n v="9803.08310249307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x v="282"/>
    <b v="1"/>
    <s v="music/rock"/>
    <x v="978"/>
    <n v="9210.2272727272739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x v="283"/>
    <b v="1"/>
    <s v="music/rock"/>
    <x v="979"/>
    <n v="3817.5462686567166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x v="93"/>
    <b v="1"/>
    <s v="music/rock"/>
    <x v="980"/>
    <n v="2714.583333333333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x v="142"/>
    <b v="1"/>
    <s v="music/rock"/>
    <x v="981"/>
    <n v="5068.9189189189183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x v="47"/>
    <b v="1"/>
    <s v="music/rock"/>
    <x v="982"/>
    <n v="3894.2307692307695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x v="217"/>
    <b v="1"/>
    <s v="music/rock"/>
    <x v="983"/>
    <n v="7763.8095238095229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x v="14"/>
    <b v="1"/>
    <s v="music/rock"/>
    <x v="984"/>
    <n v="4353.6585365853662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x v="69"/>
    <b v="1"/>
    <s v="music/rock"/>
    <x v="985"/>
    <n v="3182.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x v="36"/>
    <b v="1"/>
    <s v="music/rock"/>
    <x v="986"/>
    <n v="6318.439393939394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x v="133"/>
    <b v="1"/>
    <s v="music/rock"/>
    <x v="987"/>
    <n v="19090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x v="180"/>
    <b v="1"/>
    <s v="music/rock"/>
    <x v="972"/>
    <n v="14085.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x v="0"/>
    <b v="1"/>
    <s v="music/rock"/>
    <x v="988"/>
    <n v="7692.3076923076924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x v="190"/>
    <b v="1"/>
    <s v="music/rock"/>
    <x v="989"/>
    <n v="9915.5339805825242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x v="39"/>
    <b v="1"/>
    <s v="music/rock"/>
    <x v="990"/>
    <n v="6788.165680473372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x v="162"/>
    <b v="1"/>
    <s v="music/rock"/>
    <x v="972"/>
    <n v="24629.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x v="33"/>
    <b v="1"/>
    <s v="music/rock"/>
    <x v="938"/>
    <n v="18928.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x v="241"/>
    <b v="1"/>
    <s v="music/rock"/>
    <x v="991"/>
    <n v="7666.6666666666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x v="284"/>
    <b v="1"/>
    <s v="music/rock"/>
    <x v="992"/>
    <n v="8296.3254817987145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x v="285"/>
    <b v="1"/>
    <s v="music/rock"/>
    <x v="993"/>
    <n v="6252.2107969151666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x v="32"/>
    <b v="1"/>
    <s v="music/rock"/>
    <x v="994"/>
    <n v="4606.808823529411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x v="286"/>
    <b v="1"/>
    <s v="music/rock"/>
    <x v="995"/>
    <n v="3854.3946731234869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x v="245"/>
    <b v="1"/>
    <s v="music/rock"/>
    <x v="996"/>
    <n v="5300.5263157894742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x v="143"/>
    <b v="1"/>
    <s v="music/rock"/>
    <x v="997"/>
    <n v="7335.539682539682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x v="208"/>
    <b v="1"/>
    <s v="music/rock"/>
    <x v="998"/>
    <n v="12797.523076923077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x v="142"/>
    <b v="1"/>
    <s v="music/rock"/>
    <x v="592"/>
    <n v="10472.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x v="220"/>
    <b v="1"/>
    <s v="music/rock"/>
    <x v="999"/>
    <n v="6767.153284671532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x v="19"/>
    <b v="1"/>
    <s v="music/rock"/>
    <x v="1000"/>
    <n v="9593.181818181818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x v="162"/>
    <b v="1"/>
    <s v="theater/plays"/>
    <x v="50"/>
    <n v="6516.1290322580644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x v="287"/>
    <b v="1"/>
    <s v="theater/plays"/>
    <x v="1001"/>
    <n v="3226.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x v="9"/>
    <b v="1"/>
    <s v="theater/plays"/>
    <x v="1002"/>
    <n v="81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x v="20"/>
    <b v="1"/>
    <s v="theater/plays"/>
    <x v="1003"/>
    <n v="2420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x v="42"/>
    <b v="1"/>
    <s v="theater/plays"/>
    <x v="1004"/>
    <n v="6586.8852459016398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x v="47"/>
    <b v="1"/>
    <s v="theater/plays"/>
    <x v="1005"/>
    <n v="3607.6923076923081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x v="48"/>
    <b v="1"/>
    <s v="theater/plays"/>
    <x v="1006"/>
    <n v="4418.604651162791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x v="288"/>
    <b v="1"/>
    <s v="theater/plays"/>
    <x v="945"/>
    <n v="10407.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x v="47"/>
    <b v="1"/>
    <s v="theater/plays"/>
    <x v="1007"/>
    <n v="3596.1538461538462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x v="148"/>
    <b v="1"/>
    <s v="theater/plays"/>
    <x v="1008"/>
    <n v="12779.166666666668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x v="19"/>
    <b v="1"/>
    <s v="theater/plays"/>
    <x v="1009"/>
    <n v="2772.7272727272725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x v="31"/>
    <b v="1"/>
    <s v="theater/plays"/>
    <x v="1010"/>
    <n v="3982.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x v="23"/>
    <b v="1"/>
    <s v="theater/plays"/>
    <x v="1011"/>
    <n v="5217.391304347826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x v="146"/>
    <b v="1"/>
    <s v="theater/plays"/>
    <x v="1012"/>
    <n v="9203.7815126050409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x v="51"/>
    <b v="1"/>
    <s v="theater/plays"/>
    <x v="1013"/>
    <n v="6342.4242424242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x v="58"/>
    <b v="1"/>
    <s v="theater/plays"/>
    <x v="1014"/>
    <n v="13562.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x v="54"/>
    <b v="1"/>
    <s v="theater/plays"/>
    <x v="920"/>
    <n v="168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x v="60"/>
    <b v="1"/>
    <s v="theater/plays"/>
    <x v="1015"/>
    <n v="7086.2068965517237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x v="133"/>
    <b v="1"/>
    <s v="theater/plays"/>
    <x v="31"/>
    <n v="5000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x v="52"/>
    <b v="1"/>
    <s v="theater/plays"/>
    <x v="1016"/>
    <n v="4221.416666666667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x v="201"/>
    <b v="0"/>
    <s v="technology/wearables"/>
    <x v="1017"/>
    <n v="15241.346153846154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x v="48"/>
    <b v="0"/>
    <s v="technology/wearables"/>
    <x v="1018"/>
    <n v="9061.6279069767443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x v="289"/>
    <b v="0"/>
    <s v="technology/wearables"/>
    <x v="1019"/>
    <n v="20160.393258426968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x v="43"/>
    <b v="0"/>
    <s v="technology/wearables"/>
    <x v="1020"/>
    <n v="12793.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x v="44"/>
    <b v="0"/>
    <s v="technology/wearables"/>
    <x v="1021"/>
    <n v="2989.4736842105262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x v="2"/>
    <b v="0"/>
    <s v="technology/wearables"/>
    <x v="1022"/>
    <n v="36797.142857142862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x v="54"/>
    <b v="0"/>
    <s v="technology/wearables"/>
    <x v="1023"/>
    <n v="12916.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x v="61"/>
    <b v="0"/>
    <s v="technology/wearables"/>
    <x v="1024"/>
    <n v="80070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x v="29"/>
    <b v="0"/>
    <s v="technology/wearables"/>
    <x v="1025"/>
    <n v="2800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x v="259"/>
    <b v="0"/>
    <s v="technology/wearables"/>
    <x v="1026"/>
    <n v="10201.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x v="202"/>
    <b v="0"/>
    <s v="technology/wearables"/>
    <x v="1027"/>
    <n v="18436.3636363636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x v="290"/>
    <b v="0"/>
    <s v="technology/wearables"/>
    <x v="1028"/>
    <n v="16291.935483870966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x v="29"/>
    <b v="0"/>
    <s v="technology/wearables"/>
    <x v="1029"/>
    <n v="100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x v="10"/>
    <b v="0"/>
    <s v="technology/wearables"/>
    <x v="1030"/>
    <n v="60352.631578947367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x v="125"/>
    <b v="0"/>
    <s v="technology/wearables"/>
    <x v="1031"/>
    <n v="4540.7407407407409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x v="82"/>
    <b v="0"/>
    <s v="technology/wearables"/>
    <x v="1032"/>
    <n v="9733.3333333333321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x v="83"/>
    <b v="0"/>
    <s v="technology/wearables"/>
    <x v="1033"/>
    <n v="16766.666666666664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x v="63"/>
    <b v="0"/>
    <s v="technology/wearables"/>
    <x v="1034"/>
    <n v="85985.7142857142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x v="80"/>
    <b v="0"/>
    <s v="technology/wearables"/>
    <x v="1035"/>
    <n v="2650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x v="34"/>
    <b v="0"/>
    <s v="technology/wearables"/>
    <x v="1036"/>
    <n v="3027.2727272727275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x v="240"/>
    <b v="0"/>
    <s v="technology/wearables"/>
    <x v="1037"/>
    <n v="5466.6666666666661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x v="22"/>
    <b v="0"/>
    <s v="technology/wearables"/>
    <x v="1038"/>
    <n v="60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x v="202"/>
    <b v="0"/>
    <s v="technology/wearables"/>
    <x v="1039"/>
    <n v="10272.727272727274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x v="14"/>
    <b v="0"/>
    <s v="technology/wearables"/>
    <x v="1040"/>
    <n v="4158.5365853658541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x v="41"/>
    <b v="0"/>
    <s v="technology/wearables"/>
    <x v="1041"/>
    <n v="11653.333333333334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x v="82"/>
    <b v="0"/>
    <s v="technology/wearables"/>
    <x v="1042"/>
    <n v="4533.3333333333339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x v="133"/>
    <b v="0"/>
    <s v="technology/wearables"/>
    <x v="1043"/>
    <n v="157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x v="69"/>
    <b v="0"/>
    <s v="technology/wearables"/>
    <x v="1044"/>
    <n v="10050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x v="78"/>
    <b v="0"/>
    <s v="technology/wearables"/>
    <x v="109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x v="78"/>
    <b v="0"/>
    <s v="technology/wearables"/>
    <x v="109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x v="222"/>
    <b v="0"/>
    <s v="technology/wearables"/>
    <x v="1045"/>
    <n v="5182.2463768115949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x v="38"/>
    <b v="0"/>
    <s v="technology/wearables"/>
    <x v="1046"/>
    <n v="308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x v="291"/>
    <b v="0"/>
    <s v="technology/wearables"/>
    <x v="1047"/>
    <n v="37922.767857142855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x v="205"/>
    <b v="0"/>
    <s v="technology/wearables"/>
    <x v="1048"/>
    <n v="17636.428571428572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x v="41"/>
    <b v="0"/>
    <s v="technology/wearables"/>
    <x v="1049"/>
    <n v="6606.6666666666661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x v="77"/>
    <b v="0"/>
    <s v="technology/wearables"/>
    <x v="1050"/>
    <n v="8964.8648648648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x v="78"/>
    <b v="0"/>
    <s v="technology/wearables"/>
    <x v="109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x v="67"/>
    <b v="0"/>
    <s v="technology/wearables"/>
    <x v="1051"/>
    <n v="38239.130434782608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x v="29"/>
    <b v="0"/>
    <s v="technology/wearables"/>
    <x v="418"/>
    <n v="100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x v="292"/>
    <b v="0"/>
    <s v="technology/wearables"/>
    <x v="1052"/>
    <n v="15835.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x v="237"/>
    <b v="1"/>
    <s v="publishing/nonfiction"/>
    <x v="1053"/>
    <n v="4076.258992805755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x v="63"/>
    <b v="1"/>
    <s v="publishing/nonfiction"/>
    <x v="1054"/>
    <n v="5357.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x v="184"/>
    <b v="1"/>
    <s v="publishing/nonfiction"/>
    <x v="1055"/>
    <n v="4844.9664429530203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x v="162"/>
    <b v="1"/>
    <s v="publishing/nonfiction"/>
    <x v="1056"/>
    <n v="8241.935483870967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x v="55"/>
    <b v="1"/>
    <s v="publishing/nonfiction"/>
    <x v="1057"/>
    <n v="23019.23076923077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x v="293"/>
    <b v="1"/>
    <s v="publishing/nonfiction"/>
    <x v="1058"/>
    <n v="5936.0465116279074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x v="76"/>
    <b v="1"/>
    <s v="publishing/nonfiction"/>
    <x v="1059"/>
    <n v="6669.871794871794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x v="148"/>
    <b v="1"/>
    <s v="publishing/nonfiction"/>
    <x v="1060"/>
    <n v="16877.5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x v="294"/>
    <b v="1"/>
    <s v="publishing/nonfiction"/>
    <x v="1061"/>
    <n v="5997.3568281938324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x v="288"/>
    <b v="1"/>
    <s v="publishing/nonfiction"/>
    <x v="1062"/>
    <n v="3180.9523809523812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x v="31"/>
    <b v="1"/>
    <s v="publishing/nonfiction"/>
    <x v="1063"/>
    <n v="2442.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x v="212"/>
    <b v="1"/>
    <s v="publishing/nonfiction"/>
    <x v="1064"/>
    <n v="2534.7107438016528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x v="45"/>
    <b v="1"/>
    <s v="publishing/nonfiction"/>
    <x v="1065"/>
    <n v="7144.321839080460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x v="71"/>
    <b v="1"/>
    <s v="publishing/nonfiction"/>
    <x v="1066"/>
    <n v="3855.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x v="72"/>
    <b v="1"/>
    <s v="publishing/nonfiction"/>
    <x v="1067"/>
    <n v="6836.7346938775509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x v="10"/>
    <b v="1"/>
    <s v="publishing/nonfiction"/>
    <x v="1068"/>
    <n v="4021.052631578947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x v="75"/>
    <b v="1"/>
    <s v="publishing/nonfiction"/>
    <x v="1069"/>
    <n v="3207.4074074074078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x v="295"/>
    <b v="1"/>
    <s v="publishing/nonfiction"/>
    <x v="1070"/>
    <n v="2863.257575757576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x v="20"/>
    <b v="1"/>
    <s v="publishing/nonfiction"/>
    <x v="1071"/>
    <n v="43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x v="81"/>
    <b v="1"/>
    <s v="publishing/nonfiction"/>
    <x v="31"/>
    <n v="400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x v="296"/>
    <b v="1"/>
    <s v="music/rock"/>
    <x v="1072"/>
    <n v="34604.166666666672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x v="297"/>
    <b v="1"/>
    <s v="music/rock"/>
    <x v="1073"/>
    <n v="8173.913043478261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x v="206"/>
    <b v="1"/>
    <s v="music/rock"/>
    <x v="1074"/>
    <n v="6453.5306122448983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x v="240"/>
    <b v="1"/>
    <s v="music/rock"/>
    <x v="1075"/>
    <n v="6347.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x v="45"/>
    <b v="1"/>
    <s v="music/rock"/>
    <x v="1076"/>
    <n v="6362.0689655172409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x v="298"/>
    <b v="1"/>
    <s v="music/rock"/>
    <x v="1077"/>
    <n v="8396.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x v="9"/>
    <b v="1"/>
    <s v="music/rock"/>
    <x v="1078"/>
    <n v="77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x v="16"/>
    <b v="1"/>
    <s v="music/rock"/>
    <x v="1079"/>
    <n v="10707.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x v="38"/>
    <b v="1"/>
    <s v="music/rock"/>
    <x v="1014"/>
    <n v="38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x v="47"/>
    <b v="1"/>
    <s v="music/rock"/>
    <x v="1080"/>
    <n v="20194.23076923077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x v="36"/>
    <b v="1"/>
    <s v="music/rock"/>
    <x v="1081"/>
    <n v="4306.0606060606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x v="280"/>
    <b v="1"/>
    <s v="music/rock"/>
    <x v="1082"/>
    <n v="6287.1559633027528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x v="129"/>
    <b v="1"/>
    <s v="music/rock"/>
    <x v="1083"/>
    <n v="5560.7142857142853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x v="162"/>
    <b v="1"/>
    <s v="music/rock"/>
    <x v="1084"/>
    <n v="4870.9677419354839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x v="182"/>
    <b v="1"/>
    <s v="music/rock"/>
    <x v="1085"/>
    <n v="3057.894736842105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x v="299"/>
    <b v="1"/>
    <s v="music/rock"/>
    <x v="1086"/>
    <n v="7390.728476821192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x v="81"/>
    <b v="1"/>
    <s v="music/rock"/>
    <x v="1087"/>
    <n v="2120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x v="196"/>
    <b v="1"/>
    <s v="music/rock"/>
    <x v="1088"/>
    <n v="7335.6164383561645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x v="265"/>
    <b v="1"/>
    <s v="music/rock"/>
    <x v="1089"/>
    <n v="5641.2162162162158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x v="251"/>
    <b v="1"/>
    <s v="music/rock"/>
    <x v="1090"/>
    <n v="5024.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x v="287"/>
    <b v="1"/>
    <s v="music/rock"/>
    <x v="1091"/>
    <n v="6893.6507936507933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x v="179"/>
    <b v="1"/>
    <s v="music/rock"/>
    <x v="1092"/>
    <n v="6591.4104477611945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x v="25"/>
    <b v="1"/>
    <s v="music/rock"/>
    <x v="1093"/>
    <n v="6250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x v="76"/>
    <b v="1"/>
    <s v="music/rock"/>
    <x v="1094"/>
    <n v="7006.4102564102568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x v="300"/>
    <b v="1"/>
    <s v="music/rock"/>
    <x v="1095"/>
    <n v="6018.1875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x v="69"/>
    <b v="1"/>
    <s v="music/rock"/>
    <x v="663"/>
    <n v="2138.2352941176473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x v="10"/>
    <b v="1"/>
    <s v="music/rock"/>
    <x v="1096"/>
    <n v="16078.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x v="62"/>
    <b v="1"/>
    <s v="music/rock"/>
    <x v="1097"/>
    <n v="4238.461538461539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x v="201"/>
    <b v="1"/>
    <s v="music/rock"/>
    <x v="1098"/>
    <n v="2731.7307692307695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x v="47"/>
    <b v="1"/>
    <s v="music/rock"/>
    <x v="1099"/>
    <n v="19682.692307692305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x v="57"/>
    <b v="1"/>
    <s v="music/rock"/>
    <x v="1100"/>
    <n v="5388.2352941176468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x v="141"/>
    <b v="1"/>
    <s v="music/rock"/>
    <x v="1101"/>
    <n v="4775.6097560975613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x v="196"/>
    <b v="1"/>
    <s v="music/rock"/>
    <x v="1102"/>
    <n v="8819.17808219178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x v="150"/>
    <b v="1"/>
    <s v="music/rock"/>
    <x v="1103"/>
    <n v="7205.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x v="71"/>
    <b v="1"/>
    <s v="music/rock"/>
    <x v="1104"/>
    <n v="7424.6153846153848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x v="192"/>
    <b v="1"/>
    <s v="music/rock"/>
    <x v="1105"/>
    <n v="6170.108695652174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x v="69"/>
    <b v="1"/>
    <s v="music/rock"/>
    <x v="1106"/>
    <n v="1723.5294117647059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x v="301"/>
    <b v="1"/>
    <s v="music/rock"/>
    <x v="1107"/>
    <n v="5172.083333333333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x v="116"/>
    <b v="1"/>
    <s v="music/rock"/>
    <x v="1108"/>
    <n v="2415.0442477876104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x v="36"/>
    <b v="1"/>
    <s v="music/rock"/>
    <x v="1109"/>
    <n v="6216.6666666666661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x v="81"/>
    <b v="0"/>
    <s v="publishing/translations"/>
    <x v="1110"/>
    <n v="4820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x v="57"/>
    <b v="0"/>
    <s v="publishing/translations"/>
    <x v="714"/>
    <n v="617.64705882352939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x v="83"/>
    <b v="0"/>
    <s v="publishing/translations"/>
    <x v="415"/>
    <n v="500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x v="84"/>
    <b v="0"/>
    <s v="publishing/translations"/>
    <x v="724"/>
    <n v="750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x v="79"/>
    <b v="0"/>
    <s v="publishing/translations"/>
    <x v="705"/>
    <n v="1200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x v="78"/>
    <b v="0"/>
    <s v="publishing/translations"/>
    <x v="109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x v="29"/>
    <b v="0"/>
    <s v="publishing/translations"/>
    <x v="374"/>
    <n v="100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x v="83"/>
    <b v="0"/>
    <s v="publishing/translations"/>
    <x v="1111"/>
    <n v="233.33333333333334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x v="62"/>
    <b v="0"/>
    <s v="publishing/translations"/>
    <x v="1112"/>
    <n v="2461.5384615384619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x v="29"/>
    <b v="0"/>
    <s v="publishing/translations"/>
    <x v="152"/>
    <n v="100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x v="29"/>
    <b v="0"/>
    <s v="publishing/translations"/>
    <x v="418"/>
    <n v="100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x v="82"/>
    <b v="0"/>
    <s v="publishing/translations"/>
    <x v="1113"/>
    <n v="8888.8888888888887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x v="78"/>
    <b v="0"/>
    <s v="publishing/translations"/>
    <x v="109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x v="84"/>
    <b v="0"/>
    <s v="publishing/translations"/>
    <x v="1114"/>
    <n v="2750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x v="29"/>
    <b v="0"/>
    <s v="publishing/translations"/>
    <x v="418"/>
    <n v="600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x v="73"/>
    <b v="0"/>
    <s v="publishing/translations"/>
    <x v="1115"/>
    <n v="4450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x v="83"/>
    <b v="0"/>
    <s v="publishing/translations"/>
    <x v="1116"/>
    <n v="100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x v="84"/>
    <b v="0"/>
    <s v="publishing/translations"/>
    <x v="370"/>
    <n v="100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x v="84"/>
    <b v="0"/>
    <s v="publishing/translations"/>
    <x v="477"/>
    <n v="1300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x v="29"/>
    <b v="0"/>
    <s v="publishing/translations"/>
    <x v="119"/>
    <n v="100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x v="25"/>
    <b v="0"/>
    <s v="publishing/translations"/>
    <x v="1117"/>
    <n v="10907.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x v="78"/>
    <b v="0"/>
    <s v="publishing/translations"/>
    <x v="109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x v="78"/>
    <b v="0"/>
    <s v="publishing/translations"/>
    <x v="109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x v="80"/>
    <b v="0"/>
    <s v="publishing/translations"/>
    <x v="1118"/>
    <n v="104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x v="83"/>
    <b v="0"/>
    <s v="publishing/translations"/>
    <x v="684"/>
    <n v="1500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x v="78"/>
    <b v="0"/>
    <s v="publishing/translations"/>
    <x v="109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x v="81"/>
    <b v="0"/>
    <s v="publishing/translations"/>
    <x v="1119"/>
    <n v="8059.9999999999991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x v="5"/>
    <b v="0"/>
    <s v="publishing/translations"/>
    <x v="1120"/>
    <n v="11555.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x v="78"/>
    <b v="0"/>
    <s v="publishing/translations"/>
    <x v="109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x v="73"/>
    <b v="0"/>
    <s v="publishing/translations"/>
    <x v="1121"/>
    <n v="8050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x v="202"/>
    <b v="0"/>
    <s v="publishing/translations"/>
    <x v="1122"/>
    <n v="74454.545454545456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x v="84"/>
    <b v="0"/>
    <s v="publishing/translations"/>
    <x v="370"/>
    <n v="750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x v="84"/>
    <b v="0"/>
    <s v="publishing/translations"/>
    <x v="1123"/>
    <n v="3850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x v="19"/>
    <b v="0"/>
    <s v="publishing/translations"/>
    <x v="1124"/>
    <n v="3668.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x v="22"/>
    <b v="0"/>
    <s v="publishing/translations"/>
    <x v="419"/>
    <n v="7500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x v="79"/>
    <b v="0"/>
    <s v="publishing/translations"/>
    <x v="1125"/>
    <n v="300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x v="29"/>
    <b v="0"/>
    <s v="publishing/translations"/>
    <x v="1126"/>
    <n v="100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x v="83"/>
    <b v="0"/>
    <s v="publishing/translations"/>
    <x v="1127"/>
    <n v="67333.33333333334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x v="78"/>
    <b v="0"/>
    <s v="publishing/translations"/>
    <x v="109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x v="78"/>
    <b v="0"/>
    <s v="publishing/translations"/>
    <x v="109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x v="78"/>
    <b v="0"/>
    <s v="publishing/translations"/>
    <x v="109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x v="78"/>
    <b v="0"/>
    <s v="publishing/translations"/>
    <x v="109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x v="78"/>
    <b v="0"/>
    <s v="publishing/translations"/>
    <x v="109"/>
    <e v="#DIV/0!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x v="83"/>
    <b v="0"/>
    <s v="publishing/translations"/>
    <x v="1128"/>
    <n v="2500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x v="78"/>
    <b v="0"/>
    <s v="publishing/translations"/>
    <x v="109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x v="78"/>
    <b v="0"/>
    <s v="publishing/translations"/>
    <x v="109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x v="29"/>
    <b v="0"/>
    <s v="publishing/translations"/>
    <x v="1129"/>
    <n v="100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x v="84"/>
    <b v="0"/>
    <s v="publishing/translations"/>
    <x v="1130"/>
    <n v="100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x v="78"/>
    <b v="0"/>
    <s v="publishing/translations"/>
    <x v="109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x v="78"/>
    <b v="0"/>
    <s v="publishing/translations"/>
    <x v="109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x v="29"/>
    <b v="0"/>
    <s v="publishing/translations"/>
    <x v="719"/>
    <n v="1500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x v="63"/>
    <b v="0"/>
    <s v="publishing/translations"/>
    <x v="1131"/>
    <n v="22500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x v="83"/>
    <b v="0"/>
    <s v="publishing/translations"/>
    <x v="1132"/>
    <n v="4833.3333333333339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x v="78"/>
    <b v="0"/>
    <s v="publishing/translations"/>
    <x v="109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x v="78"/>
    <b v="0"/>
    <s v="publishing/translations"/>
    <x v="109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x v="78"/>
    <b v="0"/>
    <s v="publishing/translations"/>
    <x v="109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x v="78"/>
    <b v="0"/>
    <s v="publishing/translations"/>
    <x v="109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x v="158"/>
    <b v="1"/>
    <s v="publishing/radio &amp; podcasts"/>
    <x v="1133"/>
    <n v="4466.6735294117652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x v="3"/>
    <b v="1"/>
    <s v="publishing/radio &amp; podcasts"/>
    <x v="1134"/>
    <n v="2893.7999999999997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x v="20"/>
    <b v="1"/>
    <s v="publishing/radio &amp; podcasts"/>
    <x v="1135"/>
    <n v="3544"/>
    <x v="3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x v="302"/>
    <b v="1"/>
    <s v="publishing/radio &amp; podcasts"/>
    <x v="1136"/>
    <n v="3487.1794871794868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x v="303"/>
    <b v="1"/>
    <s v="publishing/radio &amp; podcasts"/>
    <x v="1137"/>
    <n v="5262.2732513451201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x v="290"/>
    <b v="1"/>
    <s v="publishing/radio &amp; podcasts"/>
    <x v="1138"/>
    <n v="6959.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x v="304"/>
    <b v="1"/>
    <s v="publishing/radio &amp; podcasts"/>
    <x v="1139"/>
    <n v="76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x v="305"/>
    <b v="1"/>
    <s v="publishing/radio &amp; podcasts"/>
    <x v="1140"/>
    <n v="3319.1126279863483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x v="306"/>
    <b v="1"/>
    <s v="publishing/radio &amp; podcasts"/>
    <x v="1141"/>
    <n v="14946.417445482864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x v="75"/>
    <b v="1"/>
    <s v="publishing/radio &amp; podcasts"/>
    <x v="1142"/>
    <n v="2317.2839506172841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x v="307"/>
    <b v="1"/>
    <s v="publishing/radio &amp; podcasts"/>
    <x v="1143"/>
    <n v="9687.7551020408155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x v="226"/>
    <b v="1"/>
    <s v="publishing/radio &amp; podcasts"/>
    <x v="1144"/>
    <n v="10320.238095238095"/>
    <x v="3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x v="5"/>
    <b v="1"/>
    <s v="publishing/radio &amp; podcasts"/>
    <x v="1145"/>
    <n v="3846.2553191489365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x v="88"/>
    <b v="1"/>
    <s v="publishing/radio &amp; podcasts"/>
    <x v="1146"/>
    <n v="4431.5789473684208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x v="308"/>
    <b v="1"/>
    <s v="publishing/radio &amp; podcasts"/>
    <x v="1147"/>
    <n v="6417.3356009070285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x v="309"/>
    <b v="1"/>
    <s v="publishing/radio &amp; podcasts"/>
    <x v="1148"/>
    <n v="4333.3275109170299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x v="232"/>
    <b v="1"/>
    <s v="publishing/radio &amp; podcasts"/>
    <x v="1149"/>
    <n v="9049.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x v="310"/>
    <b v="1"/>
    <s v="publishing/radio &amp; podcasts"/>
    <x v="1150"/>
    <n v="2918.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x v="26"/>
    <b v="1"/>
    <s v="publishing/radio &amp; podcasts"/>
    <x v="1151"/>
    <n v="3095.7746478873241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x v="311"/>
    <b v="1"/>
    <s v="publishing/radio &amp; podcasts"/>
    <x v="1152"/>
    <n v="9215.7795275590543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x v="79"/>
    <b v="0"/>
    <s v="publishing/fiction"/>
    <x v="1153"/>
    <n v="1750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x v="29"/>
    <b v="0"/>
    <s v="publishing/fiction"/>
    <x v="370"/>
    <n v="500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x v="84"/>
    <b v="0"/>
    <s v="publishing/fiction"/>
    <x v="1154"/>
    <n v="2500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x v="78"/>
    <b v="0"/>
    <s v="publishing/fiction"/>
    <x v="109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x v="83"/>
    <b v="0"/>
    <s v="publishing/fiction"/>
    <x v="1155"/>
    <n v="500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x v="83"/>
    <b v="0"/>
    <s v="publishing/fiction"/>
    <x v="1156"/>
    <n v="1600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x v="78"/>
    <b v="0"/>
    <s v="publishing/fiction"/>
    <x v="109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x v="79"/>
    <b v="0"/>
    <s v="publishing/fiction"/>
    <x v="365"/>
    <n v="600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x v="78"/>
    <b v="0"/>
    <s v="publishing/fiction"/>
    <x v="109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x v="10"/>
    <b v="0"/>
    <s v="publishing/fiction"/>
    <x v="1157"/>
    <n v="4710.5263157894742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x v="29"/>
    <b v="0"/>
    <s v="publishing/fiction"/>
    <x v="1158"/>
    <n v="100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x v="84"/>
    <b v="0"/>
    <s v="publishing/fiction"/>
    <x v="571"/>
    <n v="1500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x v="78"/>
    <b v="0"/>
    <s v="publishing/fiction"/>
    <x v="109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x v="202"/>
    <b v="0"/>
    <s v="publishing/fiction"/>
    <x v="1159"/>
    <n v="4045.4545454545455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x v="78"/>
    <b v="0"/>
    <s v="publishing/fiction"/>
    <x v="109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x v="78"/>
    <b v="0"/>
    <s v="publishing/fiction"/>
    <x v="109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x v="29"/>
    <b v="0"/>
    <s v="publishing/fiction"/>
    <x v="440"/>
    <n v="100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x v="83"/>
    <b v="0"/>
    <s v="publishing/fiction"/>
    <x v="1160"/>
    <n v="1900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x v="29"/>
    <b v="0"/>
    <s v="publishing/fiction"/>
    <x v="1161"/>
    <n v="500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x v="41"/>
    <b v="0"/>
    <s v="publishing/fiction"/>
    <x v="1162"/>
    <n v="4673.33333333333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x v="312"/>
    <b v="1"/>
    <s v="photography/photobooks"/>
    <x v="1163"/>
    <n v="9773.1073446327682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x v="313"/>
    <b v="1"/>
    <s v="photography/photobooks"/>
    <x v="1164"/>
    <n v="6783.5866261398178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x v="26"/>
    <b v="1"/>
    <s v="photography/photobooks"/>
    <x v="1165"/>
    <n v="5698.4929577464791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x v="314"/>
    <b v="1"/>
    <s v="photography/photobooks"/>
    <x v="1166"/>
    <n v="6715.9851301115241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x v="315"/>
    <b v="1"/>
    <s v="photography/photobooks"/>
    <x v="1167"/>
    <n v="4803.768115942029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x v="68"/>
    <b v="1"/>
    <s v="photography/photobooks"/>
    <x v="209"/>
    <n v="3886.0465116279074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x v="51"/>
    <b v="1"/>
    <s v="photography/photobooks"/>
    <x v="1168"/>
    <n v="7818.1818181818189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x v="263"/>
    <b v="1"/>
    <s v="photography/photobooks"/>
    <x v="1169"/>
    <n v="9711.374407582938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x v="193"/>
    <b v="1"/>
    <s v="photography/photobooks"/>
    <x v="1170"/>
    <n v="11039.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x v="316"/>
    <b v="1"/>
    <s v="photography/photobooks"/>
    <x v="1171"/>
    <n v="3991.5061728395058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x v="190"/>
    <b v="1"/>
    <s v="photography/photobooks"/>
    <x v="1172"/>
    <n v="7597.5728155339812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x v="317"/>
    <b v="1"/>
    <s v="photography/photobooks"/>
    <x v="1173"/>
    <n v="5837.9104477611936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x v="224"/>
    <b v="1"/>
    <s v="photography/photobooks"/>
    <x v="1174"/>
    <n v="5582.0930232558139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x v="282"/>
    <b v="1"/>
    <s v="photography/photobooks"/>
    <x v="1175"/>
    <n v="15124.431818181818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x v="160"/>
    <b v="1"/>
    <s v="photography/photobooks"/>
    <x v="1176"/>
    <n v="84967.02702702702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x v="318"/>
    <b v="1"/>
    <s v="photography/photobooks"/>
    <x v="1177"/>
    <n v="15924.137931034482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x v="319"/>
    <b v="1"/>
    <s v="photography/photobooks"/>
    <x v="1178"/>
    <n v="3950.7317073170734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x v="163"/>
    <b v="1"/>
    <s v="photography/photobooks"/>
    <x v="1179"/>
    <n v="13052.966101694914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x v="108"/>
    <b v="1"/>
    <s v="photography/photobooks"/>
    <x v="1180"/>
    <n v="6415.689655172413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x v="157"/>
    <b v="1"/>
    <s v="photography/photobooks"/>
    <x v="1181"/>
    <n v="11152.694610778442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x v="97"/>
    <b v="1"/>
    <s v="photography/photobooks"/>
    <x v="1182"/>
    <n v="17044.680851063829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x v="320"/>
    <b v="1"/>
    <s v="photography/photobooks"/>
    <x v="1183"/>
    <n v="13373.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x v="198"/>
    <b v="1"/>
    <s v="photography/photobooks"/>
    <x v="1184"/>
    <n v="9583.4024896265564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x v="33"/>
    <b v="1"/>
    <s v="photography/photobooks"/>
    <x v="1185"/>
    <n v="22178.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x v="205"/>
    <b v="1"/>
    <s v="photography/photobooks"/>
    <x v="1186"/>
    <n v="3231.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x v="321"/>
    <b v="1"/>
    <s v="photography/photobooks"/>
    <x v="1187"/>
    <n v="9883.9285714285706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x v="16"/>
    <b v="1"/>
    <s v="photography/photobooks"/>
    <x v="1188"/>
    <n v="5522.214285714286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x v="322"/>
    <b v="1"/>
    <s v="photography/photobooks"/>
    <x v="1189"/>
    <n v="5279.375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x v="261"/>
    <b v="1"/>
    <s v="photography/photobooks"/>
    <x v="1190"/>
    <n v="13566.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x v="323"/>
    <b v="1"/>
    <s v="photography/photobooks"/>
    <x v="1191"/>
    <n v="5399.19908466819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x v="196"/>
    <b v="1"/>
    <s v="photography/photobooks"/>
    <x v="1192"/>
    <n v="5664.3835616438355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x v="324"/>
    <b v="1"/>
    <s v="photography/photobooks"/>
    <x v="1193"/>
    <n v="8231.6326530612241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x v="325"/>
    <b v="1"/>
    <s v="photography/photobooks"/>
    <x v="1194"/>
    <n v="8826.0810810810817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x v="232"/>
    <b v="1"/>
    <s v="photography/photobooks"/>
    <x v="1195"/>
    <n v="8490.5149051490516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x v="238"/>
    <b v="1"/>
    <s v="photography/photobooks"/>
    <x v="1196"/>
    <n v="4815.45454545454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x v="326"/>
    <b v="1"/>
    <s v="photography/photobooks"/>
    <x v="1197"/>
    <n v="6601.5406593406597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x v="291"/>
    <b v="1"/>
    <s v="photography/photobooks"/>
    <x v="1198"/>
    <n v="9637.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x v="67"/>
    <b v="1"/>
    <s v="photography/photobooks"/>
    <x v="1199"/>
    <n v="15617.391304347824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x v="4"/>
    <b v="1"/>
    <s v="photography/photobooks"/>
    <x v="1200"/>
    <n v="9576.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x v="15"/>
    <b v="1"/>
    <s v="photography/photobooks"/>
    <x v="1201"/>
    <n v="18040.8163265306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x v="84"/>
    <b v="0"/>
    <s v="photography/nature"/>
    <x v="108"/>
    <n v="300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x v="29"/>
    <b v="0"/>
    <s v="photography/nature"/>
    <x v="914"/>
    <n v="200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x v="29"/>
    <b v="0"/>
    <s v="photography/nature"/>
    <x v="1202"/>
    <n v="100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x v="78"/>
    <b v="0"/>
    <s v="photography/nature"/>
    <x v="109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x v="29"/>
    <b v="0"/>
    <s v="photography/nature"/>
    <x v="108"/>
    <n v="100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x v="202"/>
    <b v="0"/>
    <s v="photography/nature"/>
    <x v="1203"/>
    <n v="2627.2727272727275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x v="78"/>
    <b v="0"/>
    <s v="photography/nature"/>
    <x v="109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x v="29"/>
    <b v="0"/>
    <s v="photography/nature"/>
    <x v="1204"/>
    <n v="600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x v="79"/>
    <b v="0"/>
    <s v="photography/nature"/>
    <x v="481"/>
    <n v="2833.3333333333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x v="63"/>
    <b v="0"/>
    <s v="photography/nature"/>
    <x v="1205"/>
    <n v="1442.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x v="78"/>
    <b v="0"/>
    <s v="photography/nature"/>
    <x v="109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x v="38"/>
    <b v="0"/>
    <s v="photography/nature"/>
    <x v="1206"/>
    <n v="13218.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x v="78"/>
    <b v="0"/>
    <s v="photography/nature"/>
    <x v="109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x v="78"/>
    <b v="0"/>
    <s v="photography/nature"/>
    <x v="109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x v="78"/>
    <b v="0"/>
    <s v="photography/nature"/>
    <x v="109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x v="8"/>
    <b v="0"/>
    <s v="photography/nature"/>
    <x v="1207"/>
    <n v="5641.6666666666661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x v="29"/>
    <b v="0"/>
    <s v="photography/nature"/>
    <x v="914"/>
    <n v="100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x v="83"/>
    <b v="0"/>
    <s v="photography/nature"/>
    <x v="1208"/>
    <n v="1166.6666666666665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x v="29"/>
    <b v="0"/>
    <s v="photography/nature"/>
    <x v="119"/>
    <n v="500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x v="80"/>
    <b v="0"/>
    <s v="photography/nature"/>
    <x v="1209"/>
    <n v="2350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x v="29"/>
    <b v="0"/>
    <s v="publishing/art books"/>
    <x v="1210"/>
    <n v="6700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x v="78"/>
    <b v="0"/>
    <s v="publishing/art books"/>
    <x v="109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x v="84"/>
    <b v="0"/>
    <s v="publishing/art books"/>
    <x v="1211"/>
    <n v="4250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x v="29"/>
    <b v="0"/>
    <s v="publishing/art books"/>
    <x v="370"/>
    <n v="100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x v="29"/>
    <b v="0"/>
    <s v="publishing/art books"/>
    <x v="453"/>
    <n v="100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x v="211"/>
    <b v="0"/>
    <s v="publishing/art books"/>
    <x v="1212"/>
    <n v="10805.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x v="62"/>
    <b v="0"/>
    <s v="publishing/art books"/>
    <x v="1213"/>
    <n v="2692.3076923076924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x v="19"/>
    <b v="0"/>
    <s v="publishing/art books"/>
    <x v="1214"/>
    <n v="15500"/>
    <x v="3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x v="78"/>
    <b v="0"/>
    <s v="publishing/art books"/>
    <x v="109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x v="47"/>
    <b v="0"/>
    <s v="publishing/art books"/>
    <x v="613"/>
    <n v="4776.9230769230762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x v="80"/>
    <b v="0"/>
    <s v="publishing/art books"/>
    <x v="1215"/>
    <n v="200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x v="83"/>
    <b v="0"/>
    <s v="publishing/art books"/>
    <x v="152"/>
    <n v="4166.6666666666661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x v="83"/>
    <b v="0"/>
    <s v="publishing/art books"/>
    <x v="1216"/>
    <n v="7433.3333333333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x v="79"/>
    <b v="0"/>
    <s v="publishing/art books"/>
    <x v="1217"/>
    <n v="8433.3333333333321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x v="2"/>
    <b v="0"/>
    <s v="publishing/art books"/>
    <x v="1218"/>
    <n v="6545.7142857142853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x v="73"/>
    <b v="0"/>
    <s v="publishing/art books"/>
    <x v="175"/>
    <n v="6500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x v="84"/>
    <b v="0"/>
    <s v="publishing/art books"/>
    <x v="1219"/>
    <n v="2750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x v="80"/>
    <b v="0"/>
    <s v="publishing/art books"/>
    <x v="1220"/>
    <n v="51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x v="84"/>
    <b v="0"/>
    <s v="publishing/art books"/>
    <x v="1221"/>
    <n v="1400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x v="78"/>
    <b v="0"/>
    <s v="publishing/art books"/>
    <x v="109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x v="29"/>
    <b v="0"/>
    <s v="photography/places"/>
    <x v="724"/>
    <n v="500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x v="83"/>
    <b v="0"/>
    <s v="photography/places"/>
    <x v="1222"/>
    <n v="3100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x v="29"/>
    <b v="0"/>
    <s v="photography/places"/>
    <x v="1223"/>
    <n v="1500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x v="78"/>
    <b v="0"/>
    <s v="photography/places"/>
    <x v="109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x v="8"/>
    <b v="0"/>
    <s v="photography/places"/>
    <x v="1224"/>
    <n v="13166.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x v="78"/>
    <b v="0"/>
    <s v="photography/places"/>
    <x v="109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x v="29"/>
    <b v="0"/>
    <s v="photography/places"/>
    <x v="473"/>
    <n v="100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x v="78"/>
    <b v="0"/>
    <s v="photography/places"/>
    <x v="109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x v="78"/>
    <b v="0"/>
    <s v="photography/places"/>
    <x v="109"/>
    <e v="#DIV/0!"/>
    <x v="8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x v="84"/>
    <b v="0"/>
    <s v="photography/places"/>
    <x v="617"/>
    <n v="5100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x v="297"/>
    <b v="0"/>
    <s v="photography/places"/>
    <x v="1225"/>
    <n v="4447.826086956522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x v="78"/>
    <b v="0"/>
    <s v="photography/places"/>
    <x v="109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x v="83"/>
    <b v="0"/>
    <s v="photography/places"/>
    <x v="1226"/>
    <n v="100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x v="73"/>
    <b v="0"/>
    <s v="photography/places"/>
    <x v="1227"/>
    <n v="2050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x v="63"/>
    <b v="0"/>
    <s v="photography/places"/>
    <x v="1228"/>
    <n v="400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x v="83"/>
    <b v="0"/>
    <s v="photography/places"/>
    <x v="1229"/>
    <n v="2500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x v="78"/>
    <b v="0"/>
    <s v="photography/places"/>
    <x v="109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x v="29"/>
    <b v="0"/>
    <s v="photography/places"/>
    <x v="415"/>
    <n v="100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x v="78"/>
    <b v="0"/>
    <s v="photography/places"/>
    <x v="109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x v="82"/>
    <b v="0"/>
    <s v="photography/places"/>
    <x v="1230"/>
    <n v="4077.77777777777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x v="66"/>
    <b v="1"/>
    <s v="music/rock"/>
    <x v="1231"/>
    <n v="4832.5535714285716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x v="58"/>
    <b v="1"/>
    <s v="music/rock"/>
    <x v="325"/>
    <n v="4695.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x v="209"/>
    <b v="1"/>
    <s v="music/rock"/>
    <x v="1232"/>
    <n v="6668.866666666665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x v="16"/>
    <b v="1"/>
    <s v="music/rock"/>
    <x v="1233"/>
    <n v="4884.2857142857138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x v="34"/>
    <b v="1"/>
    <s v="music/rock"/>
    <x v="1234"/>
    <n v="13730.909090909092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x v="297"/>
    <b v="1"/>
    <s v="music/rock"/>
    <x v="1235"/>
    <n v="8782.967391304348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x v="242"/>
    <b v="1"/>
    <s v="music/rock"/>
    <x v="1236"/>
    <n v="7078.5365853658532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x v="23"/>
    <b v="1"/>
    <s v="music/rock"/>
    <x v="982"/>
    <n v="5282.608695652174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x v="80"/>
    <b v="1"/>
    <s v="music/rock"/>
    <x v="1237"/>
    <n v="443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x v="300"/>
    <b v="1"/>
    <s v="music/rock"/>
    <x v="1238"/>
    <n v="4854.4642857142853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x v="74"/>
    <b v="1"/>
    <s v="music/rock"/>
    <x v="1239"/>
    <n v="3707.4074074074078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x v="202"/>
    <b v="1"/>
    <s v="music/rock"/>
    <x v="1007"/>
    <n v="500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x v="55"/>
    <b v="1"/>
    <s v="music/rock"/>
    <x v="1240"/>
    <n v="3903.8461538461538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x v="99"/>
    <b v="1"/>
    <s v="music/rock"/>
    <x v="1241"/>
    <n v="6668.8311688311687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x v="327"/>
    <b v="1"/>
    <s v="music/rock"/>
    <x v="1242"/>
    <n v="6713.2352941176468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x v="328"/>
    <b v="1"/>
    <s v="music/rock"/>
    <x v="1243"/>
    <n v="6636.9426751592355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x v="150"/>
    <b v="1"/>
    <s v="music/rock"/>
    <x v="1244"/>
    <n v="6462.025316455695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x v="74"/>
    <b v="1"/>
    <s v="music/rock"/>
    <x v="1245"/>
    <n v="5837.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x v="23"/>
    <b v="1"/>
    <s v="music/rock"/>
    <x v="25"/>
    <n v="8695.652173913044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x v="57"/>
    <b v="1"/>
    <s v="music/rock"/>
    <x v="1246"/>
    <n v="6647.058823529411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x v="77"/>
    <b v="1"/>
    <s v="music/rock"/>
    <x v="1247"/>
    <n v="16378.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x v="71"/>
    <b v="1"/>
    <s v="music/rock"/>
    <x v="1248"/>
    <n v="10798.461538461539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x v="59"/>
    <b v="1"/>
    <s v="music/rock"/>
    <x v="1249"/>
    <n v="4211.1111111111113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x v="20"/>
    <b v="1"/>
    <s v="music/rock"/>
    <x v="1250"/>
    <n v="4720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x v="201"/>
    <b v="1"/>
    <s v="music/rock"/>
    <x v="1251"/>
    <n v="11201.923076923078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x v="52"/>
    <b v="1"/>
    <s v="music/rock"/>
    <x v="1252"/>
    <n v="7495.3703703703713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x v="44"/>
    <b v="1"/>
    <s v="music/rock"/>
    <x v="967"/>
    <n v="6157.8947368421059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x v="106"/>
    <b v="1"/>
    <s v="music/rock"/>
    <x v="1253"/>
    <n v="4587.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x v="141"/>
    <b v="1"/>
    <s v="music/rock"/>
    <x v="1078"/>
    <n v="7585.3658536585372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x v="149"/>
    <b v="1"/>
    <s v="music/rock"/>
    <x v="1254"/>
    <n v="8420.6349206349205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x v="182"/>
    <b v="1"/>
    <s v="music/rock"/>
    <x v="1255"/>
    <n v="11722.55639097744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x v="5"/>
    <b v="1"/>
    <s v="music/rock"/>
    <x v="1256"/>
    <n v="8648.9361702127644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x v="6"/>
    <b v="1"/>
    <s v="music/rock"/>
    <x v="31"/>
    <n v="17241.37931034483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x v="58"/>
    <b v="1"/>
    <s v="music/rock"/>
    <x v="10"/>
    <n v="6281.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x v="77"/>
    <b v="1"/>
    <s v="music/rock"/>
    <x v="1066"/>
    <n v="6772.9729729729725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x v="45"/>
    <b v="1"/>
    <s v="music/rock"/>
    <x v="1257"/>
    <n v="5356.3218390804604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x v="41"/>
    <b v="1"/>
    <s v="music/rock"/>
    <x v="965"/>
    <n v="3460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x v="74"/>
    <b v="1"/>
    <s v="music/rock"/>
    <x v="2"/>
    <n v="3888.8888888888887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x v="10"/>
    <b v="1"/>
    <s v="music/rock"/>
    <x v="31"/>
    <n v="9473.6842105263167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x v="57"/>
    <b v="1"/>
    <s v="music/rock"/>
    <x v="1258"/>
    <n v="3996.7058823529414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x v="55"/>
    <b v="1"/>
    <s v="music/pop"/>
    <x v="578"/>
    <n v="9750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x v="33"/>
    <b v="1"/>
    <s v="music/pop"/>
    <x v="31"/>
    <n v="4285.7142857142853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x v="77"/>
    <b v="1"/>
    <s v="music/pop"/>
    <x v="1259"/>
    <n v="16851.35135135135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x v="130"/>
    <b v="1"/>
    <s v="music/pop"/>
    <x v="1260"/>
    <n v="8554.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x v="73"/>
    <b v="1"/>
    <s v="music/pop"/>
    <x v="1261"/>
    <n v="55400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x v="183"/>
    <b v="1"/>
    <s v="music/pop"/>
    <x v="1097"/>
    <n v="2655.4216867469881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x v="67"/>
    <b v="1"/>
    <s v="music/pop"/>
    <x v="1262"/>
    <n v="11382.608695652174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x v="240"/>
    <b v="1"/>
    <s v="music/pop"/>
    <x v="1263"/>
    <n v="3201.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x v="75"/>
    <b v="1"/>
    <s v="music/pop"/>
    <x v="1264"/>
    <n v="4718.9259259259261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x v="58"/>
    <b v="1"/>
    <s v="music/pop"/>
    <x v="1265"/>
    <n v="8846.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x v="9"/>
    <b v="1"/>
    <s v="music/pop"/>
    <x v="1266"/>
    <n v="100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x v="16"/>
    <b v="1"/>
    <s v="music/pop"/>
    <x v="17"/>
    <n v="6471.4285714285706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x v="129"/>
    <b v="1"/>
    <s v="music/pop"/>
    <x v="1267"/>
    <n v="5185.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x v="69"/>
    <b v="1"/>
    <s v="music/pop"/>
    <x v="1268"/>
    <n v="3879.4117647058824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x v="53"/>
    <b v="1"/>
    <s v="music/pop"/>
    <x v="1269"/>
    <n v="4464.5833333333339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x v="53"/>
    <b v="1"/>
    <s v="music/pop"/>
    <x v="1270"/>
    <n v="15677.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x v="170"/>
    <b v="1"/>
    <s v="music/pop"/>
    <x v="1271"/>
    <n v="11870.339366515836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x v="329"/>
    <b v="1"/>
    <s v="music/pop"/>
    <x v="1272"/>
    <n v="7414.9532710280364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x v="43"/>
    <b v="1"/>
    <s v="music/pop"/>
    <x v="1273"/>
    <n v="1253.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x v="17"/>
    <b v="1"/>
    <s v="music/pop"/>
    <x v="1274"/>
    <n v="2786.1111111111109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x v="21"/>
    <b v="1"/>
    <s v="music/pop"/>
    <x v="1275"/>
    <n v="8017.8217821782182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x v="95"/>
    <b v="1"/>
    <s v="music/pop"/>
    <x v="1276"/>
    <n v="13243.548387096775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x v="58"/>
    <b v="1"/>
    <s v="music/pop"/>
    <x v="1277"/>
    <n v="33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x v="30"/>
    <b v="1"/>
    <s v="music/pop"/>
    <x v="1278"/>
    <n v="3438.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x v="251"/>
    <b v="1"/>
    <s v="music/pop"/>
    <x v="1279"/>
    <n v="4495.6989247311822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x v="15"/>
    <b v="1"/>
    <s v="music/pop"/>
    <x v="1280"/>
    <n v="4104.0816326530612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x v="141"/>
    <b v="1"/>
    <s v="music/pop"/>
    <x v="1281"/>
    <n v="5259.7560975609749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x v="318"/>
    <b v="1"/>
    <s v="music/pop"/>
    <x v="1276"/>
    <n v="7078.4482758620679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x v="47"/>
    <b v="1"/>
    <s v="music/pop"/>
    <x v="1282"/>
    <n v="53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x v="23"/>
    <b v="1"/>
    <s v="music/pop"/>
    <x v="946"/>
    <n v="4460.86956521739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x v="99"/>
    <b v="1"/>
    <s v="music/pop"/>
    <x v="1283"/>
    <n v="2614.8961038961043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x v="72"/>
    <b v="1"/>
    <s v="music/pop"/>
    <x v="1284"/>
    <n v="3918.3673469387754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x v="211"/>
    <b v="1"/>
    <s v="music/pop"/>
    <x v="1285"/>
    <n v="4559.3220338983056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x v="116"/>
    <b v="1"/>
    <s v="music/pop"/>
    <x v="1286"/>
    <n v="8924.7787610619471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x v="69"/>
    <b v="1"/>
    <s v="music/pop"/>
    <x v="1287"/>
    <n v="4041.6470588235297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x v="288"/>
    <b v="1"/>
    <s v="music/pop"/>
    <x v="1288"/>
    <n v="8238.0952380952385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x v="288"/>
    <b v="1"/>
    <s v="music/pop"/>
    <x v="1067"/>
    <n v="15952.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x v="72"/>
    <b v="1"/>
    <s v="music/pop"/>
    <x v="1289"/>
    <n v="3624.4897959183672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x v="66"/>
    <b v="1"/>
    <s v="music/pop"/>
    <x v="1290"/>
    <n v="6250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x v="20"/>
    <b v="1"/>
    <s v="music/pop"/>
    <x v="1291"/>
    <n v="4700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x v="330"/>
    <b v="0"/>
    <s v="music/faith"/>
    <x v="1292"/>
    <n v="7457.5090497737565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x v="78"/>
    <b v="0"/>
    <s v="music/faith"/>
    <x v="109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x v="73"/>
    <b v="0"/>
    <s v="music/faith"/>
    <x v="1293"/>
    <n v="7600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x v="21"/>
    <b v="0"/>
    <s v="music/faith"/>
    <x v="1294"/>
    <n v="8643.5643564356433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x v="41"/>
    <b v="0"/>
    <s v="music/faith"/>
    <x v="82"/>
    <n v="2400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x v="29"/>
    <b v="0"/>
    <s v="music/faith"/>
    <x v="1295"/>
    <n v="1800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x v="70"/>
    <b v="0"/>
    <s v="music/faith"/>
    <x v="1296"/>
    <n v="8012.8205128205127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x v="63"/>
    <b v="0"/>
    <s v="music/faith"/>
    <x v="1297"/>
    <n v="25314.285714285714"/>
    <x v="4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x v="25"/>
    <b v="0"/>
    <s v="music/faith"/>
    <x v="31"/>
    <n v="17142.857142857141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x v="202"/>
    <b v="0"/>
    <s v="music/faith"/>
    <x v="1298"/>
    <n v="5772.7272727272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x v="44"/>
    <b v="0"/>
    <s v="music/faith"/>
    <x v="1299"/>
    <n v="26426.315789473683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x v="41"/>
    <b v="0"/>
    <s v="music/faith"/>
    <x v="1300"/>
    <n v="15933.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x v="22"/>
    <b v="0"/>
    <s v="music/faith"/>
    <x v="1301"/>
    <n v="3500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x v="29"/>
    <b v="0"/>
    <s v="music/faith"/>
    <x v="833"/>
    <n v="500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x v="23"/>
    <b v="0"/>
    <s v="music/faith"/>
    <x v="1302"/>
    <n v="6108.69565217391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x v="78"/>
    <b v="0"/>
    <s v="music/faith"/>
    <x v="109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x v="19"/>
    <b v="0"/>
    <s v="music/faith"/>
    <x v="1303"/>
    <n v="11481.8181818181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x v="78"/>
    <b v="0"/>
    <s v="music/faith"/>
    <x v="109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x v="80"/>
    <b v="0"/>
    <s v="music/faith"/>
    <x v="1304"/>
    <n v="5400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x v="1"/>
    <b v="0"/>
    <s v="music/faith"/>
    <x v="1305"/>
    <n v="6597.4683544303798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x v="84"/>
    <b v="0"/>
    <s v="music/faith"/>
    <x v="1306"/>
    <n v="500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x v="29"/>
    <b v="0"/>
    <s v="music/faith"/>
    <x v="1307"/>
    <n v="100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x v="84"/>
    <b v="0"/>
    <s v="music/faith"/>
    <x v="391"/>
    <n v="2550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x v="202"/>
    <b v="0"/>
    <s v="music/faith"/>
    <x v="1308"/>
    <n v="11836.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x v="78"/>
    <b v="0"/>
    <s v="music/faith"/>
    <x v="109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x v="78"/>
    <b v="0"/>
    <s v="music/faith"/>
    <x v="109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x v="82"/>
    <b v="0"/>
    <s v="music/faith"/>
    <x v="1309"/>
    <n v="5411.1111111111113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x v="78"/>
    <b v="0"/>
    <s v="music/faith"/>
    <x v="109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x v="80"/>
    <b v="0"/>
    <s v="music/faith"/>
    <x v="1310"/>
    <n v="21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x v="29"/>
    <b v="0"/>
    <s v="music/faith"/>
    <x v="1311"/>
    <n v="3400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x v="84"/>
    <b v="0"/>
    <s v="music/faith"/>
    <x v="1131"/>
    <n v="52500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x v="78"/>
    <b v="0"/>
    <s v="music/faith"/>
    <x v="109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x v="29"/>
    <b v="0"/>
    <s v="music/faith"/>
    <x v="1312"/>
    <n v="500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x v="57"/>
    <b v="0"/>
    <s v="music/faith"/>
    <x v="1313"/>
    <n v="11570.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x v="84"/>
    <b v="0"/>
    <s v="music/faith"/>
    <x v="881"/>
    <n v="550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x v="83"/>
    <b v="0"/>
    <s v="music/faith"/>
    <x v="847"/>
    <n v="500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x v="14"/>
    <b v="0"/>
    <s v="music/faith"/>
    <x v="1314"/>
    <n v="3402.439024390244"/>
    <x v="4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x v="84"/>
    <b v="0"/>
    <s v="music/faith"/>
    <x v="1315"/>
    <n v="3750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x v="83"/>
    <b v="0"/>
    <s v="music/faith"/>
    <x v="1316"/>
    <n v="1166.6666666666665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x v="22"/>
    <b v="0"/>
    <s v="music/faith"/>
    <x v="1317"/>
    <n v="2812.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x v="78"/>
    <b v="0"/>
    <s v="music/faith"/>
    <x v="109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x v="29"/>
    <b v="0"/>
    <s v="music/faith"/>
    <x v="1318"/>
    <n v="100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x v="83"/>
    <b v="0"/>
    <s v="music/faith"/>
    <x v="896"/>
    <n v="21666.666666666664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x v="80"/>
    <b v="0"/>
    <s v="music/faith"/>
    <x v="1319"/>
    <n v="8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x v="82"/>
    <b v="0"/>
    <s v="music/faith"/>
    <x v="1320"/>
    <n v="6222.2222222222217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x v="38"/>
    <b v="0"/>
    <s v="music/faith"/>
    <x v="1321"/>
    <n v="137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x v="29"/>
    <b v="0"/>
    <s v="music/faith"/>
    <x v="108"/>
    <n v="100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x v="63"/>
    <b v="0"/>
    <s v="music/faith"/>
    <x v="1322"/>
    <n v="12214.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x v="78"/>
    <b v="0"/>
    <s v="music/faith"/>
    <x v="109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x v="78"/>
    <b v="0"/>
    <s v="music/faith"/>
    <x v="109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x v="78"/>
    <b v="0"/>
    <s v="music/faith"/>
    <x v="109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x v="78"/>
    <b v="0"/>
    <s v="music/faith"/>
    <x v="109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x v="78"/>
    <b v="0"/>
    <s v="music/faith"/>
    <x v="109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x v="29"/>
    <b v="0"/>
    <s v="music/faith"/>
    <x v="1323"/>
    <n v="100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x v="84"/>
    <b v="0"/>
    <s v="music/faith"/>
    <x v="1324"/>
    <n v="5500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x v="29"/>
    <b v="0"/>
    <s v="music/faith"/>
    <x v="1325"/>
    <n v="2200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x v="41"/>
    <b v="0"/>
    <s v="music/faith"/>
    <x v="1212"/>
    <n v="5666.6666666666661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x v="29"/>
    <b v="0"/>
    <s v="music/faith"/>
    <x v="177"/>
    <n v="200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x v="29"/>
    <b v="0"/>
    <s v="music/faith"/>
    <x v="370"/>
    <n v="100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x v="78"/>
    <b v="0"/>
    <s v="music/faith"/>
    <x v="109"/>
    <e v="#DIV/0!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x v="47"/>
    <b v="1"/>
    <s v="photography/photobooks"/>
    <x v="1326"/>
    <n v="2557.6923076923076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x v="69"/>
    <b v="1"/>
    <s v="photography/photobooks"/>
    <x v="648"/>
    <n v="6397.058823529411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x v="85"/>
    <b v="1"/>
    <s v="photography/photobooks"/>
    <x v="1327"/>
    <n v="8992.5373134328347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x v="16"/>
    <b v="1"/>
    <s v="photography/photobooks"/>
    <x v="1328"/>
    <n v="9307.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x v="30"/>
    <b v="1"/>
    <s v="photography/photobooks"/>
    <x v="1329"/>
    <n v="8967.4157303370794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x v="329"/>
    <b v="1"/>
    <s v="photography/photobooks"/>
    <x v="1330"/>
    <n v="20761.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x v="180"/>
    <b v="1"/>
    <s v="photography/photobooks"/>
    <x v="1331"/>
    <n v="5940.8805031446536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x v="331"/>
    <b v="1"/>
    <s v="photography/photobooks"/>
    <x v="1332"/>
    <n v="35897.237569060773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x v="132"/>
    <b v="1"/>
    <s v="photography/photobooks"/>
    <x v="1333"/>
    <n v="9473.6641221374048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x v="207"/>
    <b v="1"/>
    <s v="photography/photobooks"/>
    <x v="1334"/>
    <n v="8064.7999999999993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x v="42"/>
    <b v="1"/>
    <s v="photography/photobooks"/>
    <x v="1335"/>
    <n v="16868.852459016391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x v="240"/>
    <b v="1"/>
    <s v="photography/photobooks"/>
    <x v="1336"/>
    <n v="3468.8888888888891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x v="2"/>
    <b v="1"/>
    <s v="photography/photobooks"/>
    <x v="1277"/>
    <n v="46285.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x v="240"/>
    <b v="1"/>
    <s v="photography/photobooks"/>
    <x v="1337"/>
    <n v="10438.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x v="80"/>
    <b v="1"/>
    <s v="photography/photobooks"/>
    <x v="43"/>
    <n v="750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x v="148"/>
    <b v="1"/>
    <s v="photography/photobooks"/>
    <x v="1338"/>
    <n v="47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x v="25"/>
    <b v="1"/>
    <s v="photography/photobooks"/>
    <x v="1339"/>
    <n v="41428.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x v="74"/>
    <b v="1"/>
    <s v="photography/photobooks"/>
    <x v="1340"/>
    <n v="4248.1481481481478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x v="72"/>
    <b v="1"/>
    <s v="photography/photobooks"/>
    <x v="15"/>
    <n v="10877.551020408162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x v="332"/>
    <b v="1"/>
    <s v="photography/photobooks"/>
    <x v="1341"/>
    <n v="8109.8039215686267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x v="83"/>
    <b v="1"/>
    <s v="photography/photobooks"/>
    <x v="1342"/>
    <n v="5166.6666666666661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x v="20"/>
    <b v="1"/>
    <s v="photography/photobooks"/>
    <x v="1343"/>
    <n v="3540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x v="115"/>
    <b v="1"/>
    <s v="photography/photobooks"/>
    <x v="1344"/>
    <n v="10363.559322033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x v="70"/>
    <b v="0"/>
    <s v="photography/photobooks"/>
    <x v="1345"/>
    <n v="5528.2051282051289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x v="273"/>
    <b v="0"/>
    <s v="photography/photobooks"/>
    <x v="1346"/>
    <n v="7216.9708737864066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x v="78"/>
    <b v="0"/>
    <s v="photography/photobooks"/>
    <x v="109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x v="70"/>
    <b v="0"/>
    <s v="photography/photobooks"/>
    <x v="1347"/>
    <n v="5861.538461538461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x v="41"/>
    <b v="0"/>
    <s v="photography/photobooks"/>
    <x v="1348"/>
    <n v="1246.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x v="19"/>
    <b v="0"/>
    <s v="photography/photobooks"/>
    <x v="1349"/>
    <n v="4913.6363636363631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x v="297"/>
    <b v="0"/>
    <s v="photography/photobooks"/>
    <x v="1350"/>
    <n v="15050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x v="20"/>
    <b v="0"/>
    <s v="photography/photobooks"/>
    <x v="1351"/>
    <n v="3579.9999999999995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x v="10"/>
    <b v="0"/>
    <s v="photography/photobooks"/>
    <x v="1352"/>
    <n v="4515.78947368421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x v="10"/>
    <b v="0"/>
    <s v="photography/photobooks"/>
    <x v="1353"/>
    <n v="9878.9473684210516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x v="62"/>
    <b v="0"/>
    <s v="photography/photobooks"/>
    <x v="768"/>
    <n v="8830.7692307692305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x v="204"/>
    <b v="0"/>
    <s v="photography/photobooks"/>
    <x v="1354"/>
    <n v="17062.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x v="80"/>
    <b v="0"/>
    <s v="photography/photobooks"/>
    <x v="1355"/>
    <n v="83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x v="73"/>
    <b v="0"/>
    <s v="photography/photobooks"/>
    <x v="1356"/>
    <n v="6509.9999999999991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x v="41"/>
    <b v="0"/>
    <s v="photography/photobooks"/>
    <x v="1357"/>
    <n v="6633.3333333333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x v="44"/>
    <b v="0"/>
    <s v="photography/photobooks"/>
    <x v="1358"/>
    <n v="10489.473684210527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x v="215"/>
    <b v="0"/>
    <s v="photography/photobooks"/>
    <x v="1359"/>
    <n v="7844.0789473684208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x v="54"/>
    <b v="0"/>
    <s v="photography/photobooks"/>
    <x v="1360"/>
    <n v="5904.1666666666661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x v="88"/>
    <b v="0"/>
    <s v="photography/photobooks"/>
    <x v="1361"/>
    <n v="7134.2105263157891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x v="333"/>
    <b v="0"/>
    <s v="photography/photobooks"/>
    <x v="1362"/>
    <n v="5122.7027027027025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x v="51"/>
    <b v="0"/>
    <s v="photography/photobooks"/>
    <x v="1363"/>
    <n v="6024.2424242424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x v="52"/>
    <b v="0"/>
    <s v="photography/photobooks"/>
    <x v="1364"/>
    <n v="4493.5185185185182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x v="60"/>
    <b v="0"/>
    <s v="photography/photobooks"/>
    <x v="1365"/>
    <n v="3120.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x v="54"/>
    <b v="0"/>
    <s v="photography/photobooks"/>
    <x v="1366"/>
    <n v="6387.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x v="80"/>
    <b v="0"/>
    <s v="photography/photobooks"/>
    <x v="1367"/>
    <n v="1900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x v="80"/>
    <b v="0"/>
    <s v="photography/photobooks"/>
    <x v="724"/>
    <n v="100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x v="41"/>
    <b v="0"/>
    <s v="photography/photobooks"/>
    <x v="1368"/>
    <n v="10906.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x v="80"/>
    <b v="0"/>
    <s v="photography/photobooks"/>
    <x v="1369"/>
    <n v="26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x v="237"/>
    <b v="0"/>
    <s v="photography/photobooks"/>
    <x v="1370"/>
    <n v="10993.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x v="84"/>
    <b v="0"/>
    <s v="photography/photobooks"/>
    <x v="843"/>
    <n v="200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x v="59"/>
    <b v="0"/>
    <s v="photography/photobooks"/>
    <x v="1371"/>
    <n v="5538.8888888888887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x v="75"/>
    <b v="0"/>
    <s v="photography/photobooks"/>
    <x v="1372"/>
    <n v="13390.123456790125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x v="48"/>
    <b v="0"/>
    <s v="photography/photobooks"/>
    <x v="1373"/>
    <n v="4872.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x v="205"/>
    <b v="0"/>
    <s v="photography/photobooks"/>
    <x v="697"/>
    <n v="48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x v="77"/>
    <b v="0"/>
    <s v="photography/photobooks"/>
    <x v="1374"/>
    <n v="5897.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x v="79"/>
    <b v="0"/>
    <s v="photography/photobooks"/>
    <x v="1375"/>
    <n v="1163.8333333333333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x v="116"/>
    <b v="0"/>
    <s v="photography/photobooks"/>
    <x v="1376"/>
    <n v="8371.6814159292044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x v="77"/>
    <b v="0"/>
    <s v="photography/photobooks"/>
    <x v="1377"/>
    <n v="6364.8648648648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x v="59"/>
    <b v="0"/>
    <s v="photography/photobooks"/>
    <x v="1378"/>
    <n v="9427.7777777777774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x v="11"/>
    <b v="0"/>
    <s v="photography/photobooks"/>
    <x v="1379"/>
    <n v="7186.6666666666661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x v="47"/>
    <b v="0"/>
    <s v="photography/photobooks"/>
    <x v="1380"/>
    <n v="10484.6153846153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x v="259"/>
    <b v="0"/>
    <s v="photography/photobooks"/>
    <x v="1381"/>
    <n v="6713.9344262295081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x v="22"/>
    <b v="0"/>
    <s v="photography/photobooks"/>
    <x v="1382"/>
    <n v="7387.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x v="22"/>
    <b v="0"/>
    <s v="photography/photobooks"/>
    <x v="1383"/>
    <n v="6912.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x v="93"/>
    <b v="0"/>
    <s v="photography/photobooks"/>
    <x v="1384"/>
    <n v="12077.083333333332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x v="82"/>
    <b v="0"/>
    <s v="photography/photobooks"/>
    <x v="1385"/>
    <n v="4222.2222222222217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x v="84"/>
    <b v="0"/>
    <s v="photography/photobooks"/>
    <x v="422"/>
    <n v="750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x v="55"/>
    <b v="0"/>
    <s v="photography/photobooks"/>
    <x v="1386"/>
    <n v="153.84615384615387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x v="23"/>
    <b v="0"/>
    <s v="photography/photobooks"/>
    <x v="1387"/>
    <n v="3760.8695652173915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x v="78"/>
    <b v="0"/>
    <s v="photography/photobooks"/>
    <x v="109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x v="205"/>
    <b v="0"/>
    <s v="photography/photobooks"/>
    <x v="1388"/>
    <n v="4215.7142857142862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x v="78"/>
    <b v="0"/>
    <s v="photography/photobooks"/>
    <x v="109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x v="79"/>
    <b v="0"/>
    <s v="photography/photobooks"/>
    <x v="1389"/>
    <n v="8483.3333333333321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x v="61"/>
    <b v="0"/>
    <s v="photography/photobooks"/>
    <x v="1390"/>
    <n v="94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x v="78"/>
    <b v="0"/>
    <s v="photography/photobooks"/>
    <x v="109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x v="80"/>
    <b v="0"/>
    <s v="photography/photobooks"/>
    <x v="1391"/>
    <n v="6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x v="22"/>
    <b v="0"/>
    <s v="photography/photobooks"/>
    <x v="1392"/>
    <n v="21337.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x v="7"/>
    <b v="1"/>
    <s v="music/rock"/>
    <x v="1393"/>
    <n v="5916.228070175438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x v="202"/>
    <b v="1"/>
    <s v="music/rock"/>
    <x v="31"/>
    <n v="2727.2727272727275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x v="51"/>
    <b v="1"/>
    <s v="music/rock"/>
    <x v="1394"/>
    <n v="2457.5757575757575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x v="244"/>
    <b v="1"/>
    <s v="music/rock"/>
    <x v="1395"/>
    <n v="75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x v="133"/>
    <b v="1"/>
    <s v="music/rock"/>
    <x v="1396"/>
    <n v="42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x v="44"/>
    <b v="1"/>
    <s v="music/rock"/>
    <x v="50"/>
    <n v="5315.78947368421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x v="93"/>
    <b v="1"/>
    <s v="music/rock"/>
    <x v="1397"/>
    <n v="8388.541666666667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x v="53"/>
    <b v="1"/>
    <s v="music/rock"/>
    <x v="1398"/>
    <n v="41733.333333333328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x v="51"/>
    <b v="1"/>
    <s v="music/rock"/>
    <x v="1399"/>
    <n v="7576.515151515152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x v="334"/>
    <b v="1"/>
    <s v="music/rock"/>
    <x v="1400"/>
    <n v="6738.9380530973458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x v="25"/>
    <b v="1"/>
    <s v="music/rock"/>
    <x v="288"/>
    <n v="7357.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x v="9"/>
    <b v="1"/>
    <s v="music/rock"/>
    <x v="1401"/>
    <n v="2500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x v="20"/>
    <b v="1"/>
    <s v="music/rock"/>
    <x v="1402"/>
    <n v="4200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x v="240"/>
    <b v="1"/>
    <s v="music/rock"/>
    <x v="1403"/>
    <n v="13116.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x v="202"/>
    <b v="1"/>
    <s v="music/rock"/>
    <x v="87"/>
    <n v="4727.272727272727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x v="165"/>
    <b v="1"/>
    <s v="music/rock"/>
    <x v="1404"/>
    <n v="18212.727272727272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x v="209"/>
    <b v="1"/>
    <s v="music/rock"/>
    <x v="1405"/>
    <n v="6136.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x v="33"/>
    <b v="1"/>
    <s v="music/rock"/>
    <x v="1406"/>
    <n v="3576.75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x v="43"/>
    <b v="1"/>
    <s v="music/rock"/>
    <x v="1407"/>
    <n v="4562.2222222222217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x v="62"/>
    <b v="1"/>
    <s v="music/rock"/>
    <x v="1408"/>
    <n v="7538.461538461539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x v="244"/>
    <b v="1"/>
    <s v="music/rock"/>
    <x v="1409"/>
    <n v="5087.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x v="64"/>
    <b v="1"/>
    <s v="music/rock"/>
    <x v="1410"/>
    <n v="11928.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x v="179"/>
    <b v="1"/>
    <s v="music/rock"/>
    <x v="1411"/>
    <n v="9254.1865671641808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x v="9"/>
    <b v="1"/>
    <s v="music/rock"/>
    <x v="578"/>
    <n v="76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x v="10"/>
    <b v="1"/>
    <s v="music/rock"/>
    <x v="31"/>
    <n v="5263.1578947368416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x v="335"/>
    <b v="1"/>
    <s v="music/rock"/>
    <x v="1412"/>
    <n v="9899.0430622009571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x v="44"/>
    <b v="1"/>
    <s v="music/rock"/>
    <x v="1413"/>
    <n v="7952.631578947368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x v="54"/>
    <b v="1"/>
    <s v="music/rock"/>
    <x v="1414"/>
    <n v="13420.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x v="22"/>
    <b v="1"/>
    <s v="music/rock"/>
    <x v="1415"/>
    <n v="3762.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x v="122"/>
    <b v="1"/>
    <s v="music/rock"/>
    <x v="1416"/>
    <n v="5104.4692737430169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x v="55"/>
    <b v="1"/>
    <s v="music/rock"/>
    <x v="1417"/>
    <n v="5003.8461538461543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x v="132"/>
    <b v="1"/>
    <s v="music/rock"/>
    <x v="1418"/>
    <n v="13393.129770992366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x v="25"/>
    <b v="1"/>
    <s v="music/rock"/>
    <x v="1419"/>
    <n v="5821.4285714285716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x v="49"/>
    <b v="1"/>
    <s v="music/rock"/>
    <x v="1420"/>
    <n v="8803.7643678160912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x v="277"/>
    <b v="1"/>
    <s v="music/rock"/>
    <x v="1421"/>
    <n v="7057.6753926701567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x v="44"/>
    <b v="1"/>
    <s v="music/rock"/>
    <x v="982"/>
    <n v="5328.9473684210525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x v="19"/>
    <b v="1"/>
    <s v="music/rock"/>
    <x v="31"/>
    <n v="13636.363636363638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x v="184"/>
    <b v="1"/>
    <s v="music/rock"/>
    <x v="1422"/>
    <n v="4054.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x v="66"/>
    <b v="1"/>
    <s v="music/rock"/>
    <x v="1423"/>
    <n v="7062.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x v="10"/>
    <b v="1"/>
    <s v="music/rock"/>
    <x v="1424"/>
    <n v="5268.4210526315792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x v="78"/>
    <b v="0"/>
    <s v="games/mobile games"/>
    <x v="109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x v="38"/>
    <b v="0"/>
    <s v="games/mobile games"/>
    <x v="1425"/>
    <n v="9093.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x v="84"/>
    <b v="0"/>
    <s v="games/mobile games"/>
    <x v="177"/>
    <n v="500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x v="53"/>
    <b v="0"/>
    <s v="games/mobile games"/>
    <x v="1426"/>
    <n v="5808.3333333333339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x v="84"/>
    <b v="0"/>
    <s v="games/mobile games"/>
    <x v="1427"/>
    <n v="200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x v="84"/>
    <b v="0"/>
    <s v="games/mobile games"/>
    <x v="724"/>
    <n v="6250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x v="29"/>
    <b v="0"/>
    <s v="games/mobile games"/>
    <x v="833"/>
    <n v="100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x v="57"/>
    <b v="0"/>
    <s v="games/mobile games"/>
    <x v="1428"/>
    <n v="7158.823529411764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x v="78"/>
    <b v="0"/>
    <s v="games/mobile games"/>
    <x v="109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x v="202"/>
    <b v="0"/>
    <s v="games/mobile games"/>
    <x v="1429"/>
    <n v="3281.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x v="195"/>
    <b v="0"/>
    <s v="games/mobile games"/>
    <x v="1430"/>
    <n v="4911.5789473684208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x v="62"/>
    <b v="0"/>
    <s v="games/mobile games"/>
    <x v="550"/>
    <n v="1630.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x v="84"/>
    <b v="0"/>
    <s v="games/mobile games"/>
    <x v="871"/>
    <n v="1800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x v="84"/>
    <b v="0"/>
    <s v="games/mobile games"/>
    <x v="1431"/>
    <n v="1300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x v="83"/>
    <b v="0"/>
    <s v="games/mobile games"/>
    <x v="872"/>
    <n v="1700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x v="78"/>
    <b v="0"/>
    <s v="games/mobile games"/>
    <x v="109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x v="78"/>
    <b v="0"/>
    <s v="games/mobile games"/>
    <x v="109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x v="78"/>
    <b v="0"/>
    <s v="games/mobile games"/>
    <x v="109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x v="84"/>
    <b v="0"/>
    <s v="games/mobile games"/>
    <x v="154"/>
    <n v="300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x v="54"/>
    <b v="0"/>
    <s v="games/mobile games"/>
    <x v="1432"/>
    <n v="4183.3333333333339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x v="16"/>
    <b v="1"/>
    <s v="music/indie rock"/>
    <x v="1433"/>
    <n v="4933.8428571428576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x v="75"/>
    <b v="1"/>
    <s v="music/indie rock"/>
    <x v="1434"/>
    <n v="4172.8395061728388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x v="58"/>
    <b v="1"/>
    <s v="music/indie rock"/>
    <x v="1435"/>
    <n v="3271.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x v="55"/>
    <b v="1"/>
    <s v="music/indie rock"/>
    <x v="1436"/>
    <n v="5196.1538461538457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x v="217"/>
    <b v="1"/>
    <s v="music/indie rock"/>
    <x v="1437"/>
    <n v="5068.5714285714284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x v="60"/>
    <b v="1"/>
    <s v="music/indie rock"/>
    <x v="1438"/>
    <n v="4224.1379310344828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x v="22"/>
    <b v="1"/>
    <s v="music/indie rock"/>
    <x v="1439"/>
    <n v="41687.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x v="30"/>
    <b v="1"/>
    <s v="music/indie rock"/>
    <x v="1440"/>
    <n v="4665.1685393258422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x v="34"/>
    <b v="1"/>
    <s v="music/indie rock"/>
    <x v="15"/>
    <n v="4845.4545454545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x v="336"/>
    <b v="1"/>
    <s v="music/indie rock"/>
    <x v="1441"/>
    <n v="7052.898373983740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x v="148"/>
    <b v="1"/>
    <s v="music/indie rock"/>
    <x v="1442"/>
    <n v="8795.8333333333321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x v="55"/>
    <b v="1"/>
    <s v="music/indie rock"/>
    <x v="1443"/>
    <n v="2626.9230769230771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x v="43"/>
    <b v="1"/>
    <s v="music/indie rock"/>
    <x v="87"/>
    <n v="5777.7777777777783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x v="9"/>
    <b v="1"/>
    <s v="music/indie rock"/>
    <x v="1444"/>
    <n v="57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x v="5"/>
    <b v="1"/>
    <s v="music/indie rock"/>
    <x v="1445"/>
    <n v="19634.042553191488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x v="62"/>
    <b v="1"/>
    <s v="music/indie rock"/>
    <x v="1446"/>
    <n v="4300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x v="275"/>
    <b v="1"/>
    <s v="music/indie rock"/>
    <x v="1447"/>
    <n v="3555.191256830600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x v="64"/>
    <b v="1"/>
    <s v="music/indie rock"/>
    <x v="1448"/>
    <n v="6880.9523809523807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x v="288"/>
    <b v="1"/>
    <s v="music/indie rock"/>
    <x v="25"/>
    <n v="2857.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x v="241"/>
    <b v="1"/>
    <s v="music/indie rock"/>
    <x v="1449"/>
    <n v="5063.166666666667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x v="20"/>
    <b v="0"/>
    <s v="technology/gadgets"/>
    <x v="1450"/>
    <n v="10680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x v="83"/>
    <b v="0"/>
    <s v="technology/gadgets"/>
    <x v="444"/>
    <n v="400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x v="14"/>
    <b v="0"/>
    <s v="technology/gadgets"/>
    <x v="1451"/>
    <n v="3409.7560975609754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x v="84"/>
    <b v="0"/>
    <s v="technology/gadgets"/>
    <x v="370"/>
    <n v="2500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x v="80"/>
    <b v="0"/>
    <s v="technology/gadgets"/>
    <x v="1452"/>
    <n v="1050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x v="221"/>
    <b v="0"/>
    <s v="technology/gadgets"/>
    <x v="1453"/>
    <n v="21595.959595959597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x v="80"/>
    <b v="0"/>
    <s v="technology/gadgets"/>
    <x v="1454"/>
    <n v="21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x v="80"/>
    <b v="0"/>
    <s v="technology/gadgets"/>
    <x v="1455"/>
    <n v="108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x v="44"/>
    <b v="0"/>
    <s v="technology/gadgets"/>
    <x v="1456"/>
    <n v="12997.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x v="168"/>
    <b v="0"/>
    <s v="technology/gadgets"/>
    <x v="1457"/>
    <n v="11749.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x v="29"/>
    <b v="0"/>
    <s v="technology/gadgets"/>
    <x v="1458"/>
    <n v="100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x v="288"/>
    <b v="0"/>
    <s v="technology/gadgets"/>
    <x v="1459"/>
    <n v="7059.5238095238101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x v="55"/>
    <b v="0"/>
    <s v="technology/gadgets"/>
    <x v="1460"/>
    <n v="2450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x v="84"/>
    <b v="0"/>
    <s v="technology/gadgets"/>
    <x v="1461"/>
    <n v="300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x v="80"/>
    <b v="0"/>
    <s v="technology/gadgets"/>
    <x v="1462"/>
    <n v="200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x v="79"/>
    <b v="0"/>
    <s v="technology/gadgets"/>
    <x v="872"/>
    <n v="1700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x v="16"/>
    <b v="0"/>
    <s v="technology/gadgets"/>
    <x v="1463"/>
    <n v="292892.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x v="82"/>
    <b v="0"/>
    <s v="technology/gadgets"/>
    <x v="1464"/>
    <n v="2888.8888888888891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x v="22"/>
    <b v="0"/>
    <s v="technology/gadgets"/>
    <x v="1465"/>
    <n v="2962.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x v="217"/>
    <b v="0"/>
    <s v="technology/gadgets"/>
    <x v="1466"/>
    <n v="4098.0952380952385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x v="44"/>
    <b v="1"/>
    <s v="music/indie rock"/>
    <x v="346"/>
    <n v="5400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x v="31"/>
    <b v="1"/>
    <s v="music/indie rock"/>
    <x v="1467"/>
    <n v="3610.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x v="62"/>
    <b v="1"/>
    <s v="music/indie rock"/>
    <x v="1468"/>
    <n v="2315.3846153846152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x v="51"/>
    <b v="1"/>
    <s v="music/indie rock"/>
    <x v="316"/>
    <n v="10400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x v="47"/>
    <b v="1"/>
    <s v="music/indie rock"/>
    <x v="1469"/>
    <n v="3182.6923076923076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x v="329"/>
    <b v="1"/>
    <s v="music/indie rock"/>
    <x v="1470"/>
    <n v="2738.9626168224299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x v="202"/>
    <b v="1"/>
    <s v="music/indie rock"/>
    <x v="101"/>
    <n v="5636.3636363636369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x v="69"/>
    <b v="1"/>
    <s v="music/indie rock"/>
    <x v="1471"/>
    <n v="7735.2941176470595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x v="11"/>
    <b v="1"/>
    <s v="music/indie rock"/>
    <x v="1472"/>
    <n v="4280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x v="55"/>
    <b v="1"/>
    <s v="music/indie rock"/>
    <x v="74"/>
    <n v="4884.6153846153848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x v="133"/>
    <b v="1"/>
    <s v="music/indie rock"/>
    <x v="1473"/>
    <n v="4824.0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x v="144"/>
    <b v="1"/>
    <s v="music/indie rock"/>
    <x v="1474"/>
    <n v="7021.2500000000009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x v="238"/>
    <b v="1"/>
    <s v="music/indie rock"/>
    <x v="1475"/>
    <n v="9405.4545454545441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x v="99"/>
    <b v="1"/>
    <s v="music/indie rock"/>
    <x v="1476"/>
    <n v="8027.2727272727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x v="133"/>
    <b v="1"/>
    <s v="music/indie rock"/>
    <x v="1477"/>
    <n v="5420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x v="108"/>
    <b v="1"/>
    <s v="music/indie rock"/>
    <x v="1478"/>
    <n v="6026.9034482758616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x v="60"/>
    <b v="1"/>
    <s v="music/indie rock"/>
    <x v="1479"/>
    <n v="3874.0344827586205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x v="229"/>
    <b v="1"/>
    <s v="music/indie rock"/>
    <x v="1480"/>
    <n v="15254.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x v="93"/>
    <b v="1"/>
    <s v="music/indie rock"/>
    <x v="1076"/>
    <n v="11531.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x v="162"/>
    <b v="1"/>
    <s v="music/indie rock"/>
    <x v="1481"/>
    <n v="3583.8709677419351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x v="337"/>
    <b v="1"/>
    <s v="technology/hardware"/>
    <x v="1482"/>
    <n v="6457.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x v="195"/>
    <b v="1"/>
    <s v="technology/hardware"/>
    <x v="1483"/>
    <n v="8743.6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x v="338"/>
    <b v="1"/>
    <s v="technology/hardware"/>
    <x v="1484"/>
    <n v="6881.557707828894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x v="339"/>
    <b v="1"/>
    <s v="technology/hardware"/>
    <x v="1485"/>
    <n v="17620.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x v="340"/>
    <b v="1"/>
    <s v="technology/hardware"/>
    <x v="1486"/>
    <n v="51179.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x v="16"/>
    <b v="1"/>
    <s v="technology/hardware"/>
    <x v="1487"/>
    <n v="16044.285714285716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x v="23"/>
    <b v="1"/>
    <s v="technology/hardware"/>
    <x v="1488"/>
    <n v="3500.304347826087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x v="341"/>
    <b v="1"/>
    <s v="technology/hardware"/>
    <x v="1489"/>
    <n v="18850.671378091873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x v="342"/>
    <b v="1"/>
    <s v="technology/hardware"/>
    <x v="1490"/>
    <n v="5620.4984093319199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x v="343"/>
    <b v="1"/>
    <s v="technology/hardware"/>
    <x v="1491"/>
    <n v="5130.5415778251599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x v="344"/>
    <b v="1"/>
    <s v="technology/hardware"/>
    <x v="1492"/>
    <n v="12736.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x v="345"/>
    <b v="1"/>
    <s v="technology/hardware"/>
    <x v="1493"/>
    <n v="10185.532258064517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x v="206"/>
    <b v="1"/>
    <s v="technology/hardware"/>
    <x v="1494"/>
    <n v="23055.78231292517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x v="119"/>
    <b v="1"/>
    <s v="technology/hardware"/>
    <x v="1495"/>
    <n v="84210.602409638552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x v="126"/>
    <b v="1"/>
    <s v="technology/hardware"/>
    <x v="1496"/>
    <n v="57727.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x v="346"/>
    <b v="1"/>
    <s v="technology/hardware"/>
    <x v="1497"/>
    <n v="48334.246575342469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x v="347"/>
    <b v="1"/>
    <s v="technology/hardware"/>
    <x v="1498"/>
    <n v="7613.85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x v="348"/>
    <b v="1"/>
    <s v="technology/hardware"/>
    <x v="1499"/>
    <n v="7410.7684365781706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x v="349"/>
    <b v="1"/>
    <s v="technology/hardware"/>
    <x v="1500"/>
    <n v="3696.56603773584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x v="51"/>
    <b v="1"/>
    <s v="technology/hardware"/>
    <x v="1501"/>
    <n v="250096.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x v="350"/>
    <b v="1"/>
    <s v="technology/hardware"/>
    <x v="1502"/>
    <n v="6769.0214329454993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x v="351"/>
    <b v="1"/>
    <s v="technology/hardware"/>
    <x v="1503"/>
    <n v="6304.7385620915029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x v="242"/>
    <b v="1"/>
    <s v="technology/hardware"/>
    <x v="1504"/>
    <n v="11760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x v="352"/>
    <b v="1"/>
    <s v="technology/hardware"/>
    <x v="1505"/>
    <n v="18075.1850117096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x v="273"/>
    <b v="1"/>
    <s v="technology/hardware"/>
    <x v="1506"/>
    <n v="12732.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x v="353"/>
    <b v="1"/>
    <s v="technology/hardware"/>
    <x v="1507"/>
    <n v="13664.44745538664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x v="316"/>
    <b v="1"/>
    <s v="technology/hardware"/>
    <x v="1508"/>
    <n v="18278.024691358023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x v="354"/>
    <b v="1"/>
    <s v="technology/hardware"/>
    <x v="1509"/>
    <n v="27937.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x v="355"/>
    <b v="1"/>
    <s v="technology/hardware"/>
    <x v="1510"/>
    <n v="6137.5728669846321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x v="356"/>
    <b v="1"/>
    <s v="technology/hardware"/>
    <x v="1511"/>
    <n v="8072.7532097004287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x v="357"/>
    <b v="1"/>
    <s v="technology/hardware"/>
    <x v="1512"/>
    <n v="27235.59073259125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x v="146"/>
    <b v="1"/>
    <s v="technology/hardware"/>
    <x v="1513"/>
    <n v="7084.8739495798309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x v="358"/>
    <b v="1"/>
    <s v="technology/hardware"/>
    <x v="1514"/>
    <n v="24794.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x v="359"/>
    <b v="1"/>
    <s v="technology/hardware"/>
    <x v="1515"/>
    <n v="18681.393034825869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x v="35"/>
    <b v="1"/>
    <s v="technology/hardware"/>
    <x v="1516"/>
    <n v="13198.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x v="360"/>
    <b v="1"/>
    <s v="technology/hardware"/>
    <x v="1517"/>
    <n v="2931.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x v="361"/>
    <b v="1"/>
    <s v="technology/hardware"/>
    <x v="1518"/>
    <n v="24502.436053593177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x v="362"/>
    <b v="1"/>
    <s v="technology/hardware"/>
    <x v="1519"/>
    <n v="132325.404639175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x v="363"/>
    <b v="1"/>
    <s v="technology/hardware"/>
    <x v="1520"/>
    <n v="28265.966789667898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x v="364"/>
    <b v="1"/>
    <s v="technology/hardware"/>
    <x v="1521"/>
    <n v="9121.4401028277643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x v="8"/>
    <b v="0"/>
    <s v="photography/people"/>
    <x v="1522"/>
    <n v="31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x v="78"/>
    <b v="0"/>
    <s v="photography/people"/>
    <x v="109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x v="38"/>
    <b v="0"/>
    <s v="photography/people"/>
    <x v="1523"/>
    <n v="8868.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x v="63"/>
    <b v="0"/>
    <s v="photography/people"/>
    <x v="1524"/>
    <n v="45314.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x v="80"/>
    <b v="0"/>
    <s v="photography/people"/>
    <x v="1525"/>
    <n v="12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x v="29"/>
    <b v="0"/>
    <s v="photography/people"/>
    <x v="833"/>
    <n v="100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x v="33"/>
    <b v="0"/>
    <s v="photography/people"/>
    <x v="1526"/>
    <n v="8342.8571428571431"/>
    <x v="8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x v="29"/>
    <b v="0"/>
    <s v="photography/people"/>
    <x v="151"/>
    <n v="2500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x v="29"/>
    <b v="0"/>
    <s v="photography/people"/>
    <x v="460"/>
    <n v="500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x v="81"/>
    <b v="0"/>
    <s v="photography/people"/>
    <x v="1527"/>
    <n v="10180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x v="83"/>
    <b v="0"/>
    <s v="photography/people"/>
    <x v="1528"/>
    <n v="4666.6666666666661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x v="84"/>
    <b v="0"/>
    <s v="photography/people"/>
    <x v="1529"/>
    <n v="100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x v="78"/>
    <b v="0"/>
    <s v="photography/people"/>
    <x v="109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x v="78"/>
    <b v="0"/>
    <s v="photography/people"/>
    <x v="109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x v="83"/>
    <b v="0"/>
    <s v="photography/people"/>
    <x v="1530"/>
    <n v="2600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x v="78"/>
    <b v="0"/>
    <s v="photography/people"/>
    <x v="109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x v="78"/>
    <b v="0"/>
    <s v="photography/people"/>
    <x v="109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x v="83"/>
    <b v="0"/>
    <s v="photography/people"/>
    <x v="1531"/>
    <n v="21833.333333333336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x v="63"/>
    <b v="0"/>
    <s v="photography/people"/>
    <x v="1532"/>
    <n v="3371.4285714285716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x v="20"/>
    <b v="0"/>
    <s v="photography/people"/>
    <x v="856"/>
    <n v="2500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x v="365"/>
    <b v="1"/>
    <s v="technology/hardware"/>
    <x v="1533"/>
    <n v="12838.790470372633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x v="366"/>
    <b v="1"/>
    <s v="technology/hardware"/>
    <x v="1534"/>
    <n v="7883.4261818181812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x v="57"/>
    <b v="1"/>
    <s v="technology/hardware"/>
    <x v="1535"/>
    <n v="9176.4705882352937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x v="178"/>
    <b v="1"/>
    <s v="technology/hardware"/>
    <x v="1536"/>
    <n v="33110.237288135599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x v="277"/>
    <b v="1"/>
    <s v="technology/hardware"/>
    <x v="1537"/>
    <n v="19426.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x v="175"/>
    <b v="1"/>
    <s v="technology/hardware"/>
    <x v="1538"/>
    <n v="40897.689768976896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x v="89"/>
    <b v="1"/>
    <s v="technology/hardware"/>
    <x v="1539"/>
    <n v="8445.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x v="14"/>
    <b v="1"/>
    <s v="technology/hardware"/>
    <x v="1540"/>
    <n v="4485.3658536585363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x v="367"/>
    <b v="1"/>
    <s v="technology/hardware"/>
    <x v="1541"/>
    <n v="38336.432160804019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x v="368"/>
    <b v="1"/>
    <s v="technology/hardware"/>
    <x v="1542"/>
    <n v="5527.6856649395504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x v="369"/>
    <b v="1"/>
    <s v="technology/hardware"/>
    <x v="1543"/>
    <n v="42202.059732234804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x v="275"/>
    <b v="1"/>
    <s v="technology/hardware"/>
    <x v="1544"/>
    <n v="6418.0327868852455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x v="370"/>
    <b v="1"/>
    <s v="technology/hardware"/>
    <x v="1545"/>
    <n v="17357.78167470407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x v="371"/>
    <b v="1"/>
    <s v="technology/hardware"/>
    <x v="1546"/>
    <n v="8860.1680840609297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x v="372"/>
    <b v="1"/>
    <s v="technology/hardware"/>
    <x v="1547"/>
    <n v="5022.2283950617284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x v="373"/>
    <b v="1"/>
    <s v="technology/hardware"/>
    <x v="1548"/>
    <n v="19238.8768267223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x v="374"/>
    <b v="1"/>
    <s v="technology/hardware"/>
    <x v="1549"/>
    <n v="7341.6901408450694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x v="375"/>
    <b v="1"/>
    <s v="technology/hardware"/>
    <x v="1550"/>
    <n v="14768.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x v="376"/>
    <b v="1"/>
    <s v="technology/hardware"/>
    <x v="1551"/>
    <n v="10896.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x v="259"/>
    <b v="1"/>
    <s v="technology/hardware"/>
    <x v="1552"/>
    <n v="2364.7540983606559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x v="195"/>
    <b v="1"/>
    <s v="technology/hardware"/>
    <x v="1553"/>
    <n v="14794.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x v="166"/>
    <b v="1"/>
    <s v="technology/hardware"/>
    <x v="1554"/>
    <n v="38503.692307692305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x v="377"/>
    <b v="1"/>
    <s v="technology/hardware"/>
    <x v="1555"/>
    <n v="45739.093484419267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x v="217"/>
    <b v="1"/>
    <s v="technology/hardware"/>
    <x v="1556"/>
    <n v="22299.047619047618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x v="378"/>
    <b v="1"/>
    <s v="technology/hardware"/>
    <x v="1557"/>
    <n v="22074.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x v="379"/>
    <b v="1"/>
    <s v="technology/hardware"/>
    <x v="1558"/>
    <n v="7350.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x v="380"/>
    <b v="1"/>
    <s v="technology/hardware"/>
    <x v="1559"/>
    <n v="22309.64749536178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x v="1"/>
    <b v="1"/>
    <s v="technology/hardware"/>
    <x v="1560"/>
    <n v="4791.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x v="225"/>
    <b v="1"/>
    <s v="technology/hardware"/>
    <x v="1561"/>
    <n v="9606.3829787234044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x v="381"/>
    <b v="1"/>
    <s v="technology/hardware"/>
    <x v="1562"/>
    <n v="11861.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x v="278"/>
    <b v="1"/>
    <s v="technology/hardware"/>
    <x v="1563"/>
    <n v="11845.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x v="382"/>
    <b v="1"/>
    <s v="technology/hardware"/>
    <x v="1564"/>
    <n v="14321.468926553673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x v="150"/>
    <b v="1"/>
    <s v="technology/hardware"/>
    <x v="1565"/>
    <n v="28271.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x v="278"/>
    <b v="1"/>
    <s v="technology/hardware"/>
    <x v="1566"/>
    <n v="59393.620078740161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x v="383"/>
    <b v="1"/>
    <s v="technology/hardware"/>
    <x v="1567"/>
    <n v="26215.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x v="384"/>
    <b v="1"/>
    <s v="technology/hardware"/>
    <x v="1568"/>
    <n v="4658.0778301886794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x v="385"/>
    <b v="1"/>
    <s v="technology/hardware"/>
    <x v="1569"/>
    <n v="7004.1118881118873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x v="386"/>
    <b v="1"/>
    <s v="technology/hardware"/>
    <x v="1570"/>
    <n v="16490.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x v="169"/>
    <b v="1"/>
    <s v="technology/hardware"/>
    <x v="1571"/>
    <n v="44926.385224274403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x v="197"/>
    <b v="1"/>
    <s v="technology/hardware"/>
    <x v="1572"/>
    <n v="2747.2841328413283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x v="148"/>
    <b v="1"/>
    <s v="technology/hardware"/>
    <x v="1573"/>
    <n v="14397.5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x v="205"/>
    <b v="1"/>
    <s v="technology/hardware"/>
    <x v="1574"/>
    <n v="8823.5714285714275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x v="189"/>
    <b v="1"/>
    <s v="technology/hardware"/>
    <x v="1575"/>
    <n v="3632.6424870466317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x v="387"/>
    <b v="1"/>
    <s v="technology/hardware"/>
    <x v="1576"/>
    <n v="9017.7777777777774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x v="40"/>
    <b v="1"/>
    <s v="technology/hardware"/>
    <x v="1577"/>
    <n v="15262.36121673004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x v="37"/>
    <b v="1"/>
    <s v="technology/hardware"/>
    <x v="1578"/>
    <n v="5580.645161290322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x v="388"/>
    <b v="1"/>
    <s v="technology/hardware"/>
    <x v="1579"/>
    <n v="22785.327313769754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x v="389"/>
    <b v="1"/>
    <s v="technology/hardware"/>
    <x v="1580"/>
    <n v="9182.9898033503268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x v="390"/>
    <b v="1"/>
    <s v="technology/hardware"/>
    <x v="1581"/>
    <n v="8099.10377358490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x v="203"/>
    <b v="1"/>
    <s v="technology/hardware"/>
    <x v="1582"/>
    <n v="27839.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x v="391"/>
    <b v="1"/>
    <s v="technology/hardware"/>
    <x v="1583"/>
    <n v="4309.5041322314055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x v="392"/>
    <b v="1"/>
    <s v="technology/hardware"/>
    <x v="1584"/>
    <n v="32629.205175600735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x v="212"/>
    <b v="1"/>
    <s v="technology/hardware"/>
    <x v="1585"/>
    <n v="4174.3801652892562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x v="393"/>
    <b v="1"/>
    <s v="technology/hardware"/>
    <x v="1586"/>
    <n v="6402.0933977455716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x v="21"/>
    <b v="1"/>
    <s v="technology/hardware"/>
    <x v="1587"/>
    <n v="9945.5445544554459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x v="394"/>
    <b v="1"/>
    <s v="technology/hardware"/>
    <x v="1588"/>
    <n v="13849.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x v="395"/>
    <b v="1"/>
    <s v="technology/hardware"/>
    <x v="1589"/>
    <n v="4554.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x v="396"/>
    <b v="1"/>
    <s v="technology/hardware"/>
    <x v="1590"/>
    <n v="1050.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x v="269"/>
    <b v="1"/>
    <s v="technology/hardware"/>
    <x v="1591"/>
    <n v="11476.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x v="397"/>
    <b v="1"/>
    <s v="technology/hardware"/>
    <x v="1592"/>
    <n v="3599.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x v="2"/>
    <b v="1"/>
    <s v="technology/hardware"/>
    <x v="1593"/>
    <n v="15417.14285714285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x v="398"/>
    <b v="1"/>
    <s v="technology/hardware"/>
    <x v="1594"/>
    <n v="56638.91625615763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x v="72"/>
    <b v="1"/>
    <s v="technology/hardware"/>
    <x v="1595"/>
    <n v="12085.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x v="399"/>
    <b v="1"/>
    <s v="technology/hardware"/>
    <x v="1596"/>
    <n v="8616.3845492085347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x v="400"/>
    <b v="1"/>
    <s v="technology/hardware"/>
    <x v="1597"/>
    <n v="5121.2114395886892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x v="71"/>
    <b v="1"/>
    <s v="technology/hardware"/>
    <x v="1598"/>
    <n v="6726.1538461538466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x v="73"/>
    <b v="1"/>
    <s v="technology/hardware"/>
    <x v="1599"/>
    <n v="6280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x v="88"/>
    <b v="1"/>
    <s v="technology/hardware"/>
    <x v="1600"/>
    <n v="34613.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x v="40"/>
    <b v="1"/>
    <s v="technology/hardware"/>
    <x v="1601"/>
    <n v="24411.912547528518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x v="401"/>
    <b v="1"/>
    <s v="technology/hardware"/>
    <x v="1602"/>
    <n v="25925.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x v="402"/>
    <b v="1"/>
    <s v="technology/hardware"/>
    <x v="1603"/>
    <n v="20196.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x v="403"/>
    <b v="1"/>
    <s v="technology/hardware"/>
    <x v="1604"/>
    <n v="22620.85714285714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x v="404"/>
    <b v="1"/>
    <s v="technology/hardware"/>
    <x v="1605"/>
    <n v="324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x v="83"/>
    <b v="1"/>
    <s v="technology/hardware"/>
    <x v="78"/>
    <n v="20500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x v="405"/>
    <b v="1"/>
    <s v="technology/hardware"/>
    <x v="1606"/>
    <n v="2046.5926829268294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x v="406"/>
    <b v="1"/>
    <s v="technology/hardware"/>
    <x v="1607"/>
    <n v="11635.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x v="101"/>
    <b v="1"/>
    <s v="technology/hardware"/>
    <x v="1608"/>
    <n v="30720.212765957443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x v="53"/>
    <b v="1"/>
    <s v="technology/hardware"/>
    <x v="1609"/>
    <n v="54668.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x v="407"/>
    <b v="1"/>
    <s v="technology/hardware"/>
    <x v="1610"/>
    <n v="4747.4464579901151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x v="133"/>
    <b v="1"/>
    <s v="technology/hardware"/>
    <x v="1611"/>
    <n v="101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x v="165"/>
    <b v="1"/>
    <s v="music/indie rock"/>
    <x v="1612"/>
    <n v="7290.9090909090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x v="44"/>
    <b v="1"/>
    <s v="music/indie rock"/>
    <x v="1613"/>
    <n v="4371.0526315789475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x v="20"/>
    <b v="1"/>
    <s v="music/indie rock"/>
    <x v="1614"/>
    <n v="3400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x v="67"/>
    <b v="1"/>
    <s v="music/indie rock"/>
    <x v="1002"/>
    <n v="7065.217391304348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x v="183"/>
    <b v="1"/>
    <s v="music/indie rock"/>
    <x v="1615"/>
    <n v="8930.12048192771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x v="2"/>
    <b v="1"/>
    <s v="music/indie rock"/>
    <x v="1616"/>
    <n v="11508.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x v="20"/>
    <b v="1"/>
    <s v="music/indie rock"/>
    <x v="1617"/>
    <n v="62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x v="11"/>
    <b v="1"/>
    <s v="music/indie rock"/>
    <x v="1618"/>
    <n v="4620.426666666667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x v="95"/>
    <b v="1"/>
    <s v="music/indie rock"/>
    <x v="1619"/>
    <n v="4854.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x v="322"/>
    <b v="1"/>
    <s v="music/indie rock"/>
    <x v="1620"/>
    <n v="5752.018750000000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x v="336"/>
    <b v="1"/>
    <s v="music/indie rock"/>
    <x v="1621"/>
    <n v="8814.7154471544727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x v="165"/>
    <b v="1"/>
    <s v="music/indie rock"/>
    <x v="1622"/>
    <n v="11049.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x v="23"/>
    <b v="1"/>
    <s v="music/indie rock"/>
    <x v="95"/>
    <n v="6682.6086956521731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x v="250"/>
    <b v="1"/>
    <s v="music/indie rock"/>
    <x v="1623"/>
    <n v="5859.7222222222217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x v="19"/>
    <b v="1"/>
    <s v="music/indie rock"/>
    <x v="31"/>
    <n v="11363.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x v="25"/>
    <b v="1"/>
    <s v="music/indie rock"/>
    <x v="658"/>
    <n v="4357.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x v="44"/>
    <b v="1"/>
    <s v="music/indie rock"/>
    <x v="31"/>
    <n v="7894.736842105263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x v="58"/>
    <b v="1"/>
    <s v="music/indie rock"/>
    <x v="1415"/>
    <n v="18812.5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x v="287"/>
    <b v="1"/>
    <s v="music/indie rock"/>
    <x v="1624"/>
    <n v="6303.1746031746034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x v="74"/>
    <b v="1"/>
    <s v="music/indie rock"/>
    <x v="1625"/>
    <n v="3037.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x v="34"/>
    <b v="1"/>
    <s v="music/indie rock"/>
    <x v="1626"/>
    <n v="5147.727272727273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x v="44"/>
    <b v="1"/>
    <s v="music/indie rock"/>
    <x v="1627"/>
    <n v="3578.947368421052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x v="248"/>
    <b v="1"/>
    <s v="music/indie rock"/>
    <x v="1628"/>
    <n v="9881.7391304347821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x v="77"/>
    <b v="1"/>
    <s v="music/indie rock"/>
    <x v="1629"/>
    <n v="2800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x v="221"/>
    <b v="1"/>
    <s v="music/indie rock"/>
    <x v="1630"/>
    <n v="5131.3131313131316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x v="34"/>
    <b v="1"/>
    <s v="music/indie rock"/>
    <x v="1631"/>
    <n v="5352.272727272727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x v="6"/>
    <b v="1"/>
    <s v="music/indie rock"/>
    <x v="1632"/>
    <n v="3714.9310344827582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x v="277"/>
    <b v="1"/>
    <s v="music/indie rock"/>
    <x v="1633"/>
    <n v="8989.5287958115168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x v="244"/>
    <b v="1"/>
    <s v="music/indie rock"/>
    <x v="1634"/>
    <n v="10652.5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x v="44"/>
    <b v="1"/>
    <s v="music/indie rock"/>
    <x v="28"/>
    <n v="5281.5789473684208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x v="70"/>
    <b v="1"/>
    <s v="music/indie rock"/>
    <x v="1635"/>
    <n v="5461.538461538461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x v="202"/>
    <b v="1"/>
    <s v="music/indie rock"/>
    <x v="31"/>
    <n v="2727.2727272727275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x v="329"/>
    <b v="1"/>
    <s v="music/indie rock"/>
    <x v="1636"/>
    <n v="6859.8130841121492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x v="206"/>
    <b v="1"/>
    <s v="music/indie rock"/>
    <x v="1637"/>
    <n v="3561.2244897959185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x v="17"/>
    <b v="1"/>
    <s v="music/indie rock"/>
    <x v="1638"/>
    <n v="9402.7777777777774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x v="297"/>
    <b v="1"/>
    <s v="music/indie rock"/>
    <x v="1639"/>
    <n v="52645.65217391304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x v="2"/>
    <b v="1"/>
    <s v="music/indie rock"/>
    <x v="1640"/>
    <n v="5065.7142857142862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x v="57"/>
    <b v="1"/>
    <s v="music/indie rock"/>
    <x v="1641"/>
    <n v="7918.2941176470576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x v="19"/>
    <b v="1"/>
    <s v="music/indie rock"/>
    <x v="1266"/>
    <n v="9159.090909090909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x v="50"/>
    <b v="1"/>
    <s v="music/indie rock"/>
    <x v="1642"/>
    <n v="11696.27536231884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x v="73"/>
    <b v="0"/>
    <s v="games/video games"/>
    <x v="1643"/>
    <n v="2840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x v="83"/>
    <b v="0"/>
    <s v="games/video games"/>
    <x v="1644"/>
    <n v="10333.333333333332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x v="81"/>
    <b v="0"/>
    <s v="games/video games"/>
    <x v="709"/>
    <n v="100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x v="81"/>
    <b v="0"/>
    <s v="games/video games"/>
    <x v="1645"/>
    <n v="2300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x v="74"/>
    <b v="0"/>
    <s v="games/video games"/>
    <x v="1646"/>
    <n v="3155.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x v="84"/>
    <b v="0"/>
    <s v="games/video games"/>
    <x v="833"/>
    <n v="500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x v="163"/>
    <b v="0"/>
    <s v="games/video games"/>
    <x v="1647"/>
    <n v="3422.033898305084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x v="29"/>
    <b v="0"/>
    <s v="games/video games"/>
    <x v="874"/>
    <n v="2500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x v="8"/>
    <b v="0"/>
    <s v="games/video games"/>
    <x v="1648"/>
    <n v="1966.6666666666667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x v="80"/>
    <b v="0"/>
    <s v="games/video games"/>
    <x v="1649"/>
    <n v="21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x v="83"/>
    <b v="0"/>
    <s v="games/video games"/>
    <x v="152"/>
    <n v="833.33333333333337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x v="221"/>
    <b v="0"/>
    <s v="games/video games"/>
    <x v="1650"/>
    <n v="2134.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x v="83"/>
    <b v="0"/>
    <s v="games/video games"/>
    <x v="1462"/>
    <n v="533.33333333333326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x v="83"/>
    <b v="0"/>
    <s v="games/video games"/>
    <x v="1651"/>
    <n v="3466.6666666666665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x v="19"/>
    <b v="0"/>
    <s v="games/video games"/>
    <x v="1652"/>
    <n v="2172.7272727272725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x v="80"/>
    <b v="0"/>
    <s v="games/video games"/>
    <x v="1653"/>
    <n v="1192.25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x v="408"/>
    <b v="0"/>
    <s v="games/video games"/>
    <x v="1654"/>
    <n v="2659.7378277153562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x v="8"/>
    <b v="0"/>
    <s v="games/video games"/>
    <x v="1655"/>
    <n v="1066.6666666666665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x v="66"/>
    <b v="0"/>
    <s v="games/video games"/>
    <x v="1656"/>
    <n v="2903.571428571428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x v="202"/>
    <b v="0"/>
    <s v="games/video games"/>
    <x v="1657"/>
    <n v="5090.9090909090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x v="78"/>
    <b v="0"/>
    <s v="games/video games"/>
    <x v="109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x v="8"/>
    <b v="0"/>
    <s v="games/video games"/>
    <x v="1658"/>
    <n v="5008.3333333333339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x v="81"/>
    <b v="0"/>
    <s v="games/video games"/>
    <x v="1659"/>
    <n v="4500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x v="54"/>
    <b v="0"/>
    <s v="games/video games"/>
    <x v="1660"/>
    <n v="2529.166666666667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x v="30"/>
    <b v="0"/>
    <s v="games/video games"/>
    <x v="1661"/>
    <n v="5129.2134831460671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x v="29"/>
    <b v="0"/>
    <s v="games/video games"/>
    <x v="459"/>
    <n v="100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x v="165"/>
    <b v="0"/>
    <s v="games/video games"/>
    <x v="1662"/>
    <n v="4938.18181818181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x v="84"/>
    <b v="0"/>
    <s v="games/video games"/>
    <x v="172"/>
    <n v="100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x v="78"/>
    <b v="0"/>
    <s v="games/video games"/>
    <x v="109"/>
    <e v="#DIV/0!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x v="80"/>
    <b v="0"/>
    <s v="games/video games"/>
    <x v="1663"/>
    <n v="101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x v="79"/>
    <b v="0"/>
    <s v="games/video games"/>
    <x v="1664"/>
    <n v="1966.6666666666667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x v="80"/>
    <b v="0"/>
    <s v="games/video games"/>
    <x v="874"/>
    <n v="1250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x v="80"/>
    <b v="0"/>
    <s v="games/video games"/>
    <x v="1665"/>
    <n v="850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x v="84"/>
    <b v="0"/>
    <s v="games/video games"/>
    <x v="417"/>
    <n v="100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x v="81"/>
    <b v="0"/>
    <s v="games/video games"/>
    <x v="1666"/>
    <n v="2300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x v="183"/>
    <b v="0"/>
    <s v="games/video games"/>
    <x v="1667"/>
    <n v="1798.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x v="7"/>
    <b v="0"/>
    <s v="games/video games"/>
    <x v="1668"/>
    <n v="37094.736842105267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x v="409"/>
    <b v="0"/>
    <s v="games/video games"/>
    <x v="1669"/>
    <n v="6356.9485530546626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x v="84"/>
    <b v="0"/>
    <s v="games/video games"/>
    <x v="1670"/>
    <n v="1300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x v="38"/>
    <b v="0"/>
    <s v="games/video games"/>
    <x v="1671"/>
    <n v="531.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x v="62"/>
    <b v="1"/>
    <s v="music/rock"/>
    <x v="1672"/>
    <n v="3561.5384615384614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x v="6"/>
    <b v="1"/>
    <s v="music/rock"/>
    <x v="1146"/>
    <n v="8710.3448275862065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x v="34"/>
    <b v="1"/>
    <s v="music/rock"/>
    <x v="1673"/>
    <n v="7511.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x v="183"/>
    <b v="1"/>
    <s v="music/rock"/>
    <x v="1674"/>
    <n v="6801.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x v="27"/>
    <b v="1"/>
    <s v="music/rock"/>
    <x v="1675"/>
    <n v="2962.3931623931626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x v="58"/>
    <b v="1"/>
    <s v="music/rock"/>
    <x v="1676"/>
    <n v="9162.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x v="22"/>
    <b v="1"/>
    <s v="music/rock"/>
    <x v="43"/>
    <n v="2250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x v="158"/>
    <b v="1"/>
    <s v="music/rock"/>
    <x v="1677"/>
    <n v="6436.6735294117643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x v="63"/>
    <b v="1"/>
    <s v="music/rock"/>
    <x v="31"/>
    <n v="2185.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x v="10"/>
    <b v="1"/>
    <s v="music/rock"/>
    <x v="1678"/>
    <n v="3331.5789473684213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x v="5"/>
    <b v="1"/>
    <s v="music/rock"/>
    <x v="1679"/>
    <n v="9027.6595744680853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x v="62"/>
    <b v="1"/>
    <s v="music/rock"/>
    <x v="31"/>
    <n v="7692.3076923076924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x v="240"/>
    <b v="1"/>
    <s v="music/rock"/>
    <x v="1680"/>
    <n v="5923.33333333333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x v="287"/>
    <b v="1"/>
    <s v="music/rock"/>
    <x v="1681"/>
    <n v="6538.0952380952376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x v="55"/>
    <b v="1"/>
    <s v="music/rock"/>
    <x v="1682"/>
    <n v="6730.7692307692305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x v="26"/>
    <b v="1"/>
    <s v="music/rock"/>
    <x v="1683"/>
    <n v="8874.6478873239448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x v="44"/>
    <b v="1"/>
    <s v="music/rock"/>
    <x v="1684"/>
    <n v="6586.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x v="410"/>
    <b v="1"/>
    <s v="music/rock"/>
    <x v="1675"/>
    <n v="4034.924330616996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x v="64"/>
    <b v="1"/>
    <s v="music/rock"/>
    <x v="1685"/>
    <n v="7685.7142857142862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x v="76"/>
    <b v="1"/>
    <s v="music/rock"/>
    <x v="1686"/>
    <n v="6870.7820512820517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x v="28"/>
    <b v="1"/>
    <s v="games/tabletop games"/>
    <x v="1687"/>
    <n v="5777.3584905660382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x v="289"/>
    <b v="1"/>
    <s v="games/tabletop games"/>
    <x v="1688"/>
    <n v="4417.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x v="411"/>
    <b v="1"/>
    <s v="games/tabletop games"/>
    <x v="1689"/>
    <n v="3156.6308243727599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x v="161"/>
    <b v="1"/>
    <s v="games/tabletop games"/>
    <x v="1690"/>
    <n v="10704.511278195489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x v="412"/>
    <b v="1"/>
    <s v="games/tabletop games"/>
    <x v="1691"/>
    <n v="14903.451043338682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x v="413"/>
    <b v="1"/>
    <s v="games/tabletop games"/>
    <x v="1692"/>
    <n v="5595.6632653061224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x v="414"/>
    <b v="1"/>
    <s v="games/tabletop games"/>
    <x v="1693"/>
    <n v="5697.0381807973044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x v="415"/>
    <b v="1"/>
    <s v="games/tabletop games"/>
    <x v="1694"/>
    <n v="4405.6420233463041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x v="106"/>
    <b v="1"/>
    <s v="games/tabletop games"/>
    <x v="1695"/>
    <n v="6862.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x v="416"/>
    <b v="1"/>
    <s v="games/tabletop games"/>
    <x v="1696"/>
    <n v="6531.843575418995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x v="20"/>
    <b v="1"/>
    <s v="games/tabletop games"/>
    <x v="1697"/>
    <n v="35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x v="417"/>
    <b v="1"/>
    <s v="games/tabletop games"/>
    <x v="1698"/>
    <n v="4007.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x v="418"/>
    <b v="1"/>
    <s v="games/tabletop games"/>
    <x v="1699"/>
    <n v="7564.7714604236344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x v="419"/>
    <b v="1"/>
    <s v="games/tabletop games"/>
    <x v="1700"/>
    <n v="6120.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x v="248"/>
    <b v="1"/>
    <s v="games/tabletop games"/>
    <x v="1187"/>
    <n v="4813.04347826087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x v="302"/>
    <b v="1"/>
    <s v="games/tabletop games"/>
    <x v="1701"/>
    <n v="6810.6837606837598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x v="420"/>
    <b v="1"/>
    <s v="games/tabletop games"/>
    <x v="1702"/>
    <n v="6589.1300230946881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x v="421"/>
    <b v="1"/>
    <s v="games/tabletop games"/>
    <x v="1703"/>
    <n v="8165.4377880184329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x v="140"/>
    <b v="1"/>
    <s v="games/tabletop games"/>
    <x v="1704"/>
    <n v="5270.1195219123501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x v="40"/>
    <b v="1"/>
    <s v="games/tabletop games"/>
    <x v="1705"/>
    <n v="4122.8136882129274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x v="33"/>
    <b v="1"/>
    <s v="music/electronic music"/>
    <x v="1706"/>
    <n v="1503.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x v="422"/>
    <b v="1"/>
    <s v="music/electronic music"/>
    <x v="1707"/>
    <n v="3906.6920943134533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x v="133"/>
    <b v="1"/>
    <s v="music/electronic music"/>
    <x v="1708"/>
    <n v="43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x v="196"/>
    <b v="1"/>
    <s v="music/electronic music"/>
    <x v="1709"/>
    <n v="2730.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x v="74"/>
    <b v="1"/>
    <s v="music/electronic music"/>
    <x v="1710"/>
    <n v="4222.2222222222217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x v="69"/>
    <b v="1"/>
    <s v="music/electronic music"/>
    <x v="1711"/>
    <n v="3323.5294117647059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x v="63"/>
    <b v="1"/>
    <s v="music/electronic music"/>
    <x v="31"/>
    <n v="28571.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x v="54"/>
    <b v="1"/>
    <s v="music/electronic music"/>
    <x v="264"/>
    <n v="4233.3333333333339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x v="41"/>
    <b v="1"/>
    <s v="music/electronic music"/>
    <x v="1712"/>
    <n v="5026.66666666666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x v="250"/>
    <b v="1"/>
    <s v="music/electronic music"/>
    <x v="1713"/>
    <n v="6190.2777777777783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x v="148"/>
    <b v="1"/>
    <s v="music/electronic music"/>
    <x v="1714"/>
    <n v="40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x v="252"/>
    <b v="1"/>
    <s v="music/electronic music"/>
    <x v="1715"/>
    <n v="5579.674796747967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x v="29"/>
    <b v="1"/>
    <s v="music/electronic music"/>
    <x v="1716"/>
    <n v="100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x v="54"/>
    <b v="1"/>
    <s v="music/electronic music"/>
    <x v="1717"/>
    <n v="7312.541666666667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x v="51"/>
    <b v="1"/>
    <s v="music/electronic music"/>
    <x v="1718"/>
    <n v="2606.0606060606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x v="25"/>
    <b v="1"/>
    <s v="music/electronic music"/>
    <x v="1719"/>
    <n v="2264.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x v="82"/>
    <b v="1"/>
    <s v="music/electronic music"/>
    <x v="1720"/>
    <n v="4722.2222222222217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x v="88"/>
    <b v="1"/>
    <s v="music/electronic music"/>
    <x v="1721"/>
    <n v="3232.4473684210525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x v="10"/>
    <b v="1"/>
    <s v="music/electronic music"/>
    <x v="1240"/>
    <n v="5342.1052631578941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x v="50"/>
    <b v="1"/>
    <s v="music/electronic music"/>
    <x v="1722"/>
    <n v="5130.4347826086951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x v="423"/>
    <b v="1"/>
    <s v="games/tabletop games"/>
    <x v="1723"/>
    <n v="3719.7247706422017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x v="209"/>
    <b v="1"/>
    <s v="games/tabletop games"/>
    <x v="1724"/>
    <n v="2710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x v="61"/>
    <b v="1"/>
    <s v="games/tabletop games"/>
    <x v="1725"/>
    <n v="206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x v="228"/>
    <b v="1"/>
    <s v="games/tabletop games"/>
    <x v="1726"/>
    <n v="8214.5270270270266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x v="424"/>
    <b v="1"/>
    <s v="games/tabletop games"/>
    <x v="1727"/>
    <n v="16479.651993355485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x v="306"/>
    <b v="1"/>
    <s v="games/tabletop games"/>
    <x v="1728"/>
    <n v="6082.0280373831774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x v="425"/>
    <b v="1"/>
    <s v="games/tabletop games"/>
    <x v="1729"/>
    <n v="6797.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x v="296"/>
    <b v="1"/>
    <s v="games/tabletop games"/>
    <x v="1730"/>
    <n v="8156.1805555555547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x v="380"/>
    <b v="1"/>
    <s v="games/tabletop games"/>
    <x v="1731"/>
    <n v="2542.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x v="156"/>
    <b v="1"/>
    <s v="games/tabletop games"/>
    <x v="1732"/>
    <n v="2149.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x v="426"/>
    <b v="1"/>
    <s v="games/tabletop games"/>
    <x v="1733"/>
    <n v="2722.6630727762804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x v="427"/>
    <b v="1"/>
    <s v="games/tabletop games"/>
    <x v="1734"/>
    <n v="2509.1093117408905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x v="428"/>
    <b v="1"/>
    <s v="games/tabletop games"/>
    <x v="1735"/>
    <n v="2123.0179028132989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x v="33"/>
    <b v="1"/>
    <s v="games/tabletop games"/>
    <x v="1736"/>
    <n v="4160.7142857142853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x v="206"/>
    <b v="1"/>
    <s v="games/tabletop games"/>
    <x v="1737"/>
    <n v="13558.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x v="340"/>
    <b v="1"/>
    <s v="games/tabletop games"/>
    <x v="1738"/>
    <n v="2211.6176470588234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x v="429"/>
    <b v="1"/>
    <s v="games/tabletop games"/>
    <x v="1739"/>
    <n v="6462.56358087487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x v="1"/>
    <b v="1"/>
    <s v="games/tabletop games"/>
    <x v="1740"/>
    <n v="6956.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x v="374"/>
    <b v="1"/>
    <s v="games/tabletop games"/>
    <x v="1741"/>
    <n v="7513.3028169014078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x v="93"/>
    <b v="1"/>
    <s v="games/tabletop games"/>
    <x v="1742"/>
    <n v="14097.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x v="430"/>
    <b v="1"/>
    <s v="games/tabletop games"/>
    <x v="1743"/>
    <n v="4947.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x v="431"/>
    <b v="1"/>
    <s v="games/tabletop games"/>
    <x v="1744"/>
    <n v="5386.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x v="432"/>
    <b v="1"/>
    <s v="games/tabletop games"/>
    <x v="1745"/>
    <n v="457.12530712530713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x v="126"/>
    <b v="1"/>
    <s v="games/tabletop games"/>
    <x v="1746"/>
    <n v="6500.34482758620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x v="433"/>
    <b v="1"/>
    <s v="games/tabletop games"/>
    <x v="1747"/>
    <n v="5347.5252525252517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x v="7"/>
    <b v="1"/>
    <s v="games/tabletop games"/>
    <x v="1684"/>
    <n v="4391.228070175438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x v="434"/>
    <b v="1"/>
    <s v="games/tabletop games"/>
    <x v="1748"/>
    <n v="5085.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x v="130"/>
    <b v="1"/>
    <s v="games/tabletop games"/>
    <x v="1749"/>
    <n v="5863.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x v="387"/>
    <b v="1"/>
    <s v="games/tabletop games"/>
    <x v="1750"/>
    <n v="3281.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x v="435"/>
    <b v="1"/>
    <s v="games/tabletop games"/>
    <x v="1751"/>
    <n v="42693.169877408058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x v="436"/>
    <b v="1"/>
    <s v="games/tabletop games"/>
    <x v="1752"/>
    <n v="2380.8729166666672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x v="437"/>
    <b v="1"/>
    <s v="games/tabletop games"/>
    <x v="1753"/>
    <n v="9841.3654618473902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x v="87"/>
    <b v="1"/>
    <s v="games/tabletop games"/>
    <x v="1754"/>
    <n v="10732.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x v="438"/>
    <b v="1"/>
    <s v="games/tabletop games"/>
    <x v="1755"/>
    <n v="1167.0050761421321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x v="197"/>
    <b v="1"/>
    <s v="games/tabletop games"/>
    <x v="1756"/>
    <n v="4178.2287822878234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x v="133"/>
    <b v="1"/>
    <s v="games/tabletop games"/>
    <x v="1757"/>
    <n v="21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x v="39"/>
    <b v="1"/>
    <s v="games/tabletop games"/>
    <x v="1758"/>
    <n v="9410.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x v="242"/>
    <b v="1"/>
    <s v="games/tabletop games"/>
    <x v="1759"/>
    <n v="1572.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x v="190"/>
    <b v="1"/>
    <s v="games/tabletop games"/>
    <x v="1760"/>
    <n v="9063.5922330097092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x v="87"/>
    <b v="1"/>
    <s v="games/tabletop games"/>
    <x v="1761"/>
    <n v="9729.7619047619046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x v="439"/>
    <b v="1"/>
    <s v="games/tabletop games"/>
    <x v="1762"/>
    <n v="3711.9047619047619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x v="331"/>
    <b v="1"/>
    <s v="games/tabletop games"/>
    <x v="1763"/>
    <n v="2810.4972375690609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x v="65"/>
    <b v="1"/>
    <s v="games/tabletop games"/>
    <x v="1764"/>
    <n v="14443.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x v="440"/>
    <b v="1"/>
    <s v="games/tabletop games"/>
    <x v="1765"/>
    <n v="2427.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x v="57"/>
    <b v="1"/>
    <s v="games/tabletop games"/>
    <x v="1766"/>
    <n v="3511.764705882352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x v="441"/>
    <b v="1"/>
    <s v="games/tabletop games"/>
    <x v="1767"/>
    <n v="2476.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x v="442"/>
    <b v="1"/>
    <s v="games/tabletop games"/>
    <x v="1768"/>
    <n v="18837.871287128713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x v="441"/>
    <b v="1"/>
    <s v="games/tabletop games"/>
    <x v="946"/>
    <n v="14808.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x v="443"/>
    <b v="1"/>
    <s v="games/tabletop games"/>
    <x v="1769"/>
    <n v="4993.4589800443464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x v="444"/>
    <b v="1"/>
    <s v="games/tabletop games"/>
    <x v="1770"/>
    <n v="10782.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x v="445"/>
    <b v="1"/>
    <s v="games/tabletop games"/>
    <x v="1771"/>
    <n v="4263.403614457831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x v="446"/>
    <b v="1"/>
    <s v="games/tabletop games"/>
    <x v="1772"/>
    <n v="1437.0762711864406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x v="206"/>
    <b v="1"/>
    <s v="games/tabletop games"/>
    <x v="1773"/>
    <n v="3747.6190476190473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x v="221"/>
    <b v="1"/>
    <s v="games/tabletop games"/>
    <x v="1774"/>
    <n v="3020.2020202020199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x v="1"/>
    <b v="1"/>
    <s v="games/tabletop games"/>
    <x v="1775"/>
    <n v="3355.0632911392404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x v="11"/>
    <b v="1"/>
    <s v="games/tabletop games"/>
    <x v="1776"/>
    <n v="6474.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x v="447"/>
    <b v="1"/>
    <s v="games/tabletop games"/>
    <x v="1777"/>
    <n v="5793.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x v="332"/>
    <b v="1"/>
    <s v="games/tabletop games"/>
    <x v="1778"/>
    <n v="5307.8431372549021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x v="58"/>
    <b v="1"/>
    <s v="games/tabletop games"/>
    <x v="1779"/>
    <n v="4806.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x v="436"/>
    <b v="1"/>
    <s v="games/tabletop games"/>
    <x v="1780"/>
    <n v="8239.6875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x v="202"/>
    <b v="1"/>
    <s v="music/rock"/>
    <x v="1781"/>
    <n v="5045.4545454545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x v="8"/>
    <b v="1"/>
    <s v="music/rock"/>
    <x v="1782"/>
    <n v="11583.333333333332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x v="53"/>
    <b v="1"/>
    <s v="music/rock"/>
    <x v="1783"/>
    <n v="6303.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x v="211"/>
    <b v="1"/>
    <s v="music/rock"/>
    <x v="1784"/>
    <n v="10802.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x v="1"/>
    <b v="1"/>
    <s v="music/rock"/>
    <x v="1785"/>
    <n v="4608.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x v="25"/>
    <b v="1"/>
    <s v="music/rock"/>
    <x v="1395"/>
    <n v="10721.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x v="448"/>
    <b v="1"/>
    <s v="music/rock"/>
    <x v="1786"/>
    <n v="5093.3867924528304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x v="20"/>
    <b v="1"/>
    <s v="music/rock"/>
    <x v="1787"/>
    <n v="40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x v="20"/>
    <b v="1"/>
    <s v="music/rock"/>
    <x v="202"/>
    <n v="64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x v="60"/>
    <b v="1"/>
    <s v="music/rock"/>
    <x v="1788"/>
    <n v="5382.7586206896558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x v="68"/>
    <b v="1"/>
    <s v="music/rock"/>
    <x v="1789"/>
    <n v="10046.511627906975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x v="67"/>
    <b v="1"/>
    <s v="music/rock"/>
    <x v="1790"/>
    <n v="4663.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x v="74"/>
    <b v="1"/>
    <s v="music/rock"/>
    <x v="1791"/>
    <n v="3407.4074074074078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x v="300"/>
    <b v="1"/>
    <s v="music/rock"/>
    <x v="1792"/>
    <n v="6521.4642857142862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x v="69"/>
    <b v="1"/>
    <s v="music/rock"/>
    <x v="1410"/>
    <n v="4420.588235294117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x v="108"/>
    <b v="1"/>
    <s v="music/rock"/>
    <x v="1793"/>
    <n v="7196.5517241379321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x v="10"/>
    <b v="1"/>
    <s v="music/rock"/>
    <x v="1794"/>
    <n v="5294.736842105263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x v="449"/>
    <b v="1"/>
    <s v="music/rock"/>
    <x v="1795"/>
    <n v="10945.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x v="25"/>
    <b v="1"/>
    <s v="music/rock"/>
    <x v="1796"/>
    <n v="7503.5714285714294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x v="63"/>
    <b v="1"/>
    <s v="music/rock"/>
    <x v="982"/>
    <n v="11571.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x v="263"/>
    <b v="1"/>
    <s v="music/indie rock"/>
    <x v="1797"/>
    <n v="3165.9810426540284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x v="268"/>
    <b v="1"/>
    <s v="music/indie rock"/>
    <x v="1798"/>
    <n v="4617.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x v="273"/>
    <b v="1"/>
    <s v="music/indie rock"/>
    <x v="1799"/>
    <n v="6848.1650485436885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x v="116"/>
    <b v="1"/>
    <s v="music/indie rock"/>
    <x v="1800"/>
    <n v="5346.9203539823011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x v="157"/>
    <b v="1"/>
    <s v="music/indie rock"/>
    <x v="1801"/>
    <n v="10910.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x v="196"/>
    <b v="1"/>
    <s v="music/indie rock"/>
    <x v="1802"/>
    <n v="5118.5616438356165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x v="11"/>
    <b v="1"/>
    <s v="music/indie rock"/>
    <x v="1803"/>
    <n v="2793.6800000000003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x v="450"/>
    <b v="1"/>
    <s v="music/indie rock"/>
    <x v="1804"/>
    <n v="8249.6921824104229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x v="329"/>
    <b v="1"/>
    <s v="music/indie rock"/>
    <x v="1805"/>
    <n v="5981.747663551402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x v="451"/>
    <b v="1"/>
    <s v="music/indie rock"/>
    <x v="1806"/>
    <n v="6481.6470588235288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x v="201"/>
    <b v="1"/>
    <s v="music/indie rock"/>
    <x v="1807"/>
    <n v="9009.6153846153848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x v="1"/>
    <b v="1"/>
    <s v="music/indie rock"/>
    <x v="1808"/>
    <n v="4096.2025316455693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x v="328"/>
    <b v="1"/>
    <s v="music/indie rock"/>
    <x v="1809"/>
    <n v="5600.0127388535038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x v="133"/>
    <b v="1"/>
    <s v="music/indie rock"/>
    <x v="1810"/>
    <n v="3767.28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x v="31"/>
    <b v="1"/>
    <s v="music/indie rock"/>
    <x v="946"/>
    <n v="4007.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x v="452"/>
    <b v="1"/>
    <s v="music/indie rock"/>
    <x v="1811"/>
    <n v="7803.2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x v="19"/>
    <b v="1"/>
    <s v="music/indie rock"/>
    <x v="87"/>
    <n v="1890.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x v="430"/>
    <b v="1"/>
    <s v="music/indie rock"/>
    <x v="1812"/>
    <n v="3713.496932515337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x v="99"/>
    <b v="1"/>
    <s v="music/indie rock"/>
    <x v="1813"/>
    <n v="4196.1038961038957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x v="30"/>
    <b v="1"/>
    <s v="music/indie rock"/>
    <x v="1814"/>
    <n v="6104.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x v="31"/>
    <b v="0"/>
    <s v="food/small batch"/>
    <x v="1815"/>
    <n v="6453.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x v="80"/>
    <b v="0"/>
    <s v="food/small batch"/>
    <x v="1816"/>
    <n v="21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x v="80"/>
    <b v="0"/>
    <s v="food/small batch"/>
    <x v="1817"/>
    <n v="300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x v="42"/>
    <b v="0"/>
    <s v="food/small batch"/>
    <x v="1818"/>
    <n v="2549.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x v="63"/>
    <b v="0"/>
    <s v="food/small batch"/>
    <x v="1819"/>
    <n v="1142.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x v="29"/>
    <b v="0"/>
    <s v="food/small batch"/>
    <x v="174"/>
    <n v="10800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x v="453"/>
    <b v="1"/>
    <s v="food/small batch"/>
    <x v="1820"/>
    <n v="5488.316244411326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x v="416"/>
    <b v="1"/>
    <s v="food/small batch"/>
    <x v="1821"/>
    <n v="4738.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x v="207"/>
    <b v="1"/>
    <s v="food/small batch"/>
    <x v="1822"/>
    <n v="211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x v="430"/>
    <b v="1"/>
    <s v="food/small batch"/>
    <x v="1823"/>
    <n v="21992.638036809818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x v="454"/>
    <b v="1"/>
    <s v="food/small batch"/>
    <x v="1824"/>
    <n v="4079.5406360424031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x v="455"/>
    <b v="1"/>
    <s v="food/small batch"/>
    <x v="1825"/>
    <n v="7550.284090909091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x v="225"/>
    <b v="1"/>
    <s v="food/small batch"/>
    <x v="1826"/>
    <n v="1354.255319148936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x v="85"/>
    <b v="1"/>
    <s v="food/small batch"/>
    <x v="1827"/>
    <n v="6086.567164179105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x v="170"/>
    <b v="1"/>
    <s v="food/small batch"/>
    <x v="1828"/>
    <n v="11569.23076923077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x v="456"/>
    <b v="1"/>
    <s v="food/small batch"/>
    <x v="1829"/>
    <n v="4810.4623556581982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x v="122"/>
    <b v="1"/>
    <s v="food/small batch"/>
    <x v="1830"/>
    <n v="7418.4357541899444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x v="252"/>
    <b v="1"/>
    <s v="food/small batch"/>
    <x v="1831"/>
    <n v="12334.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x v="457"/>
    <b v="1"/>
    <s v="food/small batch"/>
    <x v="1832"/>
    <n v="6662.3188405797091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x v="458"/>
    <b v="1"/>
    <s v="food/small batch"/>
    <x v="1833"/>
    <n v="10499.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x v="78"/>
    <b v="0"/>
    <s v="technology/web"/>
    <x v="109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x v="78"/>
    <b v="0"/>
    <s v="technology/web"/>
    <x v="109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x v="29"/>
    <b v="0"/>
    <s v="technology/web"/>
    <x v="419"/>
    <n v="300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x v="29"/>
    <b v="0"/>
    <s v="technology/web"/>
    <x v="370"/>
    <n v="100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x v="78"/>
    <b v="0"/>
    <s v="technology/web"/>
    <x v="109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x v="83"/>
    <b v="0"/>
    <s v="technology/web"/>
    <x v="1834"/>
    <n v="1300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x v="29"/>
    <b v="0"/>
    <s v="technology/web"/>
    <x v="1835"/>
    <n v="1500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x v="81"/>
    <b v="0"/>
    <s v="technology/web"/>
    <x v="1836"/>
    <n v="5400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x v="78"/>
    <b v="0"/>
    <s v="technology/web"/>
    <x v="109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x v="78"/>
    <b v="0"/>
    <s v="technology/web"/>
    <x v="109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x v="63"/>
    <b v="0"/>
    <s v="technology/web"/>
    <x v="1837"/>
    <n v="1542.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x v="78"/>
    <b v="0"/>
    <s v="technology/web"/>
    <x v="109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x v="78"/>
    <b v="0"/>
    <s v="technology/web"/>
    <x v="109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x v="29"/>
    <b v="0"/>
    <s v="technology/web"/>
    <x v="1838"/>
    <n v="2500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x v="84"/>
    <b v="0"/>
    <s v="technology/web"/>
    <x v="1839"/>
    <n v="2750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x v="78"/>
    <b v="0"/>
    <s v="technology/web"/>
    <x v="109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x v="78"/>
    <b v="0"/>
    <s v="technology/web"/>
    <x v="109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x v="78"/>
    <b v="0"/>
    <s v="technology/web"/>
    <x v="109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x v="83"/>
    <b v="0"/>
    <s v="technology/web"/>
    <x v="1840"/>
    <n v="36700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x v="29"/>
    <b v="0"/>
    <s v="technology/web"/>
    <x v="167"/>
    <n v="200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x v="78"/>
    <b v="0"/>
    <s v="technology/web"/>
    <x v="109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x v="84"/>
    <b v="0"/>
    <s v="technology/web"/>
    <x v="1841"/>
    <n v="600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x v="78"/>
    <b v="0"/>
    <s v="technology/web"/>
    <x v="109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x v="78"/>
    <b v="0"/>
    <s v="technology/web"/>
    <x v="109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x v="78"/>
    <b v="0"/>
    <s v="technology/web"/>
    <x v="109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x v="74"/>
    <b v="0"/>
    <s v="technology/web"/>
    <x v="1842"/>
    <n v="9740.7407407407409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x v="25"/>
    <b v="0"/>
    <s v="technology/web"/>
    <x v="1843"/>
    <n v="4785.7142857142853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x v="84"/>
    <b v="0"/>
    <s v="technology/web"/>
    <x v="1161"/>
    <n v="500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x v="78"/>
    <b v="0"/>
    <s v="technology/web"/>
    <x v="109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x v="80"/>
    <b v="0"/>
    <s v="technology/web"/>
    <x v="1844"/>
    <n v="2050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x v="78"/>
    <b v="0"/>
    <s v="technology/web"/>
    <x v="109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x v="79"/>
    <b v="0"/>
    <s v="technology/web"/>
    <x v="1845"/>
    <n v="300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x v="29"/>
    <b v="0"/>
    <s v="technology/web"/>
    <x v="1846"/>
    <n v="500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x v="29"/>
    <b v="0"/>
    <s v="technology/web"/>
    <x v="1847"/>
    <n v="100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x v="78"/>
    <b v="0"/>
    <s v="technology/web"/>
    <x v="109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x v="80"/>
    <b v="0"/>
    <s v="technology/web"/>
    <x v="1848"/>
    <n v="8158.25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x v="78"/>
    <b v="0"/>
    <s v="technology/web"/>
    <x v="109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x v="78"/>
    <b v="0"/>
    <s v="technology/web"/>
    <x v="109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x v="78"/>
    <b v="0"/>
    <s v="technology/web"/>
    <x v="109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x v="83"/>
    <b v="0"/>
    <s v="technology/web"/>
    <x v="456"/>
    <n v="1833.3333333333333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x v="63"/>
    <b v="0"/>
    <s v="technology/web"/>
    <x v="1849"/>
    <n v="22442.857142857141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x v="84"/>
    <b v="0"/>
    <s v="technology/web"/>
    <x v="453"/>
    <n v="3750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x v="83"/>
    <b v="0"/>
    <s v="technology/web"/>
    <x v="1850"/>
    <n v="14500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x v="22"/>
    <b v="0"/>
    <s v="technology/web"/>
    <x v="417"/>
    <n v="100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x v="63"/>
    <b v="0"/>
    <s v="technology/web"/>
    <x v="1851"/>
    <n v="11257.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x v="78"/>
    <b v="0"/>
    <s v="technology/web"/>
    <x v="109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x v="83"/>
    <b v="0"/>
    <s v="technology/web"/>
    <x v="1852"/>
    <n v="34200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x v="22"/>
    <b v="0"/>
    <s v="technology/web"/>
    <x v="1853"/>
    <n v="5787.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x v="29"/>
    <b v="0"/>
    <s v="technology/web"/>
    <x v="1854"/>
    <n v="300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x v="78"/>
    <b v="0"/>
    <s v="technology/web"/>
    <x v="109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x v="29"/>
    <b v="0"/>
    <s v="technology/web"/>
    <x v="415"/>
    <n v="2500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x v="78"/>
    <b v="0"/>
    <s v="technology/web"/>
    <x v="109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x v="29"/>
    <b v="0"/>
    <s v="technology/web"/>
    <x v="833"/>
    <n v="500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x v="84"/>
    <b v="0"/>
    <s v="technology/web"/>
    <x v="1855"/>
    <n v="150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x v="78"/>
    <b v="0"/>
    <s v="technology/web"/>
    <x v="109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x v="29"/>
    <b v="0"/>
    <s v="technology/web"/>
    <x v="418"/>
    <n v="100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x v="78"/>
    <b v="0"/>
    <s v="technology/web"/>
    <x v="109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x v="78"/>
    <b v="0"/>
    <s v="technology/web"/>
    <x v="109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x v="78"/>
    <b v="0"/>
    <s v="technology/web"/>
    <x v="109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x v="78"/>
    <b v="0"/>
    <s v="technology/web"/>
    <x v="109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x v="82"/>
    <b v="0"/>
    <s v="food/food trucks"/>
    <x v="1856"/>
    <n v="2233.333333333333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x v="29"/>
    <b v="0"/>
    <s v="food/food trucks"/>
    <x v="414"/>
    <n v="5200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x v="8"/>
    <b v="0"/>
    <s v="food/food trucks"/>
    <x v="1857"/>
    <n v="1683.3333333333333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x v="78"/>
    <b v="0"/>
    <s v="food/food trucks"/>
    <x v="109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x v="9"/>
    <b v="0"/>
    <s v="food/food trucks"/>
    <x v="1858"/>
    <n v="5630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x v="38"/>
    <b v="0"/>
    <s v="food/food trucks"/>
    <x v="1859"/>
    <n v="8406.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x v="51"/>
    <b v="0"/>
    <s v="food/food trucks"/>
    <x v="1860"/>
    <n v="16839.39393939394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x v="84"/>
    <b v="0"/>
    <s v="food/food trucks"/>
    <x v="418"/>
    <n v="1500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x v="79"/>
    <b v="0"/>
    <s v="food/food trucks"/>
    <x v="1861"/>
    <n v="7666.6666666666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x v="78"/>
    <b v="0"/>
    <s v="food/food trucks"/>
    <x v="109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x v="83"/>
    <b v="0"/>
    <s v="food/food trucks"/>
    <x v="1862"/>
    <n v="5033.3333333333339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x v="78"/>
    <b v="0"/>
    <s v="food/food trucks"/>
    <x v="109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x v="83"/>
    <b v="0"/>
    <s v="food/food trucks"/>
    <x v="1863"/>
    <n v="833.33333333333337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x v="62"/>
    <b v="0"/>
    <s v="food/food trucks"/>
    <x v="1864"/>
    <n v="3538.4615384615386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x v="79"/>
    <b v="0"/>
    <s v="food/food trucks"/>
    <x v="1865"/>
    <n v="5583.3333333333339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x v="29"/>
    <b v="0"/>
    <s v="food/food trucks"/>
    <x v="1866"/>
    <n v="500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x v="78"/>
    <b v="0"/>
    <s v="food/food trucks"/>
    <x v="109"/>
    <e v="#DIV/0!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x v="81"/>
    <b v="0"/>
    <s v="food/food trucks"/>
    <x v="459"/>
    <n v="100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x v="78"/>
    <b v="0"/>
    <s v="food/food trucks"/>
    <x v="109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x v="17"/>
    <b v="0"/>
    <s v="food/food trucks"/>
    <x v="1867"/>
    <n v="6947.2222222222226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x v="29"/>
    <b v="0"/>
    <s v="food/food trucks"/>
    <x v="374"/>
    <n v="100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x v="29"/>
    <b v="0"/>
    <s v="food/food trucks"/>
    <x v="418"/>
    <n v="100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x v="29"/>
    <b v="0"/>
    <s v="food/food trucks"/>
    <x v="473"/>
    <n v="800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x v="82"/>
    <b v="0"/>
    <s v="food/food trucks"/>
    <x v="1868"/>
    <n v="3444.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x v="29"/>
    <b v="0"/>
    <s v="food/food trucks"/>
    <x v="1869"/>
    <n v="100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x v="78"/>
    <b v="0"/>
    <s v="food/food trucks"/>
    <x v="109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x v="29"/>
    <b v="0"/>
    <s v="food/food trucks"/>
    <x v="133"/>
    <n v="100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x v="29"/>
    <b v="0"/>
    <s v="food/food trucks"/>
    <x v="1870"/>
    <n v="100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x v="80"/>
    <b v="0"/>
    <s v="food/food trucks"/>
    <x v="1871"/>
    <n v="501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x v="84"/>
    <b v="0"/>
    <s v="food/food trucks"/>
    <x v="449"/>
    <n v="1050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x v="84"/>
    <b v="0"/>
    <s v="food/food trucks"/>
    <x v="133"/>
    <n v="100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x v="84"/>
    <b v="0"/>
    <s v="food/food trucks"/>
    <x v="107"/>
    <n v="100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x v="78"/>
    <b v="0"/>
    <s v="food/food trucks"/>
    <x v="109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x v="84"/>
    <b v="0"/>
    <s v="food/food trucks"/>
    <x v="1872"/>
    <n v="1300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x v="80"/>
    <b v="0"/>
    <s v="food/food trucks"/>
    <x v="1873"/>
    <n v="30600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x v="84"/>
    <b v="0"/>
    <s v="food/food trucks"/>
    <x v="1874"/>
    <n v="2250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x v="78"/>
    <b v="0"/>
    <s v="food/food trucks"/>
    <x v="109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x v="29"/>
    <b v="0"/>
    <s v="food/food trucks"/>
    <x v="119"/>
    <n v="500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x v="78"/>
    <b v="0"/>
    <s v="food/food trucks"/>
    <x v="109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x v="84"/>
    <b v="0"/>
    <s v="food/food trucks"/>
    <x v="418"/>
    <n v="500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x v="280"/>
    <b v="1"/>
    <s v="food/small batch"/>
    <x v="1875"/>
    <n v="7422.9357798165138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x v="459"/>
    <b v="1"/>
    <s v="food/small batch"/>
    <x v="1876"/>
    <n v="8125.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x v="409"/>
    <b v="1"/>
    <s v="food/small batch"/>
    <x v="1877"/>
    <n v="13023.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x v="42"/>
    <b v="1"/>
    <s v="food/small batch"/>
    <x v="1878"/>
    <n v="5340.9836065573772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x v="248"/>
    <b v="1"/>
    <s v="food/small batch"/>
    <x v="1789"/>
    <n v="7513.04347826087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x v="112"/>
    <b v="1"/>
    <s v="food/small batch"/>
    <x v="1879"/>
    <n v="7566.6666666666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x v="152"/>
    <b v="1"/>
    <s v="food/small batch"/>
    <x v="1880"/>
    <n v="3169.1394658753707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x v="82"/>
    <b v="1"/>
    <s v="food/small batch"/>
    <x v="1881"/>
    <n v="4777.7777777777783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x v="148"/>
    <b v="1"/>
    <s v="food/small batch"/>
    <x v="1277"/>
    <n v="900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x v="332"/>
    <b v="1"/>
    <s v="food/small batch"/>
    <x v="1882"/>
    <n v="14931.401960784313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x v="153"/>
    <b v="1"/>
    <s v="food/small batch"/>
    <x v="1883"/>
    <n v="6206.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x v="41"/>
    <b v="1"/>
    <s v="food/small batch"/>
    <x v="1884"/>
    <n v="5340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x v="85"/>
    <b v="1"/>
    <s v="food/small batch"/>
    <x v="1885"/>
    <n v="6926.8656716417909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x v="208"/>
    <b v="1"/>
    <s v="food/small batch"/>
    <x v="1886"/>
    <n v="27150.76923076923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x v="38"/>
    <b v="1"/>
    <s v="food/small batch"/>
    <x v="1887"/>
    <n v="3412.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x v="85"/>
    <b v="1"/>
    <s v="food/small batch"/>
    <x v="1888"/>
    <n v="4049.2537313432836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x v="204"/>
    <b v="1"/>
    <s v="food/small batch"/>
    <x v="1889"/>
    <n v="18975.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x v="144"/>
    <b v="1"/>
    <s v="food/small batch"/>
    <x v="1890"/>
    <n v="6886.25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x v="460"/>
    <b v="1"/>
    <s v="food/small batch"/>
    <x v="1891"/>
    <n v="10877.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x v="32"/>
    <b v="1"/>
    <s v="food/small batch"/>
    <x v="1892"/>
    <n v="12598.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x v="48"/>
    <b v="1"/>
    <s v="music/indie rock"/>
    <x v="965"/>
    <n v="9052.3255813953474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x v="248"/>
    <b v="1"/>
    <s v="music/indie rock"/>
    <x v="1893"/>
    <n v="2888.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x v="11"/>
    <b v="1"/>
    <s v="music/indie rock"/>
    <x v="63"/>
    <n v="3100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x v="68"/>
    <b v="1"/>
    <s v="music/indie rock"/>
    <x v="206"/>
    <n v="5167.4418604651164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x v="53"/>
    <b v="1"/>
    <s v="music/indie rock"/>
    <x v="1894"/>
    <n v="2627.083333333333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x v="47"/>
    <b v="1"/>
    <s v="music/indie rock"/>
    <x v="31"/>
    <n v="4807.6923076923076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x v="68"/>
    <b v="1"/>
    <s v="music/indie rock"/>
    <x v="23"/>
    <n v="2755.8139534883721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x v="6"/>
    <b v="1"/>
    <s v="music/indie rock"/>
    <x v="1895"/>
    <n v="3697.1379310344828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x v="5"/>
    <b v="1"/>
    <s v="music/indie rock"/>
    <x v="981"/>
    <n v="2902.127659574468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x v="17"/>
    <b v="1"/>
    <s v="music/indie rock"/>
    <x v="1896"/>
    <n v="2865.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x v="57"/>
    <b v="1"/>
    <s v="music/indie rock"/>
    <x v="602"/>
    <n v="3764.7058823529414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x v="201"/>
    <b v="1"/>
    <s v="music/indie rock"/>
    <x v="1897"/>
    <n v="9790.4038461538457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x v="5"/>
    <b v="1"/>
    <s v="music/indie rock"/>
    <x v="31"/>
    <n v="4255.3191489361698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x v="44"/>
    <b v="1"/>
    <s v="music/indie rock"/>
    <x v="1898"/>
    <n v="13158.368421052632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x v="75"/>
    <b v="1"/>
    <s v="music/indie rock"/>
    <x v="1262"/>
    <n v="3232.0987654320988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x v="165"/>
    <b v="1"/>
    <s v="music/indie rock"/>
    <x v="1899"/>
    <n v="6110.4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x v="14"/>
    <b v="1"/>
    <s v="music/indie rock"/>
    <x v="1900"/>
    <n v="3134.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x v="1"/>
    <b v="1"/>
    <s v="music/indie rock"/>
    <x v="1901"/>
    <n v="12911.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x v="38"/>
    <b v="1"/>
    <s v="music/indie rock"/>
    <x v="1902"/>
    <n v="2502.0625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x v="22"/>
    <b v="1"/>
    <s v="music/indie rock"/>
    <x v="31"/>
    <n v="2500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x v="195"/>
    <b v="1"/>
    <s v="music/indie rock"/>
    <x v="1903"/>
    <n v="4754.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x v="20"/>
    <b v="1"/>
    <s v="music/indie rock"/>
    <x v="1787"/>
    <n v="40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x v="10"/>
    <b v="1"/>
    <s v="music/indie rock"/>
    <x v="1904"/>
    <n v="6584.2105263157891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x v="240"/>
    <b v="1"/>
    <s v="music/indie rock"/>
    <x v="1905"/>
    <n v="4640.122222222221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x v="14"/>
    <b v="1"/>
    <s v="music/indie rock"/>
    <x v="1906"/>
    <n v="5036.5853658536589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x v="209"/>
    <b v="1"/>
    <s v="music/indie rock"/>
    <x v="1907"/>
    <n v="2656.6666666666665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x v="44"/>
    <b v="1"/>
    <s v="music/indie rock"/>
    <x v="1908"/>
    <n v="3949.3684210526317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x v="71"/>
    <b v="1"/>
    <s v="music/indie rock"/>
    <x v="1909"/>
    <n v="4924.6153846153848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x v="11"/>
    <b v="1"/>
    <s v="music/indie rock"/>
    <x v="1910"/>
    <n v="62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x v="38"/>
    <b v="1"/>
    <s v="music/indie rock"/>
    <x v="1911"/>
    <n v="3793.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x v="73"/>
    <b v="1"/>
    <s v="music/indie rock"/>
    <x v="1912"/>
    <n v="5160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x v="74"/>
    <b v="1"/>
    <s v="music/indie rock"/>
    <x v="1054"/>
    <n v="2777.77777777777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x v="461"/>
    <b v="1"/>
    <s v="music/indie rock"/>
    <x v="1913"/>
    <n v="9938.223938223936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x v="70"/>
    <b v="1"/>
    <s v="music/indie rock"/>
    <x v="1914"/>
    <n v="3884.8205128205122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x v="288"/>
    <b v="1"/>
    <s v="music/indie rock"/>
    <x v="1915"/>
    <n v="4554.8809523809523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x v="73"/>
    <b v="1"/>
    <s v="music/indie rock"/>
    <x v="31"/>
    <n v="600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x v="66"/>
    <b v="1"/>
    <s v="music/indie rock"/>
    <x v="1916"/>
    <n v="8055.1071428571422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x v="9"/>
    <b v="1"/>
    <s v="music/indie rock"/>
    <x v="1917"/>
    <n v="5280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x v="203"/>
    <b v="1"/>
    <s v="music/indie rock"/>
    <x v="1918"/>
    <n v="4767.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x v="60"/>
    <b v="1"/>
    <s v="music/indie rock"/>
    <x v="1614"/>
    <n v="2344.8275862068963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x v="63"/>
    <b v="0"/>
    <s v="food/restaurants"/>
    <x v="1919"/>
    <n v="4014.2857142857147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x v="81"/>
    <b v="0"/>
    <s v="food/restaurants"/>
    <x v="1920"/>
    <n v="1720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x v="78"/>
    <b v="0"/>
    <s v="food/restaurants"/>
    <x v="109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x v="78"/>
    <b v="0"/>
    <s v="food/restaurants"/>
    <x v="109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x v="78"/>
    <b v="0"/>
    <s v="food/restaurants"/>
    <x v="109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x v="84"/>
    <b v="0"/>
    <s v="food/restaurants"/>
    <x v="722"/>
    <n v="1500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x v="78"/>
    <b v="0"/>
    <s v="food/restaurants"/>
    <x v="109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x v="78"/>
    <b v="0"/>
    <s v="food/restaurants"/>
    <x v="109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x v="33"/>
    <b v="0"/>
    <s v="food/restaurants"/>
    <x v="1921"/>
    <n v="3571.4285714285716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x v="84"/>
    <b v="0"/>
    <s v="food/restaurants"/>
    <x v="840"/>
    <n v="3750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x v="78"/>
    <b v="0"/>
    <s v="food/restaurants"/>
    <x v="109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x v="78"/>
    <b v="0"/>
    <s v="food/restaurants"/>
    <x v="109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x v="78"/>
    <b v="0"/>
    <s v="food/restaurants"/>
    <x v="109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x v="80"/>
    <b v="0"/>
    <s v="food/restaurants"/>
    <x v="1922"/>
    <n v="5250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x v="8"/>
    <b v="0"/>
    <s v="food/restaurants"/>
    <x v="1923"/>
    <n v="7750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x v="78"/>
    <b v="0"/>
    <s v="food/restaurants"/>
    <x v="109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x v="51"/>
    <b v="0"/>
    <s v="food/restaurants"/>
    <x v="1924"/>
    <n v="5354.5454545454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x v="78"/>
    <b v="0"/>
    <s v="food/restaurants"/>
    <x v="109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x v="80"/>
    <b v="0"/>
    <s v="food/restaurants"/>
    <x v="1925"/>
    <n v="16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x v="78"/>
    <b v="0"/>
    <s v="food/restaurants"/>
    <x v="109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x v="462"/>
    <b v="1"/>
    <s v="music/classical music"/>
    <x v="1926"/>
    <n v="10368.174242424244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x v="74"/>
    <b v="1"/>
    <s v="music/classical music"/>
    <x v="31"/>
    <n v="18518.518518518518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x v="55"/>
    <b v="1"/>
    <s v="music/classical music"/>
    <x v="1927"/>
    <n v="5415.3846153846152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x v="68"/>
    <b v="1"/>
    <s v="music/classical music"/>
    <x v="264"/>
    <n v="17720.93023255814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x v="144"/>
    <b v="1"/>
    <s v="music/classical music"/>
    <x v="1928"/>
    <n v="10032.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x v="51"/>
    <b v="1"/>
    <s v="music/classical music"/>
    <x v="1929"/>
    <n v="13690.90909090909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x v="26"/>
    <b v="1"/>
    <s v="music/classical music"/>
    <x v="1930"/>
    <n v="5753.5211267605628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x v="75"/>
    <b v="1"/>
    <s v="music/classical music"/>
    <x v="1931"/>
    <n v="5296.2839506172832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x v="88"/>
    <b v="1"/>
    <s v="music/classical music"/>
    <x v="1932"/>
    <n v="8232.89473684210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x v="53"/>
    <b v="1"/>
    <s v="music/classical music"/>
    <x v="31"/>
    <n v="13541.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x v="42"/>
    <b v="1"/>
    <s v="music/classical music"/>
    <x v="84"/>
    <n v="7406.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x v="65"/>
    <b v="1"/>
    <s v="music/classical music"/>
    <x v="1933"/>
    <n v="8408.3333333333321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x v="327"/>
    <b v="1"/>
    <s v="music/classical music"/>
    <x v="1934"/>
    <n v="6102.941176470588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x v="25"/>
    <b v="1"/>
    <s v="music/classical music"/>
    <x v="2"/>
    <n v="15000"/>
    <x v="4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x v="76"/>
    <b v="1"/>
    <s v="music/classical music"/>
    <x v="640"/>
    <n v="26608.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x v="80"/>
    <b v="1"/>
    <s v="music/classical music"/>
    <x v="1339"/>
    <n v="7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x v="202"/>
    <b v="1"/>
    <s v="music/classical music"/>
    <x v="1007"/>
    <n v="100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x v="333"/>
    <b v="1"/>
    <s v="music/classical music"/>
    <x v="1935"/>
    <n v="10996.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x v="211"/>
    <b v="1"/>
    <s v="music/classical music"/>
    <x v="598"/>
    <n v="16991.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x v="74"/>
    <b v="1"/>
    <s v="music/classical music"/>
    <x v="1936"/>
    <n v="9574.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x v="287"/>
    <b v="1"/>
    <s v="music/classical music"/>
    <x v="1937"/>
    <n v="5946.0317460317465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x v="62"/>
    <b v="1"/>
    <s v="music/classical music"/>
    <x v="1938"/>
    <n v="5576.9230769230762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x v="62"/>
    <b v="1"/>
    <s v="music/classical music"/>
    <x v="1939"/>
    <n v="3007.6923076923076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x v="7"/>
    <b v="1"/>
    <s v="music/classical music"/>
    <x v="1940"/>
    <n v="8843.8596491228072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x v="42"/>
    <b v="1"/>
    <s v="music/classical music"/>
    <x v="1941"/>
    <n v="6403.2786885245896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x v="71"/>
    <b v="1"/>
    <s v="music/classical music"/>
    <x v="1942"/>
    <n v="6015.3846153846152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x v="179"/>
    <b v="1"/>
    <s v="music/classical music"/>
    <x v="1943"/>
    <n v="4919.4029850746265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x v="77"/>
    <b v="1"/>
    <s v="music/classical music"/>
    <x v="1944"/>
    <n v="16516.216216216217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x v="77"/>
    <b v="1"/>
    <s v="music/classical music"/>
    <x v="1945"/>
    <n v="4362.1621621621625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x v="3"/>
    <b v="1"/>
    <s v="music/classical music"/>
    <x v="1946"/>
    <n v="4370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x v="66"/>
    <b v="1"/>
    <s v="music/classical music"/>
    <x v="1947"/>
    <n v="6741.964285714286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x v="59"/>
    <b v="1"/>
    <s v="music/classical music"/>
    <x v="1635"/>
    <n v="17750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x v="65"/>
    <b v="1"/>
    <s v="music/classical music"/>
    <x v="1948"/>
    <n v="3888.3333333333335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x v="85"/>
    <b v="1"/>
    <s v="music/classical music"/>
    <x v="1949"/>
    <n v="5498.5074626865671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x v="2"/>
    <b v="1"/>
    <s v="music/classical music"/>
    <x v="1950"/>
    <n v="6134.2857142857138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x v="69"/>
    <b v="1"/>
    <s v="music/classical music"/>
    <x v="1951"/>
    <n v="2311.7647058823527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x v="17"/>
    <b v="1"/>
    <s v="music/classical music"/>
    <x v="1952"/>
    <n v="2961.1111111111109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x v="59"/>
    <b v="1"/>
    <s v="music/classical music"/>
    <x v="1953"/>
    <n v="7561.1111111111113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x v="20"/>
    <b v="1"/>
    <s v="music/classical music"/>
    <x v="1954"/>
    <n v="3560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x v="64"/>
    <b v="1"/>
    <s v="music/classical music"/>
    <x v="1787"/>
    <n v="14300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x v="78"/>
    <b v="0"/>
    <s v="food/food trucks"/>
    <x v="109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x v="83"/>
    <b v="0"/>
    <s v="food/food trucks"/>
    <x v="571"/>
    <n v="2500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x v="78"/>
    <b v="0"/>
    <s v="food/food trucks"/>
    <x v="109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x v="78"/>
    <b v="0"/>
    <s v="food/food trucks"/>
    <x v="109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x v="29"/>
    <b v="0"/>
    <s v="food/food trucks"/>
    <x v="460"/>
    <n v="100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x v="78"/>
    <b v="0"/>
    <s v="food/food trucks"/>
    <x v="109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x v="84"/>
    <b v="0"/>
    <s v="food/food trucks"/>
    <x v="480"/>
    <n v="600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x v="29"/>
    <b v="0"/>
    <s v="food/food trucks"/>
    <x v="724"/>
    <n v="500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x v="84"/>
    <b v="0"/>
    <s v="food/food trucks"/>
    <x v="1955"/>
    <n v="7250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x v="84"/>
    <b v="0"/>
    <s v="food/food trucks"/>
    <x v="1956"/>
    <n v="2950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x v="80"/>
    <b v="0"/>
    <s v="food/food trucks"/>
    <x v="1161"/>
    <n v="6250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x v="78"/>
    <b v="0"/>
    <s v="food/food trucks"/>
    <x v="109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x v="78"/>
    <b v="0"/>
    <s v="food/food trucks"/>
    <x v="109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x v="78"/>
    <b v="0"/>
    <s v="food/food trucks"/>
    <x v="109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x v="78"/>
    <b v="0"/>
    <s v="food/food trucks"/>
    <x v="109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x v="78"/>
    <b v="0"/>
    <s v="food/food trucks"/>
    <x v="109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x v="78"/>
    <b v="0"/>
    <s v="food/food trucks"/>
    <x v="109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x v="78"/>
    <b v="0"/>
    <s v="food/food trucks"/>
    <x v="109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x v="8"/>
    <b v="0"/>
    <s v="food/food trucks"/>
    <x v="1957"/>
    <n v="2308.333333333333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x v="84"/>
    <b v="0"/>
    <s v="food/food trucks"/>
    <x v="722"/>
    <n v="2550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x v="202"/>
    <b v="0"/>
    <s v="food/food trucks"/>
    <x v="1958"/>
    <n v="4818.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x v="29"/>
    <b v="0"/>
    <s v="food/food trucks"/>
    <x v="1959"/>
    <n v="100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x v="81"/>
    <b v="0"/>
    <s v="food/food trucks"/>
    <x v="724"/>
    <n v="100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x v="78"/>
    <b v="0"/>
    <s v="food/food trucks"/>
    <x v="109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x v="29"/>
    <b v="0"/>
    <s v="food/food trucks"/>
    <x v="874"/>
    <n v="500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x v="29"/>
    <b v="0"/>
    <s v="food/food trucks"/>
    <x v="874"/>
    <n v="500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x v="79"/>
    <b v="0"/>
    <s v="food/food trucks"/>
    <x v="1960"/>
    <n v="20283.333333333336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x v="22"/>
    <b v="0"/>
    <s v="food/food trucks"/>
    <x v="1961"/>
    <n v="2912.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x v="29"/>
    <b v="0"/>
    <s v="food/food trucks"/>
    <x v="134"/>
    <n v="500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x v="78"/>
    <b v="0"/>
    <s v="food/food trucks"/>
    <x v="109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x v="84"/>
    <b v="0"/>
    <s v="food/food trucks"/>
    <x v="1651"/>
    <n v="1300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x v="29"/>
    <b v="0"/>
    <s v="food/food trucks"/>
    <x v="874"/>
    <n v="500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x v="78"/>
    <b v="0"/>
    <s v="food/food trucks"/>
    <x v="109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x v="29"/>
    <b v="0"/>
    <s v="food/food trucks"/>
    <x v="466"/>
    <n v="100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x v="10"/>
    <b v="0"/>
    <s v="food/food trucks"/>
    <x v="1962"/>
    <n v="9605.263157894736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x v="74"/>
    <b v="0"/>
    <s v="food/food trucks"/>
    <x v="1963"/>
    <n v="30577.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x v="63"/>
    <b v="0"/>
    <s v="food/food trucks"/>
    <x v="905"/>
    <n v="1214.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x v="25"/>
    <b v="0"/>
    <s v="food/food trucks"/>
    <x v="1964"/>
    <n v="8357.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x v="81"/>
    <b v="0"/>
    <s v="food/food trucks"/>
    <x v="1965"/>
    <n v="1800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x v="209"/>
    <b v="0"/>
    <s v="food/food trucks"/>
    <x v="1966"/>
    <n v="11553.333333333334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x v="299"/>
    <b v="1"/>
    <s v="technology/space exploration"/>
    <x v="1967"/>
    <n v="2190.0662251655626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x v="463"/>
    <b v="1"/>
    <s v="technology/space exploration"/>
    <x v="1968"/>
    <n v="8002.249488752557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x v="133"/>
    <b v="1"/>
    <s v="technology/space exploration"/>
    <x v="1969"/>
    <n v="3552.0000000000005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x v="306"/>
    <b v="1"/>
    <s v="technology/space exploration"/>
    <x v="1970"/>
    <n v="6493.3333333333321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x v="464"/>
    <b v="1"/>
    <s v="technology/space exploration"/>
    <x v="1971"/>
    <n v="6096.5703745743476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x v="465"/>
    <b v="1"/>
    <s v="technology/space exploration"/>
    <x v="1972"/>
    <n v="3144.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x v="367"/>
    <b v="1"/>
    <s v="technology/space exploration"/>
    <x v="1973"/>
    <n v="8194.9748743718592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x v="466"/>
    <b v="1"/>
    <s v="technology/space exploration"/>
    <x v="1974"/>
    <n v="5892.763157894736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x v="467"/>
    <b v="1"/>
    <s v="technology/space exploration"/>
    <x v="1975"/>
    <n v="15729.347633136094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x v="468"/>
    <b v="1"/>
    <s v="technology/space exploration"/>
    <x v="1976"/>
    <n v="5575.850953206239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x v="469"/>
    <b v="1"/>
    <s v="technology/space exploration"/>
    <x v="1977"/>
    <n v="8380.2893802893814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x v="324"/>
    <b v="1"/>
    <s v="technology/space exploration"/>
    <x v="1978"/>
    <n v="5842.2210884353744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x v="33"/>
    <b v="1"/>
    <s v="technology/space exploration"/>
    <x v="1979"/>
    <n v="27057.142857142855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x v="61"/>
    <b v="1"/>
    <s v="technology/space exploration"/>
    <x v="607"/>
    <n v="10710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x v="250"/>
    <b v="1"/>
    <s v="technology/space exploration"/>
    <x v="1980"/>
    <n v="4718.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x v="146"/>
    <b v="1"/>
    <s v="technology/space exploration"/>
    <x v="1981"/>
    <n v="12030.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x v="180"/>
    <b v="1"/>
    <s v="technology/space exploration"/>
    <x v="1982"/>
    <n v="2759.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x v="99"/>
    <b v="1"/>
    <s v="technology/space exploration"/>
    <x v="1983"/>
    <n v="20529.870129870131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x v="28"/>
    <b v="1"/>
    <s v="technology/space exploration"/>
    <x v="1984"/>
    <n v="3554.7169811320755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x v="470"/>
    <b v="1"/>
    <s v="technology/space exploration"/>
    <x v="1985"/>
    <n v="7463.948840927259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x v="471"/>
    <b v="1"/>
    <s v="technology/space exploration"/>
    <x v="1986"/>
    <n v="4705.8064516129025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x v="142"/>
    <b v="1"/>
    <s v="technology/space exploration"/>
    <x v="1987"/>
    <n v="2659.1351351351354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x v="95"/>
    <b v="1"/>
    <s v="technology/space exploration"/>
    <x v="430"/>
    <n v="3677.4193548387098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x v="472"/>
    <b v="1"/>
    <s v="technology/space exploration"/>
    <x v="1988"/>
    <n v="3182.0544982698957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x v="47"/>
    <b v="1"/>
    <s v="technology/space exploration"/>
    <x v="1989"/>
    <n v="2757.6923076923076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x v="133"/>
    <b v="1"/>
    <s v="technology/space exploration"/>
    <x v="1990"/>
    <n v="5600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x v="43"/>
    <b v="1"/>
    <s v="technology/space exploration"/>
    <x v="1991"/>
    <n v="2155.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x v="64"/>
    <b v="1"/>
    <s v="technology/space exploration"/>
    <x v="1992"/>
    <n v="4409.5238095238092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x v="61"/>
    <b v="1"/>
    <s v="technology/space exploration"/>
    <x v="1993"/>
    <n v="63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x v="75"/>
    <b v="1"/>
    <s v="technology/space exploration"/>
    <x v="1994"/>
    <n v="3898.7654320987654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x v="172"/>
    <b v="1"/>
    <s v="technology/space exploration"/>
    <x v="1995"/>
    <n v="8018.5489510489506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x v="288"/>
    <b v="1"/>
    <s v="technology/space exploration"/>
    <x v="1996"/>
    <n v="3490.4761904761904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x v="473"/>
    <b v="1"/>
    <s v="technology/space exploration"/>
    <x v="1997"/>
    <n v="8910.0502512562816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x v="20"/>
    <b v="1"/>
    <s v="technology/space exploration"/>
    <x v="1998"/>
    <n v="39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x v="87"/>
    <b v="1"/>
    <s v="technology/space exploration"/>
    <x v="31"/>
    <n v="13690.47619047618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x v="133"/>
    <b v="1"/>
    <s v="technology/space exploration"/>
    <x v="1999"/>
    <n v="37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x v="55"/>
    <b v="1"/>
    <s v="technology/space exploration"/>
    <x v="2000"/>
    <n v="3196.1538461538462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x v="25"/>
    <b v="1"/>
    <s v="technology/space exploration"/>
    <x v="2001"/>
    <n v="2521.4285714285716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x v="72"/>
    <b v="1"/>
    <s v="technology/space exploration"/>
    <x v="2002"/>
    <n v="1004.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x v="50"/>
    <b v="1"/>
    <s v="technology/space exploration"/>
    <x v="1719"/>
    <n v="4594.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x v="29"/>
    <b v="0"/>
    <s v="technology/space exploration"/>
    <x v="460"/>
    <n v="1500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x v="78"/>
    <b v="0"/>
    <s v="technology/space exploration"/>
    <x v="109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x v="474"/>
    <b v="0"/>
    <s v="technology/space exploration"/>
    <x v="2003"/>
    <n v="22358.248500999336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x v="47"/>
    <b v="0"/>
    <s v="technology/space exploration"/>
    <x v="2004"/>
    <n v="3948.0769230769233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x v="23"/>
    <b v="0"/>
    <s v="technology/space exploration"/>
    <x v="1131"/>
    <n v="9130.434782608696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x v="475"/>
    <b v="0"/>
    <s v="technology/space exploration"/>
    <x v="2005"/>
    <n v="7866.6205607476622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x v="83"/>
    <b v="0"/>
    <s v="technology/space exploration"/>
    <x v="2006"/>
    <n v="1200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x v="79"/>
    <b v="0"/>
    <s v="technology/space exploration"/>
    <x v="2007"/>
    <n v="1766.6666666666667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x v="83"/>
    <b v="0"/>
    <s v="technology/space exploration"/>
    <x v="2008"/>
    <n v="4133.3333333333339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x v="81"/>
    <b v="0"/>
    <s v="technology/space exploration"/>
    <x v="2009"/>
    <n v="7159.9999999999991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x v="57"/>
    <b v="0"/>
    <s v="technology/space exploration"/>
    <x v="2010"/>
    <n v="30782.352941176468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x v="202"/>
    <b v="0"/>
    <s v="technology/space exploration"/>
    <x v="2011"/>
    <n v="8045.4545454545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x v="16"/>
    <b v="0"/>
    <s v="technology/space exploration"/>
    <x v="2012"/>
    <n v="8394.2857142857138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x v="79"/>
    <b v="0"/>
    <s v="technology/space exploration"/>
    <x v="2013"/>
    <n v="850"/>
    <x v="2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x v="68"/>
    <b v="0"/>
    <s v="technology/space exploration"/>
    <x v="2014"/>
    <n v="7337.2093023255811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x v="215"/>
    <b v="0"/>
    <s v="technology/space exploration"/>
    <x v="2015"/>
    <n v="11286.184210526317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x v="211"/>
    <b v="0"/>
    <s v="technology/space exploration"/>
    <x v="2016"/>
    <n v="9527.762711864406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x v="80"/>
    <b v="0"/>
    <s v="technology/space exploration"/>
    <x v="2017"/>
    <n v="2275"/>
    <x v="2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x v="73"/>
    <b v="0"/>
    <s v="technology/space exploration"/>
    <x v="2018"/>
    <n v="13330.000000000002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x v="81"/>
    <b v="0"/>
    <s v="technology/space exploration"/>
    <x v="2019"/>
    <n v="380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x v="65"/>
    <b v="1"/>
    <s v="technology/makerspaces"/>
    <x v="1335"/>
    <n v="85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x v="144"/>
    <b v="1"/>
    <s v="technology/makerspaces"/>
    <x v="2020"/>
    <n v="26700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x v="66"/>
    <b v="1"/>
    <s v="technology/makerspaces"/>
    <x v="2021"/>
    <n v="37355.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x v="201"/>
    <b v="1"/>
    <s v="technology/makerspaces"/>
    <x v="2022"/>
    <n v="17403.846153846156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x v="67"/>
    <b v="1"/>
    <s v="technology/makerspaces"/>
    <x v="2023"/>
    <n v="9369.565217391304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x v="190"/>
    <b v="1"/>
    <s v="technology/makerspaces"/>
    <x v="2024"/>
    <n v="7732.7718446601948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x v="59"/>
    <b v="1"/>
    <s v="technology/makerspaces"/>
    <x v="1934"/>
    <n v="9222.2222222222226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x v="33"/>
    <b v="1"/>
    <s v="technology/makerspaces"/>
    <x v="2025"/>
    <n v="6096.428571428571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x v="202"/>
    <b v="1"/>
    <s v="technology/makerspaces"/>
    <x v="1239"/>
    <n v="9100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x v="65"/>
    <b v="0"/>
    <s v="technology/makerspaces"/>
    <x v="2026"/>
    <n v="4158.3333333333339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x v="87"/>
    <b v="0"/>
    <s v="technology/makerspaces"/>
    <x v="2027"/>
    <n v="3376.1904761904761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x v="5"/>
    <b v="0"/>
    <s v="technology/makerspaces"/>
    <x v="2028"/>
    <n v="7061.7021276595751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x v="36"/>
    <b v="0"/>
    <s v="technology/makerspaces"/>
    <x v="2029"/>
    <n v="16715.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x v="199"/>
    <b v="0"/>
    <s v="technology/makerspaces"/>
    <x v="2030"/>
    <n v="12861.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x v="60"/>
    <b v="0"/>
    <s v="technology/makerspaces"/>
    <x v="2031"/>
    <n v="6541.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x v="82"/>
    <b v="0"/>
    <s v="technology/makerspaces"/>
    <x v="2032"/>
    <n v="11755.555555555557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x v="74"/>
    <b v="0"/>
    <s v="technology/makerspaces"/>
    <x v="2033"/>
    <n v="12648.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x v="84"/>
    <b v="0"/>
    <s v="technology/makerspaces"/>
    <x v="2034"/>
    <n v="5500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x v="83"/>
    <b v="0"/>
    <s v="technology/makerspaces"/>
    <x v="2035"/>
    <n v="4400"/>
    <x v="2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x v="80"/>
    <b v="0"/>
    <s v="technology/makerspaces"/>
    <x v="2036"/>
    <n v="6900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x v="84"/>
    <b v="0"/>
    <s v="food/food trucks"/>
    <x v="1839"/>
    <n v="2750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x v="9"/>
    <b v="0"/>
    <s v="food/food trucks"/>
    <x v="2037"/>
    <n v="8490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x v="83"/>
    <b v="0"/>
    <s v="food/food trucks"/>
    <x v="1156"/>
    <n v="1200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x v="80"/>
    <b v="0"/>
    <s v="food/food trucks"/>
    <x v="736"/>
    <n v="200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x v="29"/>
    <b v="0"/>
    <s v="food/food trucks"/>
    <x v="459"/>
    <n v="100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x v="78"/>
    <b v="0"/>
    <s v="food/food trucks"/>
    <x v="109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x v="78"/>
    <b v="0"/>
    <s v="food/food trucks"/>
    <x v="109"/>
    <e v="#DIV/0!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x v="25"/>
    <b v="0"/>
    <s v="food/food trucks"/>
    <x v="2038"/>
    <n v="528.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x v="29"/>
    <b v="0"/>
    <s v="food/food trucks"/>
    <x v="1870"/>
    <n v="100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x v="115"/>
    <b v="0"/>
    <s v="food/food trucks"/>
    <x v="2039"/>
    <n v="7276.2711864406783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x v="84"/>
    <b v="0"/>
    <s v="food/food trucks"/>
    <x v="2040"/>
    <n v="1750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x v="29"/>
    <b v="0"/>
    <s v="food/food trucks"/>
    <x v="1154"/>
    <n v="2500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x v="83"/>
    <b v="0"/>
    <s v="food/food trucks"/>
    <x v="417"/>
    <n v="1333.3333333333335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x v="29"/>
    <b v="0"/>
    <s v="food/food trucks"/>
    <x v="372"/>
    <n v="100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x v="83"/>
    <b v="0"/>
    <s v="food/food trucks"/>
    <x v="2041"/>
    <n v="2366.6666666666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x v="44"/>
    <b v="0"/>
    <s v="food/food trucks"/>
    <x v="2042"/>
    <n v="8921.0526315789484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x v="47"/>
    <b v="0"/>
    <s v="food/food trucks"/>
    <x v="2043"/>
    <n v="11655.76923076923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x v="84"/>
    <b v="0"/>
    <s v="food/food trucks"/>
    <x v="2044"/>
    <n v="1300.5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x v="78"/>
    <b v="0"/>
    <s v="food/food trucks"/>
    <x v="109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x v="80"/>
    <b v="0"/>
    <s v="food/food trucks"/>
    <x v="2045"/>
    <n v="1750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x v="67"/>
    <b v="0"/>
    <s v="theater/spaces"/>
    <x v="2046"/>
    <n v="3413.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x v="55"/>
    <b v="0"/>
    <s v="theater/spaces"/>
    <x v="2047"/>
    <n v="13234.61538461538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x v="43"/>
    <b v="0"/>
    <s v="theater/spaces"/>
    <x v="603"/>
    <n v="92222.222222222219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x v="63"/>
    <b v="0"/>
    <s v="theater/spaces"/>
    <x v="2048"/>
    <n v="16357.142857142859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x v="22"/>
    <b v="0"/>
    <s v="theater/spaces"/>
    <x v="2049"/>
    <n v="21737.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x v="40"/>
    <b v="1"/>
    <s v="theater/spaces"/>
    <x v="2050"/>
    <n v="14944.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x v="476"/>
    <b v="1"/>
    <s v="theater/spaces"/>
    <x v="2051"/>
    <n v="7123.7487309644666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x v="477"/>
    <b v="1"/>
    <s v="theater/spaces"/>
    <x v="2052"/>
    <n v="4446.4318398474734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x v="478"/>
    <b v="1"/>
    <s v="theater/spaces"/>
    <x v="2053"/>
    <n v="16494.480519480519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x v="479"/>
    <b v="1"/>
    <s v="theater/spaces"/>
    <x v="2054"/>
    <n v="8487.1516544117658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x v="196"/>
    <b v="1"/>
    <s v="theater/spaces"/>
    <x v="2055"/>
    <n v="5394.5205479452052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x v="235"/>
    <b v="1"/>
    <s v="theater/spaces"/>
    <x v="2056"/>
    <n v="5053.1468531468536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x v="480"/>
    <b v="1"/>
    <s v="theater/spaces"/>
    <x v="2057"/>
    <n v="10800.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x v="120"/>
    <b v="1"/>
    <s v="theater/spaces"/>
    <x v="2058"/>
    <n v="9537.377049180328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x v="481"/>
    <b v="1"/>
    <s v="theater/spaces"/>
    <x v="2059"/>
    <n v="5763.1016333938287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x v="482"/>
    <b v="1"/>
    <s v="theater/spaces"/>
    <x v="2060"/>
    <n v="6416.0481283422459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x v="166"/>
    <b v="1"/>
    <s v="theater/spaces"/>
    <x v="2061"/>
    <n v="9238.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x v="265"/>
    <b v="1"/>
    <s v="theater/spaces"/>
    <x v="2062"/>
    <n v="12597.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x v="50"/>
    <b v="1"/>
    <s v="theater/spaces"/>
    <x v="2063"/>
    <n v="9463.7681159420299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x v="210"/>
    <b v="1"/>
    <s v="theater/spaces"/>
    <x v="2064"/>
    <n v="17069.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x v="314"/>
    <b v="1"/>
    <s v="technology/hardware"/>
    <x v="2065"/>
    <n v="4076.2081784386614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x v="333"/>
    <b v="1"/>
    <s v="technology/hardware"/>
    <x v="2066"/>
    <n v="6825.40540540540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x v="282"/>
    <b v="1"/>
    <s v="technology/hardware"/>
    <x v="2067"/>
    <n v="9548.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x v="483"/>
    <b v="1"/>
    <s v="technology/hardware"/>
    <x v="2068"/>
    <n v="719.02649656526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x v="116"/>
    <b v="1"/>
    <s v="technology/hardware"/>
    <x v="2069"/>
    <n v="51165.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x v="442"/>
    <b v="1"/>
    <s v="technology/hardware"/>
    <x v="2070"/>
    <n v="26174.504950495048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x v="484"/>
    <b v="1"/>
    <s v="technology/hardware"/>
    <x v="2071"/>
    <n v="6976.09618104667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x v="413"/>
    <b v="1"/>
    <s v="technology/hardware"/>
    <x v="2072"/>
    <n v="7722.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x v="23"/>
    <b v="1"/>
    <s v="technology/hardware"/>
    <x v="970"/>
    <n v="34056.52173913044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x v="345"/>
    <b v="1"/>
    <s v="technology/hardware"/>
    <x v="2073"/>
    <n v="6741.7903225806458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x v="77"/>
    <b v="1"/>
    <s v="technology/hardware"/>
    <x v="2074"/>
    <n v="84570.270270270266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x v="96"/>
    <b v="1"/>
    <s v="technology/hardware"/>
    <x v="2075"/>
    <n v="9719.17808219178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x v="46"/>
    <b v="1"/>
    <s v="technology/hardware"/>
    <x v="2076"/>
    <n v="45184.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x v="430"/>
    <b v="1"/>
    <s v="technology/hardware"/>
    <x v="2077"/>
    <n v="13866.871165644174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x v="485"/>
    <b v="1"/>
    <s v="technology/hardware"/>
    <x v="2078"/>
    <n v="2164.014749262537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x v="6"/>
    <b v="1"/>
    <s v="technology/hardware"/>
    <x v="2079"/>
    <n v="16951.724137931036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x v="231"/>
    <b v="1"/>
    <s v="technology/hardware"/>
    <x v="2080"/>
    <n v="16188.210526315792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x v="41"/>
    <b v="1"/>
    <s v="technology/hardware"/>
    <x v="2081"/>
    <n v="49313.333333333336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x v="277"/>
    <b v="1"/>
    <s v="technology/hardware"/>
    <x v="2082"/>
    <n v="2212.0418848167537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x v="57"/>
    <b v="1"/>
    <s v="technology/hardware"/>
    <x v="101"/>
    <n v="1823.5294117647059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x v="80"/>
    <b v="0"/>
    <s v="publishing/children's books"/>
    <x v="2083"/>
    <n v="8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x v="59"/>
    <b v="0"/>
    <s v="publishing/children's books"/>
    <x v="2084"/>
    <n v="4061.1111111111113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x v="78"/>
    <b v="0"/>
    <s v="publishing/children's books"/>
    <x v="109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x v="19"/>
    <b v="0"/>
    <s v="publishing/children's books"/>
    <x v="2085"/>
    <n v="3795.4545454545455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x v="72"/>
    <b v="0"/>
    <s v="publishing/children's books"/>
    <x v="2086"/>
    <n v="3573.4693877551026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x v="10"/>
    <b v="0"/>
    <s v="publishing/children's books"/>
    <x v="2087"/>
    <n v="4215.78947368421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x v="80"/>
    <b v="0"/>
    <s v="publishing/children's books"/>
    <x v="2088"/>
    <n v="3500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x v="80"/>
    <b v="0"/>
    <s v="publishing/children's books"/>
    <x v="550"/>
    <n v="13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x v="84"/>
    <b v="0"/>
    <s v="publishing/children's books"/>
    <x v="2089"/>
    <n v="5500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x v="78"/>
    <b v="0"/>
    <s v="publishing/children's books"/>
    <x v="109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x v="78"/>
    <b v="0"/>
    <s v="publishing/children's books"/>
    <x v="109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x v="25"/>
    <b v="0"/>
    <s v="publishing/children's books"/>
    <x v="2090"/>
    <n v="3928.5714285714284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x v="22"/>
    <b v="0"/>
    <s v="publishing/children's books"/>
    <x v="2091"/>
    <n v="4750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x v="78"/>
    <b v="0"/>
    <s v="publishing/children's books"/>
    <x v="109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x v="41"/>
    <b v="0"/>
    <s v="publishing/children's books"/>
    <x v="2092"/>
    <n v="1733.3333333333333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x v="51"/>
    <b v="0"/>
    <s v="publishing/children's books"/>
    <x v="156"/>
    <n v="3175.757575757576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x v="84"/>
    <b v="0"/>
    <s v="publishing/children's books"/>
    <x v="886"/>
    <n v="500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x v="79"/>
    <b v="0"/>
    <s v="publishing/children's books"/>
    <x v="2093"/>
    <n v="3900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x v="84"/>
    <b v="0"/>
    <s v="publishing/children's books"/>
    <x v="1131"/>
    <n v="5250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x v="78"/>
    <b v="0"/>
    <s v="publishing/children's books"/>
    <x v="109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x v="80"/>
    <b v="0"/>
    <s v="publishing/children's books"/>
    <x v="174"/>
    <n v="900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x v="29"/>
    <b v="0"/>
    <s v="publishing/children's books"/>
    <x v="2094"/>
    <n v="2500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x v="83"/>
    <b v="0"/>
    <s v="publishing/children's books"/>
    <x v="2095"/>
    <n v="300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x v="80"/>
    <b v="0"/>
    <s v="publishing/children's books"/>
    <x v="2096"/>
    <n v="11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x v="78"/>
    <b v="0"/>
    <s v="publishing/children's books"/>
    <x v="109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x v="80"/>
    <b v="0"/>
    <s v="publishing/children's books"/>
    <x v="172"/>
    <n v="2500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x v="83"/>
    <b v="0"/>
    <s v="publishing/children's books"/>
    <x v="1671"/>
    <n v="1133.3333333333335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x v="69"/>
    <b v="0"/>
    <s v="publishing/children's books"/>
    <x v="2097"/>
    <n v="2947.058823529411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x v="84"/>
    <b v="0"/>
    <s v="publishing/children's books"/>
    <x v="1161"/>
    <n v="100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x v="51"/>
    <b v="0"/>
    <s v="publishing/children's books"/>
    <x v="2098"/>
    <n v="6309.848484848485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x v="78"/>
    <b v="0"/>
    <s v="publishing/children's books"/>
    <x v="109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x v="78"/>
    <b v="0"/>
    <s v="publishing/children's books"/>
    <x v="109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x v="29"/>
    <b v="0"/>
    <s v="publishing/children's books"/>
    <x v="2099"/>
    <n v="100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x v="62"/>
    <b v="0"/>
    <s v="publishing/children's books"/>
    <x v="2100"/>
    <n v="4384.6153846153848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x v="84"/>
    <b v="0"/>
    <s v="publishing/children's books"/>
    <x v="419"/>
    <n v="7500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x v="17"/>
    <b v="0"/>
    <s v="publishing/children's books"/>
    <x v="2101"/>
    <n v="4597.222222222221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x v="29"/>
    <b v="0"/>
    <s v="publishing/children's books"/>
    <x v="119"/>
    <n v="100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x v="41"/>
    <b v="0"/>
    <s v="publishing/children's books"/>
    <x v="2102"/>
    <n v="9366.6666666666679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x v="29"/>
    <b v="0"/>
    <s v="publishing/children's books"/>
    <x v="2103"/>
    <n v="5300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x v="78"/>
    <b v="0"/>
    <s v="publishing/children's books"/>
    <x v="109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x v="33"/>
    <b v="1"/>
    <s v="theater/plays"/>
    <x v="2104"/>
    <n v="4700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x v="59"/>
    <b v="1"/>
    <s v="theater/plays"/>
    <x v="43"/>
    <n v="6666.6666666666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x v="42"/>
    <b v="1"/>
    <s v="theater/plays"/>
    <x v="1444"/>
    <n v="1877.049180327868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x v="52"/>
    <b v="1"/>
    <s v="theater/plays"/>
    <x v="984"/>
    <n v="6611.1111111111113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x v="136"/>
    <b v="1"/>
    <s v="theater/plays"/>
    <x v="212"/>
    <n v="3685.9154929577462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x v="142"/>
    <b v="1"/>
    <s v="theater/plays"/>
    <x v="2105"/>
    <n v="3981.0810810810813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x v="44"/>
    <b v="1"/>
    <s v="theater/plays"/>
    <x v="2106"/>
    <n v="3150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x v="9"/>
    <b v="1"/>
    <s v="theater/plays"/>
    <x v="78"/>
    <n v="10250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x v="54"/>
    <b v="1"/>
    <s v="theater/plays"/>
    <x v="2107"/>
    <n v="12645.833333333332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x v="36"/>
    <b v="1"/>
    <s v="theater/plays"/>
    <x v="2108"/>
    <n v="4787.8787878787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x v="33"/>
    <b v="1"/>
    <s v="theater/plays"/>
    <x v="78"/>
    <n v="7321.4285714285706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x v="54"/>
    <b v="1"/>
    <s v="theater/plays"/>
    <x v="2109"/>
    <n v="8966.6666666666679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x v="196"/>
    <b v="1"/>
    <s v="theater/plays"/>
    <x v="2110"/>
    <n v="15146.232876712329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x v="83"/>
    <b v="1"/>
    <s v="theater/plays"/>
    <x v="2111"/>
    <n v="2500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x v="9"/>
    <b v="1"/>
    <s v="theater/plays"/>
    <x v="2112"/>
    <n v="3650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x v="64"/>
    <b v="1"/>
    <s v="theater/plays"/>
    <x v="2113"/>
    <n v="4400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x v="225"/>
    <b v="1"/>
    <s v="theater/plays"/>
    <x v="2114"/>
    <n v="8735.7553191489369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x v="237"/>
    <b v="1"/>
    <s v="theater/plays"/>
    <x v="578"/>
    <n v="3647.482014388489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x v="208"/>
    <b v="1"/>
    <s v="theater/plays"/>
    <x v="2115"/>
    <n v="4485.9538461538459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x v="162"/>
    <b v="1"/>
    <s v="theater/plays"/>
    <x v="2116"/>
    <n v="4290.322580645161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x v="62"/>
    <b v="1"/>
    <s v="theater/plays"/>
    <x v="2117"/>
    <n v="5123.0769230769238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x v="240"/>
    <b v="1"/>
    <s v="theater/plays"/>
    <x v="2118"/>
    <n v="3394.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x v="261"/>
    <b v="1"/>
    <s v="theater/plays"/>
    <x v="2119"/>
    <n v="9074.46808510638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x v="23"/>
    <b v="1"/>
    <s v="theater/plays"/>
    <x v="935"/>
    <n v="500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x v="59"/>
    <b v="1"/>
    <s v="theater/plays"/>
    <x v="1007"/>
    <n v="2444.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x v="88"/>
    <b v="1"/>
    <s v="theater/plays"/>
    <x v="2120"/>
    <n v="442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x v="251"/>
    <b v="1"/>
    <s v="theater/plays"/>
    <x v="582"/>
    <n v="6774.1935483870957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x v="50"/>
    <b v="1"/>
    <s v="theater/plays"/>
    <x v="2121"/>
    <n v="6537.6811594202909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x v="64"/>
    <b v="1"/>
    <s v="theater/plays"/>
    <x v="2122"/>
    <n v="12190.47619047618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x v="7"/>
    <b v="1"/>
    <s v="theater/plays"/>
    <x v="2123"/>
    <n v="4745.6140350877195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x v="52"/>
    <b v="1"/>
    <s v="theater/plays"/>
    <x v="2124"/>
    <n v="9284.2592592592591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x v="183"/>
    <b v="1"/>
    <s v="theater/plays"/>
    <x v="2125"/>
    <n v="6825.3012048192777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x v="93"/>
    <b v="1"/>
    <s v="theater/plays"/>
    <x v="2126"/>
    <n v="3720.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x v="31"/>
    <b v="1"/>
    <s v="theater/plays"/>
    <x v="2127"/>
    <n v="25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x v="25"/>
    <b v="1"/>
    <s v="theater/plays"/>
    <x v="1003"/>
    <n v="4321.4285714285716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x v="39"/>
    <b v="1"/>
    <s v="theater/plays"/>
    <x v="2128"/>
    <n v="2513.0177514792899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x v="51"/>
    <b v="1"/>
    <s v="theater/plays"/>
    <x v="2129"/>
    <n v="2363.6363636363635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x v="332"/>
    <b v="1"/>
    <s v="theater/plays"/>
    <x v="2130"/>
    <n v="10395.098039215687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x v="201"/>
    <b v="1"/>
    <s v="theater/plays"/>
    <x v="2131"/>
    <n v="5038.461538461539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x v="9"/>
    <b v="1"/>
    <s v="theater/plays"/>
    <x v="1627"/>
    <n v="1360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x v="2"/>
    <b v="1"/>
    <s v="theater/plays"/>
    <x v="31"/>
    <n v="2857.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x v="225"/>
    <b v="1"/>
    <s v="theater/plays"/>
    <x v="31"/>
    <n v="6382.9787234042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x v="25"/>
    <b v="1"/>
    <s v="theater/plays"/>
    <x v="1014"/>
    <n v="885.71428571428578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x v="41"/>
    <b v="1"/>
    <s v="theater/plays"/>
    <x v="2132"/>
    <n v="5066.6666666666661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x v="13"/>
    <b v="1"/>
    <s v="theater/plays"/>
    <x v="101"/>
    <n v="6078.4313725490192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x v="10"/>
    <b v="1"/>
    <s v="theater/plays"/>
    <x v="2133"/>
    <n v="11342.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x v="23"/>
    <b v="1"/>
    <s v="theater/plays"/>
    <x v="966"/>
    <n v="10456.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x v="174"/>
    <b v="1"/>
    <s v="theater/plays"/>
    <x v="2134"/>
    <n v="9830.9278350515469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x v="88"/>
    <b v="1"/>
    <s v="theater/plays"/>
    <x v="2135"/>
    <n v="3503.9473684210529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x v="202"/>
    <b v="1"/>
    <s v="theater/plays"/>
    <x v="31"/>
    <n v="27272.727272727276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x v="47"/>
    <b v="1"/>
    <s v="theater/plays"/>
    <x v="1934"/>
    <n v="6384.6153846153848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x v="195"/>
    <b v="1"/>
    <s v="theater/plays"/>
    <x v="2136"/>
    <n v="3018.9368421052632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x v="2"/>
    <b v="1"/>
    <s v="theater/plays"/>
    <x v="2137"/>
    <n v="8351.4285714285725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x v="64"/>
    <b v="1"/>
    <s v="theater/plays"/>
    <x v="2138"/>
    <n v="6476.1904761904761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x v="251"/>
    <b v="1"/>
    <s v="theater/plays"/>
    <x v="2139"/>
    <n v="2011.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x v="202"/>
    <b v="1"/>
    <s v="theater/plays"/>
    <x v="919"/>
    <n v="4409.0909090909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x v="64"/>
    <b v="1"/>
    <s v="theater/plays"/>
    <x v="31"/>
    <n v="4047.6190476190473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x v="241"/>
    <b v="1"/>
    <s v="theater/plays"/>
    <x v="966"/>
    <n v="4453.7037037037035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x v="162"/>
    <b v="1"/>
    <s v="theater/plays"/>
    <x v="2140"/>
    <n v="12580.645161290324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x v="462"/>
    <b v="1"/>
    <s v="theater/plays"/>
    <x v="87"/>
    <n v="1969.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x v="29"/>
    <b v="0"/>
    <s v="theater/plays"/>
    <x v="460"/>
    <n v="100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x v="78"/>
    <b v="0"/>
    <s v="theater/plays"/>
    <x v="109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x v="78"/>
    <b v="0"/>
    <s v="theater/plays"/>
    <x v="109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x v="29"/>
    <b v="0"/>
    <s v="theater/plays"/>
    <x v="2141"/>
    <n v="300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x v="70"/>
    <b v="0"/>
    <s v="theater/plays"/>
    <x v="2142"/>
    <n v="6066.6666666666661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x v="78"/>
    <b v="0"/>
    <s v="theater/plays"/>
    <x v="109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x v="78"/>
    <b v="0"/>
    <s v="theater/plays"/>
    <x v="109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x v="83"/>
    <b v="0"/>
    <s v="theater/plays"/>
    <x v="418"/>
    <n v="2333.3333333333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x v="29"/>
    <b v="0"/>
    <s v="theater/plays"/>
    <x v="460"/>
    <n v="500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x v="62"/>
    <b v="0"/>
    <s v="theater/plays"/>
    <x v="2143"/>
    <n v="2392.3076923076924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x v="78"/>
    <b v="0"/>
    <s v="theater/plays"/>
    <x v="109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x v="79"/>
    <b v="0"/>
    <s v="theater/plays"/>
    <x v="1160"/>
    <n v="1583.3333333333335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x v="78"/>
    <b v="0"/>
    <s v="theater/plays"/>
    <x v="109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x v="25"/>
    <b v="0"/>
    <s v="theater/plays"/>
    <x v="2144"/>
    <n v="2978.5714285714284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x v="81"/>
    <b v="0"/>
    <s v="theater/plays"/>
    <x v="2145"/>
    <n v="600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x v="79"/>
    <b v="0"/>
    <s v="theater/plays"/>
    <x v="2146"/>
    <n v="2433.3333333333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x v="41"/>
    <b v="0"/>
    <s v="theater/plays"/>
    <x v="2147"/>
    <n v="500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x v="78"/>
    <b v="0"/>
    <s v="theater/plays"/>
    <x v="109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x v="29"/>
    <b v="0"/>
    <s v="theater/plays"/>
    <x v="1922"/>
    <n v="3500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x v="82"/>
    <b v="0"/>
    <s v="theater/plays"/>
    <x v="2148"/>
    <n v="2955.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x v="83"/>
    <b v="0"/>
    <s v="theater/plays"/>
    <x v="2149"/>
    <n v="2666.6666666666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x v="83"/>
    <b v="0"/>
    <s v="theater/plays"/>
    <x v="2150"/>
    <n v="1833.3333333333333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x v="29"/>
    <b v="0"/>
    <s v="theater/plays"/>
    <x v="167"/>
    <n v="2000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x v="83"/>
    <b v="0"/>
    <s v="theater/plays"/>
    <x v="1462"/>
    <n v="1333.3333333333335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x v="78"/>
    <b v="0"/>
    <s v="theater/plays"/>
    <x v="109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x v="84"/>
    <b v="0"/>
    <s v="theater/plays"/>
    <x v="2151"/>
    <n v="2250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x v="73"/>
    <b v="0"/>
    <s v="theater/plays"/>
    <x v="2152"/>
    <n v="5040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x v="65"/>
    <b v="0"/>
    <s v="theater/plays"/>
    <x v="2153"/>
    <n v="10502.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x v="81"/>
    <b v="0"/>
    <s v="theater/plays"/>
    <x v="2011"/>
    <n v="3540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x v="82"/>
    <b v="0"/>
    <s v="theater/plays"/>
    <x v="2154"/>
    <n v="8333.3333333333321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x v="62"/>
    <b v="0"/>
    <s v="theater/plays"/>
    <x v="2155"/>
    <n v="3592.3076923076919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x v="78"/>
    <b v="0"/>
    <s v="theater/plays"/>
    <x v="109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x v="22"/>
    <b v="0"/>
    <s v="theater/plays"/>
    <x v="2156"/>
    <n v="11912.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x v="83"/>
    <b v="0"/>
    <s v="theater/plays"/>
    <x v="1656"/>
    <n v="9033.3333333333321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x v="83"/>
    <b v="0"/>
    <s v="theater/plays"/>
    <x v="2157"/>
    <n v="233.33333333333334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x v="78"/>
    <b v="0"/>
    <s v="theater/plays"/>
    <x v="109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x v="79"/>
    <b v="0"/>
    <s v="theater/plays"/>
    <x v="2158"/>
    <n v="10833.333333333332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x v="80"/>
    <b v="0"/>
    <s v="theater/plays"/>
    <x v="1153"/>
    <n v="15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x v="29"/>
    <b v="0"/>
    <s v="theater/plays"/>
    <x v="2159"/>
    <n v="2900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x v="60"/>
    <b v="0"/>
    <s v="theater/plays"/>
    <x v="2160"/>
    <n v="9655.1724137931033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x v="78"/>
    <b v="0"/>
    <s v="theater/plays"/>
    <x v="109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x v="80"/>
    <b v="0"/>
    <s v="theater/plays"/>
    <x v="2161"/>
    <n v="6300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x v="81"/>
    <b v="0"/>
    <s v="theater/plays"/>
    <x v="2162"/>
    <n v="38160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x v="80"/>
    <b v="0"/>
    <s v="theater/plays"/>
    <x v="2163"/>
    <n v="46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x v="81"/>
    <b v="0"/>
    <s v="theater/plays"/>
    <x v="2164"/>
    <n v="2600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x v="29"/>
    <b v="0"/>
    <s v="theater/plays"/>
    <x v="152"/>
    <n v="100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x v="29"/>
    <b v="0"/>
    <s v="theater/plays"/>
    <x v="874"/>
    <n v="500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x v="78"/>
    <b v="0"/>
    <s v="theater/plays"/>
    <x v="109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x v="25"/>
    <b v="0"/>
    <s v="theater/plays"/>
    <x v="2165"/>
    <n v="8157.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x v="83"/>
    <b v="0"/>
    <s v="theater/plays"/>
    <x v="857"/>
    <n v="700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x v="73"/>
    <b v="0"/>
    <s v="theater/plays"/>
    <x v="2166"/>
    <n v="2730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x v="57"/>
    <b v="0"/>
    <s v="theater/plays"/>
    <x v="2167"/>
    <n v="2941.1764705882351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x v="84"/>
    <b v="0"/>
    <s v="theater/plays"/>
    <x v="724"/>
    <n v="1250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x v="78"/>
    <b v="0"/>
    <s v="theater/plays"/>
    <x v="109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x v="80"/>
    <b v="0"/>
    <s v="theater/plays"/>
    <x v="2168"/>
    <n v="5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x v="8"/>
    <b v="0"/>
    <s v="theater/plays"/>
    <x v="2169"/>
    <n v="5208.3333333333339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x v="83"/>
    <b v="0"/>
    <s v="theater/plays"/>
    <x v="2170"/>
    <n v="18333.333333333336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x v="8"/>
    <b v="0"/>
    <s v="theater/plays"/>
    <x v="2171"/>
    <n v="2633.3333333333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x v="78"/>
    <b v="0"/>
    <s v="theater/plays"/>
    <x v="109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x v="63"/>
    <b v="0"/>
    <s v="theater/plays"/>
    <x v="2172"/>
    <n v="48642.857142857145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x v="84"/>
    <b v="0"/>
    <s v="theater/plays"/>
    <x v="417"/>
    <n v="300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x v="29"/>
    <b v="0"/>
    <s v="theater/plays"/>
    <x v="374"/>
    <n v="2500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x v="80"/>
    <b v="0"/>
    <s v="theater/plays"/>
    <x v="2173"/>
    <n v="9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x v="80"/>
    <b v="0"/>
    <s v="theater/plays"/>
    <x v="152"/>
    <n v="18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x v="57"/>
    <b v="0"/>
    <s v="theater/plays"/>
    <x v="2174"/>
    <n v="3658.8235294117644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x v="63"/>
    <b v="0"/>
    <s v="theater/plays"/>
    <x v="2175"/>
    <n v="8071.4285714285706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x v="84"/>
    <b v="0"/>
    <s v="theater/plays"/>
    <x v="123"/>
    <n v="100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x v="81"/>
    <b v="0"/>
    <s v="theater/plays"/>
    <x v="178"/>
    <n v="5280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x v="29"/>
    <b v="0"/>
    <s v="theater/plays"/>
    <x v="469"/>
    <n v="200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x v="29"/>
    <b v="0"/>
    <s v="theater/plays"/>
    <x v="372"/>
    <n v="100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x v="25"/>
    <b v="0"/>
    <s v="theater/plays"/>
    <x v="2176"/>
    <n v="4692.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x v="55"/>
    <b v="0"/>
    <s v="theater/plays"/>
    <x v="2177"/>
    <n v="7807.6923076923076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x v="84"/>
    <b v="0"/>
    <s v="theater/plays"/>
    <x v="459"/>
    <n v="100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x v="29"/>
    <b v="0"/>
    <s v="theater/plays"/>
    <x v="524"/>
    <n v="100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x v="83"/>
    <b v="0"/>
    <s v="theater/plays"/>
    <x v="2178"/>
    <n v="20366.666666666664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x v="63"/>
    <b v="0"/>
    <s v="theater/plays"/>
    <x v="2179"/>
    <n v="2071.4285714285716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x v="82"/>
    <b v="0"/>
    <s v="theater/plays"/>
    <x v="2180"/>
    <n v="4855.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x v="9"/>
    <b v="0"/>
    <s v="theater/plays"/>
    <x v="2181"/>
    <n v="6809.9999999999991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x v="79"/>
    <b v="0"/>
    <s v="theater/plays"/>
    <x v="2182"/>
    <n v="850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x v="62"/>
    <b v="0"/>
    <s v="theater/plays"/>
    <x v="2183"/>
    <n v="5161.538461538461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x v="83"/>
    <b v="1"/>
    <s v="theater/musical"/>
    <x v="2184"/>
    <n v="4300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x v="79"/>
    <b v="1"/>
    <s v="theater/musical"/>
    <x v="31"/>
    <n v="8333.3333333333321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x v="73"/>
    <b v="1"/>
    <s v="theater/musical"/>
    <x v="31"/>
    <n v="300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x v="206"/>
    <b v="1"/>
    <s v="theater/musical"/>
    <x v="1912"/>
    <n v="17551.020408163266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x v="473"/>
    <b v="1"/>
    <s v="theater/musical"/>
    <x v="2185"/>
    <n v="23166.17587939698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x v="133"/>
    <b v="1"/>
    <s v="theater/musical"/>
    <x v="1054"/>
    <n v="7500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x v="64"/>
    <b v="1"/>
    <s v="theater/musical"/>
    <x v="2186"/>
    <n v="11214.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x v="54"/>
    <b v="1"/>
    <s v="theater/musical"/>
    <x v="31"/>
    <n v="4166.6666666666661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x v="58"/>
    <b v="1"/>
    <s v="theater/musical"/>
    <x v="2187"/>
    <n v="25517.34375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x v="95"/>
    <b v="1"/>
    <s v="theater/musical"/>
    <x v="2188"/>
    <n v="16277.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x v="82"/>
    <b v="1"/>
    <s v="theater/musical"/>
    <x v="938"/>
    <n v="8833.3333333333321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x v="44"/>
    <b v="1"/>
    <s v="theater/musical"/>
    <x v="2189"/>
    <n v="8573.6842105263167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x v="241"/>
    <b v="1"/>
    <s v="theater/musical"/>
    <x v="2190"/>
    <n v="4757.4074074074078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x v="77"/>
    <b v="1"/>
    <s v="theater/musical"/>
    <x v="1277"/>
    <n v="7297.2972972972966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x v="70"/>
    <b v="1"/>
    <s v="theater/musical"/>
    <x v="2191"/>
    <n v="9053.846153846152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x v="69"/>
    <b v="1"/>
    <s v="theater/musical"/>
    <x v="602"/>
    <n v="3764.7058823529414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x v="165"/>
    <b v="1"/>
    <s v="theater/musical"/>
    <x v="25"/>
    <n v="3636.3636363636365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x v="58"/>
    <b v="1"/>
    <s v="theater/musical"/>
    <x v="300"/>
    <n v="12671.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x v="20"/>
    <b v="1"/>
    <s v="theater/musical"/>
    <x v="2192"/>
    <n v="32920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x v="51"/>
    <b v="1"/>
    <s v="theater/musical"/>
    <x v="2193"/>
    <n v="8124.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x v="29"/>
    <b v="0"/>
    <s v="theater/spaces"/>
    <x v="524"/>
    <n v="100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x v="91"/>
    <b v="0"/>
    <s v="theater/spaces"/>
    <x v="2194"/>
    <n v="20222.7722772277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x v="78"/>
    <b v="0"/>
    <s v="theater/spaces"/>
    <x v="109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x v="29"/>
    <b v="0"/>
    <s v="theater/spaces"/>
    <x v="460"/>
    <n v="100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x v="78"/>
    <b v="0"/>
    <s v="theater/spaces"/>
    <x v="109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x v="84"/>
    <b v="0"/>
    <s v="theater/spaces"/>
    <x v="370"/>
    <n v="100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x v="62"/>
    <b v="0"/>
    <s v="theater/spaces"/>
    <x v="2195"/>
    <n v="8246.153846153847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x v="82"/>
    <b v="0"/>
    <s v="theater/spaces"/>
    <x v="2196"/>
    <n v="266.66666666666663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x v="84"/>
    <b v="0"/>
    <s v="theater/spaces"/>
    <x v="453"/>
    <n v="1250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x v="78"/>
    <b v="0"/>
    <s v="theater/spaces"/>
    <x v="109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x v="6"/>
    <b v="0"/>
    <s v="theater/spaces"/>
    <x v="2197"/>
    <n v="1889.6551724137933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x v="22"/>
    <b v="0"/>
    <s v="theater/spaces"/>
    <x v="2198"/>
    <n v="20062.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x v="83"/>
    <b v="0"/>
    <s v="theater/spaces"/>
    <x v="2199"/>
    <n v="20166.666666666664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x v="78"/>
    <b v="0"/>
    <s v="theater/spaces"/>
    <x v="109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x v="202"/>
    <b v="0"/>
    <s v="theater/spaces"/>
    <x v="2200"/>
    <n v="6500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x v="9"/>
    <b v="0"/>
    <s v="theater/spaces"/>
    <x v="2201"/>
    <n v="6609.9999999999991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x v="83"/>
    <b v="0"/>
    <s v="theater/spaces"/>
    <x v="2202"/>
    <n v="9333.3333333333321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x v="78"/>
    <b v="0"/>
    <s v="theater/spaces"/>
    <x v="109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x v="78"/>
    <b v="0"/>
    <s v="theater/spaces"/>
    <x v="109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x v="78"/>
    <b v="0"/>
    <s v="theater/spaces"/>
    <x v="109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x v="52"/>
    <b v="1"/>
    <s v="theater/plays"/>
    <x v="2203"/>
    <n v="50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x v="9"/>
    <b v="1"/>
    <s v="theater/plays"/>
    <x v="662"/>
    <n v="6090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x v="15"/>
    <b v="1"/>
    <s v="theater/plays"/>
    <x v="2204"/>
    <n v="10903.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x v="193"/>
    <b v="1"/>
    <s v="theater/plays"/>
    <x v="2205"/>
    <n v="2569.2295918367345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x v="70"/>
    <b v="1"/>
    <s v="theater/plays"/>
    <x v="2206"/>
    <n v="4192.3076923076924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x v="130"/>
    <b v="1"/>
    <s v="theater/plays"/>
    <x v="2207"/>
    <n v="8877.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x v="26"/>
    <b v="1"/>
    <s v="theater/plays"/>
    <x v="2208"/>
    <n v="8022.5352112676064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x v="5"/>
    <b v="1"/>
    <s v="theater/plays"/>
    <x v="938"/>
    <n v="7893.6170212765956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x v="57"/>
    <b v="1"/>
    <s v="theater/plays"/>
    <x v="2209"/>
    <n v="9558.8235294117658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x v="110"/>
    <b v="1"/>
    <s v="theater/plays"/>
    <x v="938"/>
    <n v="6989.010989010987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x v="68"/>
    <b v="1"/>
    <s v="theater/plays"/>
    <x v="2210"/>
    <n v="7453.4883720930238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x v="57"/>
    <b v="1"/>
    <s v="theater/plays"/>
    <x v="2211"/>
    <n v="12394.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x v="51"/>
    <b v="1"/>
    <s v="theater/plays"/>
    <x v="2212"/>
    <n v="26484.848484848488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x v="45"/>
    <b v="1"/>
    <s v="theater/plays"/>
    <x v="607"/>
    <n v="5862.0689655172409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x v="116"/>
    <b v="1"/>
    <s v="theater/plays"/>
    <x v="2213"/>
    <n v="7088.4955752212391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x v="25"/>
    <b v="1"/>
    <s v="theater/plays"/>
    <x v="2214"/>
    <n v="857.14285714285711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x v="209"/>
    <b v="1"/>
    <s v="theater/plays"/>
    <x v="2215"/>
    <n v="11356.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x v="38"/>
    <b v="1"/>
    <s v="theater/plays"/>
    <x v="2216"/>
    <n v="6068.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x v="67"/>
    <b v="1"/>
    <s v="theater/plays"/>
    <x v="578"/>
    <n v="11021.73913043478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x v="54"/>
    <b v="1"/>
    <s v="theater/plays"/>
    <x v="2217"/>
    <n v="13645.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x v="174"/>
    <b v="1"/>
    <s v="theater/spaces"/>
    <x v="2218"/>
    <n v="5316.4948453608249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x v="211"/>
    <b v="1"/>
    <s v="theater/spaces"/>
    <x v="2219"/>
    <n v="8649.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x v="486"/>
    <b v="1"/>
    <s v="theater/spaces"/>
    <x v="2220"/>
    <n v="15523.827397260275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x v="423"/>
    <b v="1"/>
    <s v="theater/spaces"/>
    <x v="2221"/>
    <n v="11508.256880733945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x v="112"/>
    <b v="1"/>
    <s v="theater/spaces"/>
    <x v="2222"/>
    <n v="10959.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x v="66"/>
    <b v="1"/>
    <s v="theater/spaces"/>
    <x v="269"/>
    <n v="4521.4285714285716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x v="236"/>
    <b v="1"/>
    <s v="theater/spaces"/>
    <x v="2223"/>
    <n v="10415.16981132075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x v="33"/>
    <b v="1"/>
    <s v="theater/spaces"/>
    <x v="31"/>
    <n v="3571.4285714285716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x v="487"/>
    <b v="1"/>
    <s v="theater/spaces"/>
    <x v="2224"/>
    <n v="9699.7252747252751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x v="74"/>
    <b v="1"/>
    <s v="theater/spaces"/>
    <x v="31"/>
    <n v="37037.037037037036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x v="251"/>
    <b v="1"/>
    <s v="theater/spaces"/>
    <x v="2225"/>
    <n v="9440.8602150537627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x v="31"/>
    <b v="1"/>
    <s v="theater/spaces"/>
    <x v="2226"/>
    <n v="4898.4375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x v="19"/>
    <b v="1"/>
    <s v="theater/spaces"/>
    <x v="2227"/>
    <n v="4559.09090909090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x v="211"/>
    <b v="1"/>
    <s v="theater/spaces"/>
    <x v="2228"/>
    <n v="2327.5254237288136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x v="437"/>
    <b v="1"/>
    <s v="theater/spaces"/>
    <x v="2229"/>
    <n v="6322.8915662650597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x v="413"/>
    <b v="1"/>
    <s v="theater/spaces"/>
    <x v="2230"/>
    <n v="15352.04081632653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x v="248"/>
    <b v="1"/>
    <s v="theater/spaces"/>
    <x v="2231"/>
    <n v="9020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x v="488"/>
    <b v="1"/>
    <s v="theater/spaces"/>
    <x v="2232"/>
    <n v="11897.113163972286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x v="9"/>
    <b v="1"/>
    <s v="theater/spaces"/>
    <x v="2233"/>
    <n v="80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x v="22"/>
    <b v="1"/>
    <s v="theater/spaces"/>
    <x v="31"/>
    <n v="6250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x v="489"/>
    <b v="1"/>
    <s v="theater/spaces"/>
    <x v="2234"/>
    <n v="13137.72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x v="201"/>
    <b v="1"/>
    <s v="theater/spaces"/>
    <x v="2235"/>
    <n v="7303.2980769230771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x v="57"/>
    <b v="1"/>
    <s v="theater/spaces"/>
    <x v="2107"/>
    <n v="17852.941176470587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x v="490"/>
    <b v="1"/>
    <s v="theater/spaces"/>
    <x v="2236"/>
    <n v="16290.974729241878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x v="115"/>
    <b v="1"/>
    <s v="theater/spaces"/>
    <x v="2237"/>
    <n v="10824.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x v="174"/>
    <b v="1"/>
    <s v="theater/spaces"/>
    <x v="2133"/>
    <n v="8886.5979381443303"/>
    <x v="1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x v="9"/>
    <b v="1"/>
    <s v="theater/spaces"/>
    <x v="2238"/>
    <n v="5400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x v="55"/>
    <b v="1"/>
    <s v="theater/spaces"/>
    <x v="2107"/>
    <n v="11673.076923076922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x v="130"/>
    <b v="1"/>
    <s v="theater/spaces"/>
    <x v="2239"/>
    <n v="23389.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x v="41"/>
    <b v="1"/>
    <s v="theater/spaces"/>
    <x v="2240"/>
    <n v="15800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x v="20"/>
    <b v="1"/>
    <s v="theater/spaces"/>
    <x v="2241"/>
    <n v="14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x v="165"/>
    <b v="1"/>
    <s v="theater/spaces"/>
    <x v="2242"/>
    <n v="8518.1818181818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x v="329"/>
    <b v="1"/>
    <s v="theater/spaces"/>
    <x v="2243"/>
    <n v="14669.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x v="491"/>
    <b v="1"/>
    <s v="theater/spaces"/>
    <x v="2244"/>
    <n v="5076.48114901256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x v="244"/>
    <b v="1"/>
    <s v="theater/spaces"/>
    <x v="2245"/>
    <n v="8770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x v="17"/>
    <b v="1"/>
    <s v="theater/spaces"/>
    <x v="2246"/>
    <n v="24227.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x v="180"/>
    <b v="1"/>
    <s v="theater/spaces"/>
    <x v="2247"/>
    <n v="14644.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x v="14"/>
    <b v="1"/>
    <s v="theater/spaces"/>
    <x v="2248"/>
    <n v="10317.073170731708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x v="334"/>
    <b v="1"/>
    <s v="theater/spaces"/>
    <x v="2249"/>
    <n v="8046.4601769911515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x v="209"/>
    <b v="1"/>
    <s v="theater/spaces"/>
    <x v="2250"/>
    <n v="23466.666666666664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x v="273"/>
    <b v="1"/>
    <s v="theater/spaces"/>
    <x v="2251"/>
    <n v="5068.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x v="95"/>
    <b v="1"/>
    <s v="theater/spaces"/>
    <x v="2252"/>
    <n v="16270.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x v="79"/>
    <b v="1"/>
    <s v="theater/spaces"/>
    <x v="288"/>
    <n v="12016.666666666668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x v="0"/>
    <b v="1"/>
    <s v="theater/spaces"/>
    <x v="2253"/>
    <n v="6769.7802197802202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x v="108"/>
    <b v="1"/>
    <s v="theater/spaces"/>
    <x v="2254"/>
    <n v="5210.3448275862074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x v="20"/>
    <b v="1"/>
    <s v="theater/spaces"/>
    <x v="2255"/>
    <n v="5160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x v="492"/>
    <b v="1"/>
    <s v="theater/spaces"/>
    <x v="2256"/>
    <n v="16430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x v="221"/>
    <b v="1"/>
    <s v="theater/spaces"/>
    <x v="2257"/>
    <n v="8485.8585858585848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x v="493"/>
    <b v="1"/>
    <s v="theater/spaces"/>
    <x v="2258"/>
    <n v="9454.8850574712651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x v="14"/>
    <b v="1"/>
    <s v="theater/spaces"/>
    <x v="2259"/>
    <n v="4553.6585365853662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x v="60"/>
    <b v="1"/>
    <s v="theater/spaces"/>
    <x v="31"/>
    <n v="5172.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x v="20"/>
    <b v="1"/>
    <s v="theater/spaces"/>
    <x v="66"/>
    <n v="50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x v="23"/>
    <b v="1"/>
    <s v="theater/spaces"/>
    <x v="2260"/>
    <n v="19113.043478260868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x v="494"/>
    <b v="1"/>
    <s v="theater/spaces"/>
    <x v="2261"/>
    <n v="8931.4285714285725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x v="495"/>
    <b v="1"/>
    <s v="theater/spaces"/>
    <x v="2262"/>
    <n v="8858.8631921824108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x v="313"/>
    <b v="1"/>
    <s v="theater/spaces"/>
    <x v="2263"/>
    <n v="9630.0911854103342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x v="58"/>
    <b v="1"/>
    <s v="theater/spaces"/>
    <x v="2264"/>
    <n v="3331.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x v="74"/>
    <b v="1"/>
    <s v="theater/spaces"/>
    <x v="10"/>
    <n v="3722.22222222222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x v="163"/>
    <b v="1"/>
    <s v="theater/spaces"/>
    <x v="2265"/>
    <n v="9213.0423728813548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x v="288"/>
    <b v="1"/>
    <s v="theater/spaces"/>
    <x v="1881"/>
    <n v="7678.5714285714294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x v="195"/>
    <b v="1"/>
    <s v="theater/spaces"/>
    <x v="2266"/>
    <n v="9652.631578947368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x v="77"/>
    <b v="1"/>
    <s v="theater/spaces"/>
    <x v="602"/>
    <n v="5189.1891891891892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x v="130"/>
    <b v="1"/>
    <s v="theater/spaces"/>
    <x v="2267"/>
    <n v="12891.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x v="239"/>
    <b v="1"/>
    <s v="theater/spaces"/>
    <x v="2268"/>
    <n v="8410.8974358974374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x v="31"/>
    <b v="1"/>
    <s v="theater/spaces"/>
    <x v="2269"/>
    <n v="8294.15625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x v="6"/>
    <b v="1"/>
    <s v="theater/spaces"/>
    <x v="2270"/>
    <n v="25994.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x v="9"/>
    <b v="1"/>
    <s v="theater/spaces"/>
    <x v="2271"/>
    <n v="37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x v="5"/>
    <b v="1"/>
    <s v="theater/spaces"/>
    <x v="2272"/>
    <n v="17702.127659574471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x v="241"/>
    <b v="1"/>
    <s v="theater/spaces"/>
    <x v="313"/>
    <n v="7407.4074074074078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x v="82"/>
    <b v="1"/>
    <s v="theater/spaces"/>
    <x v="938"/>
    <n v="7066.6666666666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x v="2"/>
    <b v="0"/>
    <s v="theater/spaces"/>
    <x v="2273"/>
    <n v="2362.8571428571431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x v="84"/>
    <b v="0"/>
    <s v="theater/spaces"/>
    <x v="840"/>
    <n v="3750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x v="83"/>
    <b v="0"/>
    <s v="theater/spaces"/>
    <x v="177"/>
    <n v="1333.3333333333335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x v="78"/>
    <b v="0"/>
    <s v="theater/spaces"/>
    <x v="109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x v="29"/>
    <b v="0"/>
    <s v="theater/spaces"/>
    <x v="2274"/>
    <n v="100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x v="78"/>
    <b v="0"/>
    <s v="theater/spaces"/>
    <x v="109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x v="78"/>
    <b v="0"/>
    <s v="theater/spaces"/>
    <x v="109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x v="83"/>
    <b v="0"/>
    <s v="theater/spaces"/>
    <x v="374"/>
    <n v="100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x v="202"/>
    <b v="0"/>
    <s v="theater/spaces"/>
    <x v="2275"/>
    <n v="4100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x v="79"/>
    <b v="0"/>
    <s v="theater/spaces"/>
    <x v="2276"/>
    <n v="5583.3333333333339"/>
    <x v="1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x v="78"/>
    <b v="0"/>
    <s v="theater/spaces"/>
    <x v="109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x v="85"/>
    <b v="0"/>
    <s v="theater/spaces"/>
    <x v="2277"/>
    <n v="9976.119402985074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x v="23"/>
    <b v="0"/>
    <s v="theater/spaces"/>
    <x v="2278"/>
    <n v="2552.173913043478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x v="250"/>
    <b v="0"/>
    <s v="theater/spaces"/>
    <x v="2279"/>
    <n v="11765.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x v="84"/>
    <b v="0"/>
    <s v="theater/spaces"/>
    <x v="167"/>
    <n v="500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x v="41"/>
    <b v="0"/>
    <s v="theater/spaces"/>
    <x v="2280"/>
    <n v="279666.66666666663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x v="29"/>
    <b v="0"/>
    <s v="theater/spaces"/>
    <x v="453"/>
    <n v="200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x v="84"/>
    <b v="0"/>
    <s v="theater/spaces"/>
    <x v="2281"/>
    <n v="8750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x v="63"/>
    <b v="0"/>
    <s v="theater/spaces"/>
    <x v="2282"/>
    <n v="2014.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x v="38"/>
    <b v="0"/>
    <s v="theater/spaces"/>
    <x v="2283"/>
    <n v="2087.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x v="27"/>
    <b v="0"/>
    <s v="theater/spaces"/>
    <x v="2284"/>
    <n v="6130.7692307692305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x v="84"/>
    <b v="0"/>
    <s v="theater/spaces"/>
    <x v="374"/>
    <n v="100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x v="63"/>
    <b v="0"/>
    <s v="theater/spaces"/>
    <x v="2285"/>
    <n v="9214.2857142857138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x v="83"/>
    <b v="0"/>
    <s v="theater/spaces"/>
    <x v="2286"/>
    <n v="733.33333333333326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x v="9"/>
    <b v="0"/>
    <s v="theater/spaces"/>
    <x v="2287"/>
    <n v="6480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x v="133"/>
    <b v="0"/>
    <s v="theater/spaces"/>
    <x v="2288"/>
    <n v="30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x v="84"/>
    <b v="0"/>
    <s v="theater/spaces"/>
    <x v="2289"/>
    <n v="5250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x v="83"/>
    <b v="0"/>
    <s v="theater/spaces"/>
    <x v="2290"/>
    <n v="2366.6666666666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x v="74"/>
    <b v="0"/>
    <s v="theater/spaces"/>
    <x v="2291"/>
    <n v="41577.777777777774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x v="63"/>
    <b v="0"/>
    <s v="theater/spaces"/>
    <x v="2292"/>
    <n v="5371.4285714285716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x v="81"/>
    <b v="0"/>
    <s v="theater/spaces"/>
    <x v="2293"/>
    <n v="42060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x v="78"/>
    <b v="0"/>
    <s v="theater/spaces"/>
    <x v="109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x v="83"/>
    <b v="0"/>
    <s v="theater/spaces"/>
    <x v="1228"/>
    <n v="1866.6666666666667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x v="79"/>
    <b v="0"/>
    <s v="theater/spaces"/>
    <x v="2294"/>
    <n v="7833.3333333333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x v="82"/>
    <b v="0"/>
    <s v="theater/spaces"/>
    <x v="2295"/>
    <n v="6777.7777777777774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x v="83"/>
    <b v="0"/>
    <s v="theater/spaces"/>
    <x v="1161"/>
    <n v="1666.6666666666667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x v="84"/>
    <b v="0"/>
    <s v="theater/spaces"/>
    <x v="895"/>
    <n v="6250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x v="83"/>
    <b v="0"/>
    <s v="theater/spaces"/>
    <x v="2296"/>
    <n v="4200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x v="43"/>
    <b v="0"/>
    <s v="theater/spaces"/>
    <x v="2297"/>
    <n v="13008.888888888891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x v="82"/>
    <b v="0"/>
    <s v="theater/spaces"/>
    <x v="2298"/>
    <n v="127022.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x v="82"/>
    <b v="0"/>
    <s v="theater/spaces"/>
    <x v="2299"/>
    <n v="8844.444444444443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x v="64"/>
    <b v="0"/>
    <s v="theater/spaces"/>
    <x v="2300"/>
    <n v="5634.238095238095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x v="57"/>
    <b v="0"/>
    <s v="theater/spaces"/>
    <x v="2301"/>
    <n v="5352.941176470588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x v="29"/>
    <b v="0"/>
    <s v="theater/spaces"/>
    <x v="1866"/>
    <n v="2500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x v="29"/>
    <b v="0"/>
    <s v="theater/spaces"/>
    <x v="2302"/>
    <n v="500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x v="25"/>
    <b v="0"/>
    <s v="theater/spaces"/>
    <x v="2303"/>
    <n v="5678.5714285714284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x v="288"/>
    <b v="0"/>
    <s v="theater/spaces"/>
    <x v="2304"/>
    <n v="4083.3333333333335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x v="74"/>
    <b v="0"/>
    <s v="theater/spaces"/>
    <x v="2305"/>
    <n v="6511.1111111111113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x v="81"/>
    <b v="0"/>
    <s v="theater/spaces"/>
    <x v="2306"/>
    <n v="5560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x v="62"/>
    <b v="0"/>
    <s v="theater/spaces"/>
    <x v="2307"/>
    <n v="14053.8461538461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x v="8"/>
    <b v="0"/>
    <s v="theater/spaces"/>
    <x v="746"/>
    <n v="2500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x v="240"/>
    <b v="0"/>
    <s v="theater/spaces"/>
    <x v="2308"/>
    <n v="6953.33333333333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x v="84"/>
    <b v="0"/>
    <s v="theater/spaces"/>
    <x v="2309"/>
    <n v="550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x v="81"/>
    <b v="0"/>
    <s v="theater/spaces"/>
    <x v="2310"/>
    <n v="23700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x v="162"/>
    <b v="0"/>
    <s v="theater/spaces"/>
    <x v="2311"/>
    <n v="7987.0967741935492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x v="80"/>
    <b v="0"/>
    <s v="theater/spaces"/>
    <x v="2312"/>
    <n v="10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x v="60"/>
    <b v="0"/>
    <s v="theater/spaces"/>
    <x v="2313"/>
    <n v="27258.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x v="84"/>
    <b v="0"/>
    <s v="theater/spaces"/>
    <x v="2314"/>
    <n v="1300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x v="229"/>
    <b v="0"/>
    <s v="theater/spaces"/>
    <x v="2315"/>
    <n v="5818.4210526315792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x v="29"/>
    <b v="0"/>
    <s v="theater/spaces"/>
    <x v="167"/>
    <n v="100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x v="88"/>
    <b v="0"/>
    <s v="theater/spaces"/>
    <x v="2316"/>
    <n v="7010.5263157894742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x v="82"/>
    <b v="0"/>
    <s v="theater/spaces"/>
    <x v="2317"/>
    <n v="5788.8888888888887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x v="77"/>
    <b v="0"/>
    <s v="theater/spaces"/>
    <x v="2318"/>
    <n v="12527.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x v="78"/>
    <b v="0"/>
    <s v="theater/spaces"/>
    <x v="109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x v="29"/>
    <b v="0"/>
    <s v="theater/spaces"/>
    <x v="419"/>
    <n v="300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x v="73"/>
    <b v="0"/>
    <s v="theater/spaces"/>
    <x v="2319"/>
    <n v="4300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x v="29"/>
    <b v="0"/>
    <s v="theater/spaces"/>
    <x v="370"/>
    <n v="100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x v="84"/>
    <b v="0"/>
    <s v="theater/spaces"/>
    <x v="691"/>
    <n v="77500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x v="29"/>
    <b v="0"/>
    <s v="theater/spaces"/>
    <x v="833"/>
    <n v="500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x v="73"/>
    <b v="0"/>
    <s v="theater/spaces"/>
    <x v="2320"/>
    <n v="1280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x v="29"/>
    <b v="0"/>
    <s v="theater/spaces"/>
    <x v="886"/>
    <n v="1000"/>
    <x v="1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x v="84"/>
    <b v="0"/>
    <s v="theater/spaces"/>
    <x v="2321"/>
    <n v="5800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x v="493"/>
    <b v="0"/>
    <s v="theater/spaces"/>
    <x v="2322"/>
    <n v="24480.459770114943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x v="80"/>
    <b v="0"/>
    <s v="theater/spaces"/>
    <x v="2323"/>
    <n v="650"/>
    <x v="1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x v="78"/>
    <b v="0"/>
    <s v="theater/spaces"/>
    <x v="109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x v="57"/>
    <b v="0"/>
    <s v="theater/spaces"/>
    <x v="2324"/>
    <n v="6117.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x v="78"/>
    <b v="0"/>
    <s v="theater/spaces"/>
    <x v="109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x v="27"/>
    <b v="0"/>
    <s v="theater/plays"/>
    <x v="2325"/>
    <n v="13923.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x v="29"/>
    <b v="0"/>
    <s v="theater/plays"/>
    <x v="417"/>
    <n v="100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x v="80"/>
    <b v="0"/>
    <s v="theater/plays"/>
    <x v="2326"/>
    <n v="93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x v="8"/>
    <b v="0"/>
    <s v="theater/plays"/>
    <x v="2327"/>
    <n v="53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x v="29"/>
    <b v="0"/>
    <s v="theater/plays"/>
    <x v="108"/>
    <n v="100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x v="38"/>
    <b v="0"/>
    <s v="theater/plays"/>
    <x v="1277"/>
    <n v="33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x v="8"/>
    <b v="0"/>
    <s v="theater/plays"/>
    <x v="2328"/>
    <n v="18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x v="63"/>
    <b v="0"/>
    <s v="theater/plays"/>
    <x v="2329"/>
    <n v="2314.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x v="19"/>
    <b v="0"/>
    <s v="theater/plays"/>
    <x v="2330"/>
    <n v="2904.545454545454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x v="29"/>
    <b v="0"/>
    <s v="theater/plays"/>
    <x v="422"/>
    <n v="500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x v="78"/>
    <b v="0"/>
    <s v="theater/plays"/>
    <x v="109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x v="79"/>
    <b v="0"/>
    <s v="theater/plays"/>
    <x v="2331"/>
    <n v="4500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x v="80"/>
    <b v="0"/>
    <s v="theater/plays"/>
    <x v="2332"/>
    <n v="2400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x v="22"/>
    <b v="0"/>
    <s v="theater/plays"/>
    <x v="2333"/>
    <n v="32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x v="83"/>
    <b v="0"/>
    <s v="theater/plays"/>
    <x v="2334"/>
    <n v="1500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x v="78"/>
    <b v="0"/>
    <s v="theater/plays"/>
    <x v="109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x v="209"/>
    <b v="0"/>
    <s v="theater/plays"/>
    <x v="2335"/>
    <n v="25133.333333333336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x v="78"/>
    <b v="0"/>
    <s v="theater/plays"/>
    <x v="109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x v="8"/>
    <b v="0"/>
    <s v="theater/plays"/>
    <x v="1131"/>
    <n v="43750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x v="496"/>
    <b v="1"/>
    <s v="theater/plays"/>
    <x v="2336"/>
    <n v="11035.211267605633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x v="7"/>
    <b v="1"/>
    <s v="theater/plays"/>
    <x v="2337"/>
    <n v="4142.1052631578941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x v="20"/>
    <b v="1"/>
    <s v="theater/plays"/>
    <x v="87"/>
    <n v="5200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x v="201"/>
    <b v="1"/>
    <s v="theater/plays"/>
    <x v="50"/>
    <n v="3399.0384615384614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x v="69"/>
    <b v="1"/>
    <s v="theater/plays"/>
    <x v="84"/>
    <n v="10335.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x v="85"/>
    <b v="1"/>
    <s v="theater/plays"/>
    <x v="2338"/>
    <n v="3479.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x v="198"/>
    <b v="1"/>
    <s v="theater/plays"/>
    <x v="2339"/>
    <n v="4177.385892116182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x v="252"/>
    <b v="1"/>
    <s v="theater/plays"/>
    <x v="2340"/>
    <n v="6426.8292682926831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x v="177"/>
    <b v="1"/>
    <s v="theater/plays"/>
    <x v="2341"/>
    <n v="3120.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x v="30"/>
    <b v="1"/>
    <s v="theater/plays"/>
    <x v="2342"/>
    <n v="6292.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x v="14"/>
    <b v="1"/>
    <s v="theater/plays"/>
    <x v="50"/>
    <n v="9853.6585365853662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x v="50"/>
    <b v="1"/>
    <s v="theater/plays"/>
    <x v="430"/>
    <n v="8260.869565217390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x v="47"/>
    <b v="1"/>
    <s v="theater/plays"/>
    <x v="2343"/>
    <n v="3850.4230769230771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x v="7"/>
    <b v="1"/>
    <s v="theater/plays"/>
    <x v="1400"/>
    <n v="8015.7894736842109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x v="142"/>
    <b v="1"/>
    <s v="theater/plays"/>
    <x v="2344"/>
    <n v="2840.5405405405409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x v="287"/>
    <b v="1"/>
    <s v="theater/plays"/>
    <x v="2345"/>
    <n v="8073.0158730158737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x v="250"/>
    <b v="1"/>
    <s v="theater/plays"/>
    <x v="2346"/>
    <n v="20069.444444444445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x v="26"/>
    <b v="1"/>
    <s v="theater/plays"/>
    <x v="2347"/>
    <n v="3759.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x v="64"/>
    <b v="1"/>
    <s v="theater/plays"/>
    <x v="2348"/>
    <n v="5809.5238095238092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x v="497"/>
    <b v="1"/>
    <s v="theater/plays"/>
    <x v="2349"/>
    <n v="6030.089247311828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x v="165"/>
    <b v="1"/>
    <s v="theater/plays"/>
    <x v="2350"/>
    <n v="6336.3636363636369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x v="42"/>
    <b v="1"/>
    <s v="theater/plays"/>
    <x v="2351"/>
    <n v="5090.1639344262294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x v="141"/>
    <b v="1"/>
    <s v="theater/plays"/>
    <x v="2352"/>
    <n v="10050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x v="26"/>
    <b v="1"/>
    <s v="theater/plays"/>
    <x v="2353"/>
    <n v="3161.9718309859154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x v="27"/>
    <b v="1"/>
    <s v="theater/plays"/>
    <x v="2354"/>
    <n v="6510.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x v="60"/>
    <b v="1"/>
    <s v="theater/plays"/>
    <x v="935"/>
    <n v="7931.0344827586205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x v="142"/>
    <b v="1"/>
    <s v="theater/plays"/>
    <x v="288"/>
    <n v="13918.91891891892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x v="23"/>
    <b v="1"/>
    <s v="theater/plays"/>
    <x v="2355"/>
    <n v="13191.304347826088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x v="65"/>
    <b v="1"/>
    <s v="theater/plays"/>
    <x v="2356"/>
    <n v="9130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x v="165"/>
    <b v="1"/>
    <s v="theater/plays"/>
    <x v="2357"/>
    <n v="3967.27272727272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x v="13"/>
    <b v="1"/>
    <s v="theater/plays"/>
    <x v="2358"/>
    <n v="5754.9019607843138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x v="76"/>
    <b v="1"/>
    <s v="theater/plays"/>
    <x v="2359"/>
    <n v="3302.5641025641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x v="95"/>
    <b v="1"/>
    <s v="theater/plays"/>
    <x v="2360"/>
    <n v="7733.5806451612898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x v="43"/>
    <b v="1"/>
    <s v="theater/plays"/>
    <x v="2361"/>
    <n v="3193.3333333333335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x v="41"/>
    <b v="1"/>
    <s v="theater/plays"/>
    <x v="2206"/>
    <n v="3633.3333333333335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x v="299"/>
    <b v="1"/>
    <s v="theater/plays"/>
    <x v="2191"/>
    <n v="4676.8211920529802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x v="32"/>
    <b v="1"/>
    <s v="theater/plays"/>
    <x v="2206"/>
    <n v="4007.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x v="67"/>
    <b v="1"/>
    <s v="theater/plays"/>
    <x v="2362"/>
    <n v="10021.73913043478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x v="54"/>
    <b v="1"/>
    <s v="theater/plays"/>
    <x v="31"/>
    <n v="4166.6666666666661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x v="16"/>
    <b v="1"/>
    <s v="theater/plays"/>
    <x v="2363"/>
    <n v="4671.4285714285716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x v="138"/>
    <b v="1"/>
    <s v="theater/plays"/>
    <x v="2364"/>
    <n v="7149.1803278688521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x v="82"/>
    <b v="0"/>
    <s v="theater/musical"/>
    <x v="2365"/>
    <n v="1444.4444444444446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x v="10"/>
    <b v="0"/>
    <s v="theater/musical"/>
    <x v="2366"/>
    <n v="35684.21052631579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x v="78"/>
    <b v="0"/>
    <s v="theater/musical"/>
    <x v="109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x v="80"/>
    <b v="0"/>
    <s v="theater/musical"/>
    <x v="2367"/>
    <n v="37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x v="22"/>
    <b v="0"/>
    <s v="theater/musical"/>
    <x v="391"/>
    <n v="12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x v="54"/>
    <b v="0"/>
    <s v="theater/musical"/>
    <x v="2368"/>
    <n v="2445.833333333333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x v="78"/>
    <b v="0"/>
    <s v="theater/musical"/>
    <x v="109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x v="70"/>
    <b v="0"/>
    <s v="theater/musical"/>
    <x v="2369"/>
    <n v="5307.6923076923076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x v="79"/>
    <b v="0"/>
    <s v="theater/musical"/>
    <x v="1855"/>
    <n v="300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x v="80"/>
    <b v="0"/>
    <s v="theater/musical"/>
    <x v="2370"/>
    <n v="286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x v="83"/>
    <b v="0"/>
    <s v="theater/musical"/>
    <x v="456"/>
    <n v="3666.6666666666665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x v="28"/>
    <b v="0"/>
    <s v="theater/musical"/>
    <x v="2371"/>
    <n v="4920.7547169811323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x v="29"/>
    <b v="0"/>
    <s v="theater/musical"/>
    <x v="133"/>
    <n v="100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x v="84"/>
    <b v="0"/>
    <s v="theater/musical"/>
    <x v="2372"/>
    <n v="1250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x v="20"/>
    <b v="0"/>
    <s v="theater/musical"/>
    <x v="2373"/>
    <n v="109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x v="79"/>
    <b v="0"/>
    <s v="theater/musical"/>
    <x v="180"/>
    <n v="4166.6666666666661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x v="78"/>
    <b v="0"/>
    <s v="theater/musical"/>
    <x v="109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x v="8"/>
    <b v="0"/>
    <s v="theater/musical"/>
    <x v="2374"/>
    <n v="22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x v="78"/>
    <b v="0"/>
    <s v="theater/musical"/>
    <x v="109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x v="17"/>
    <b v="0"/>
    <s v="theater/musical"/>
    <x v="2375"/>
    <n v="7083.33333333333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x v="141"/>
    <b v="1"/>
    <s v="theater/plays"/>
    <x v="991"/>
    <n v="6310.9756097560976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x v="334"/>
    <b v="1"/>
    <s v="theater/plays"/>
    <x v="2376"/>
    <n v="5015.7964601769909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x v="65"/>
    <b v="1"/>
    <s v="theater/plays"/>
    <x v="2377"/>
    <n v="6288.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x v="498"/>
    <b v="1"/>
    <s v="theater/plays"/>
    <x v="2378"/>
    <n v="8553.1055900621104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x v="225"/>
    <b v="1"/>
    <s v="theater/plays"/>
    <x v="2379"/>
    <n v="5372.3404255319147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x v="5"/>
    <b v="1"/>
    <s v="theater/plays"/>
    <x v="2380"/>
    <n v="12780.851063829787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x v="248"/>
    <b v="1"/>
    <s v="theater/plays"/>
    <x v="2381"/>
    <n v="10657.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x v="179"/>
    <b v="1"/>
    <s v="theater/plays"/>
    <x v="2382"/>
    <n v="26211.194029850747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x v="2"/>
    <b v="1"/>
    <s v="theater/plays"/>
    <x v="2383"/>
    <n v="5717.1428571428569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x v="201"/>
    <b v="1"/>
    <s v="theater/plays"/>
    <x v="2251"/>
    <n v="5020.1923076923076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x v="192"/>
    <b v="1"/>
    <s v="theater/plays"/>
    <x v="426"/>
    <n v="6658.6956521739121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x v="46"/>
    <b v="1"/>
    <s v="theater/plays"/>
    <x v="2384"/>
    <n v="16825.210084033613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x v="211"/>
    <b v="1"/>
    <s v="theater/plays"/>
    <x v="2385"/>
    <n v="25637.288135593219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x v="116"/>
    <b v="1"/>
    <s v="theater/plays"/>
    <x v="2386"/>
    <n v="3661.0619469026547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x v="87"/>
    <b v="1"/>
    <s v="theater/plays"/>
    <x v="2387"/>
    <n v="3714.2857142857147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x v="142"/>
    <b v="1"/>
    <s v="theater/plays"/>
    <x v="2388"/>
    <n v="4587.8378378378375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x v="499"/>
    <b v="1"/>
    <s v="theater/plays"/>
    <x v="2389"/>
    <n v="14171.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x v="70"/>
    <b v="1"/>
    <s v="theater/plays"/>
    <x v="1099"/>
    <n v="5248.7179487179492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x v="64"/>
    <b v="1"/>
    <s v="theater/plays"/>
    <x v="44"/>
    <n v="5952.3809523809523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x v="209"/>
    <b v="1"/>
    <s v="theater/plays"/>
    <x v="1054"/>
    <n v="500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x v="77"/>
    <b v="1"/>
    <s v="theater/plays"/>
    <x v="2390"/>
    <n v="19362.16216216216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x v="91"/>
    <b v="1"/>
    <s v="theater/plays"/>
    <x v="2391"/>
    <n v="10679.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x v="77"/>
    <b v="1"/>
    <s v="theater/plays"/>
    <x v="2392"/>
    <n v="7721.6216216216208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x v="33"/>
    <b v="1"/>
    <s v="theater/plays"/>
    <x v="2393"/>
    <n v="5750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x v="55"/>
    <b v="1"/>
    <s v="theater/plays"/>
    <x v="2394"/>
    <n v="5046.1538461538457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x v="42"/>
    <b v="1"/>
    <s v="theater/plays"/>
    <x v="2395"/>
    <n v="9737.7049180327867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x v="248"/>
    <b v="1"/>
    <s v="theater/plays"/>
    <x v="2396"/>
    <n v="3491.9217391304351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x v="331"/>
    <b v="1"/>
    <s v="theater/plays"/>
    <x v="2397"/>
    <n v="8553.0386740331487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x v="238"/>
    <b v="1"/>
    <s v="theater/plays"/>
    <x v="1794"/>
    <n v="18290.909090909092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x v="314"/>
    <b v="1"/>
    <s v="theater/plays"/>
    <x v="2398"/>
    <n v="13113.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x v="1"/>
    <b v="1"/>
    <s v="theater/plays"/>
    <x v="2399"/>
    <n v="3981.0126582278476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x v="201"/>
    <b v="1"/>
    <s v="theater/plays"/>
    <x v="2400"/>
    <n v="5970.1730769230762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x v="69"/>
    <b v="1"/>
    <s v="theater/plays"/>
    <x v="518"/>
    <n v="8873.5294117647063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x v="157"/>
    <b v="1"/>
    <s v="theater/plays"/>
    <x v="2401"/>
    <n v="5868.8622754491025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x v="275"/>
    <b v="1"/>
    <s v="theater/plays"/>
    <x v="2402"/>
    <n v="6956.5136612021861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x v="26"/>
    <b v="1"/>
    <s v="theater/plays"/>
    <x v="2403"/>
    <n v="11587.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x v="50"/>
    <b v="1"/>
    <s v="theater/plays"/>
    <x v="2404"/>
    <n v="2386.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x v="500"/>
    <b v="1"/>
    <s v="theater/plays"/>
    <x v="2405"/>
    <n v="8112.5925925925931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x v="189"/>
    <b v="1"/>
    <s v="theater/plays"/>
    <x v="2406"/>
    <n v="5762.6943005181347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x v="7"/>
    <b v="1"/>
    <s v="theater/plays"/>
    <x v="2407"/>
    <n v="4642.9824561403511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x v="452"/>
    <b v="1"/>
    <s v="theater/plays"/>
    <x v="2408"/>
    <n v="6047.5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x v="106"/>
    <b v="1"/>
    <s v="theater/plays"/>
    <x v="2409"/>
    <n v="6557.954545454545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x v="496"/>
    <b v="1"/>
    <s v="theater/plays"/>
    <x v="2410"/>
    <n v="11919.24882629107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x v="9"/>
    <b v="1"/>
    <s v="theater/plays"/>
    <x v="1613"/>
    <n v="83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x v="133"/>
    <b v="1"/>
    <s v="theater/plays"/>
    <x v="2411"/>
    <n v="57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x v="248"/>
    <b v="1"/>
    <s v="theater/plays"/>
    <x v="2412"/>
    <n v="17708.695652173912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x v="153"/>
    <b v="1"/>
    <s v="theater/plays"/>
    <x v="2413"/>
    <n v="7077.1505376344085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x v="59"/>
    <b v="1"/>
    <s v="theater/plays"/>
    <x v="1290"/>
    <n v="2916.66666666666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x v="282"/>
    <b v="1"/>
    <s v="theater/plays"/>
    <x v="2414"/>
    <n v="7276.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x v="14"/>
    <b v="1"/>
    <s v="theater/plays"/>
    <x v="2415"/>
    <n v="5185.3414634146329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x v="11"/>
    <b v="1"/>
    <s v="theater/plays"/>
    <x v="2416"/>
    <n v="9820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x v="174"/>
    <b v="1"/>
    <s v="theater/plays"/>
    <x v="2417"/>
    <n v="25173.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x v="196"/>
    <b v="1"/>
    <s v="theater/plays"/>
    <x v="2418"/>
    <n v="7482.1917808219187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x v="72"/>
    <b v="1"/>
    <s v="theater/plays"/>
    <x v="2419"/>
    <n v="6765.3061224489793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x v="179"/>
    <b v="1"/>
    <s v="theater/plays"/>
    <x v="2420"/>
    <n v="9381.3432835820895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x v="32"/>
    <b v="1"/>
    <s v="theater/plays"/>
    <x v="2421"/>
    <n v="4123.7647058823522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x v="72"/>
    <b v="1"/>
    <s v="theater/plays"/>
    <x v="288"/>
    <n v="5255.1020408163267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x v="287"/>
    <b v="1"/>
    <s v="theater/plays"/>
    <x v="2002"/>
    <n v="7028.5714285714294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x v="430"/>
    <b v="1"/>
    <s v="theater/plays"/>
    <x v="2422"/>
    <n v="4832.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x v="449"/>
    <b v="1"/>
    <s v="theater/plays"/>
    <x v="426"/>
    <n v="5317.7083333333339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x v="288"/>
    <b v="1"/>
    <s v="theater/plays"/>
    <x v="602"/>
    <n v="6095.238095238094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x v="16"/>
    <b v="1"/>
    <s v="theater/plays"/>
    <x v="1240"/>
    <n v="11600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x v="209"/>
    <b v="1"/>
    <s v="theater/plays"/>
    <x v="658"/>
    <n v="6100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x v="13"/>
    <b v="1"/>
    <s v="theater/plays"/>
    <x v="2129"/>
    <n v="3823.5294117647059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x v="108"/>
    <b v="1"/>
    <s v="theater/plays"/>
    <x v="2423"/>
    <n v="10650.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x v="64"/>
    <b v="1"/>
    <s v="theater/plays"/>
    <x v="202"/>
    <n v="20457.142857142859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x v="172"/>
    <b v="1"/>
    <s v="theater/plays"/>
    <x v="2424"/>
    <n v="5491.2587412587418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x v="8"/>
    <b v="1"/>
    <s v="theater/plays"/>
    <x v="2425"/>
    <n v="15041.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x v="61"/>
    <b v="1"/>
    <s v="theater/plays"/>
    <x v="2426"/>
    <n v="52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x v="61"/>
    <b v="1"/>
    <s v="theater/plays"/>
    <x v="1878"/>
    <n v="5430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x v="69"/>
    <b v="1"/>
    <s v="theater/plays"/>
    <x v="1936"/>
    <n v="7602.941176470588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x v="287"/>
    <b v="1"/>
    <s v="theater/plays"/>
    <x v="2427"/>
    <n v="10520.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x v="209"/>
    <b v="1"/>
    <s v="theater/plays"/>
    <x v="288"/>
    <n v="6866.6666666666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x v="5"/>
    <b v="1"/>
    <s v="theater/plays"/>
    <x v="2428"/>
    <n v="12936.170212765959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x v="186"/>
    <b v="1"/>
    <s v="theater/plays"/>
    <x v="2429"/>
    <n v="13426.37130801687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x v="5"/>
    <b v="1"/>
    <s v="theater/plays"/>
    <x v="2430"/>
    <n v="1782.9787234042551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x v="41"/>
    <b v="1"/>
    <s v="theater/plays"/>
    <x v="264"/>
    <n v="20320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x v="75"/>
    <b v="1"/>
    <s v="theater/plays"/>
    <x v="2431"/>
    <n v="6918.5185185185192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x v="259"/>
    <b v="1"/>
    <s v="theater/plays"/>
    <x v="2432"/>
    <n v="12512.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x v="69"/>
    <b v="1"/>
    <s v="theater/plays"/>
    <x v="31"/>
    <n v="7352.941176470588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x v="447"/>
    <b v="1"/>
    <s v="theater/plays"/>
    <x v="2433"/>
    <n v="4843.7149758454107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x v="20"/>
    <b v="1"/>
    <s v="theater/plays"/>
    <x v="2434"/>
    <n v="2660.84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x v="250"/>
    <b v="1"/>
    <s v="theater/plays"/>
    <x v="1247"/>
    <n v="3366.6666666666665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x v="25"/>
    <b v="1"/>
    <s v="theater/plays"/>
    <x v="430"/>
    <n v="4071.4285714285716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x v="41"/>
    <b v="1"/>
    <s v="theater/plays"/>
    <x v="2435"/>
    <n v="1926.6666666666665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x v="110"/>
    <b v="1"/>
    <s v="theater/plays"/>
    <x v="2436"/>
    <n v="8428.5714285714294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x v="54"/>
    <b v="1"/>
    <s v="theater/plays"/>
    <x v="1237"/>
    <n v="2958.333333333333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x v="74"/>
    <b v="1"/>
    <s v="theater/plays"/>
    <x v="2437"/>
    <n v="2666.7037037037039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x v="5"/>
    <b v="1"/>
    <s v="theater/plays"/>
    <x v="2438"/>
    <n v="4597.8723404255315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x v="34"/>
    <b v="1"/>
    <s v="theater/plays"/>
    <x v="2439"/>
    <n v="12509.09090909091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x v="250"/>
    <b v="1"/>
    <s v="theater/plays"/>
    <x v="2440"/>
    <n v="14129.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x v="287"/>
    <b v="1"/>
    <s v="theater/plays"/>
    <x v="2441"/>
    <n v="5533.3333333333339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x v="106"/>
    <b v="1"/>
    <s v="theater/plays"/>
    <x v="2442"/>
    <n v="4642.045454545455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x v="16"/>
    <b v="1"/>
    <s v="theater/plays"/>
    <x v="1424"/>
    <n v="5720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x v="133"/>
    <b v="1"/>
    <s v="theater/plays"/>
    <x v="2443"/>
    <n v="17370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x v="2"/>
    <b v="1"/>
    <s v="theater/plays"/>
    <x v="2444"/>
    <n v="5960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x v="489"/>
    <b v="1"/>
    <s v="theater/plays"/>
    <x v="2445"/>
    <n v="8958.5714285714294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x v="9"/>
    <b v="1"/>
    <s v="theater/plays"/>
    <x v="2446"/>
    <n v="204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x v="241"/>
    <b v="1"/>
    <s v="theater/plays"/>
    <x v="2447"/>
    <n v="4870.3703703703704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x v="9"/>
    <b v="1"/>
    <s v="theater/plays"/>
    <x v="2448"/>
    <n v="53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x v="7"/>
    <b v="1"/>
    <s v="theater/plays"/>
    <x v="2449"/>
    <n v="7508.771929824562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x v="162"/>
    <b v="1"/>
    <s v="theater/plays"/>
    <x v="2450"/>
    <n v="1800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x v="162"/>
    <b v="1"/>
    <s v="theater/plays"/>
    <x v="1417"/>
    <n v="20983.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x v="43"/>
    <b v="1"/>
    <s v="theater/plays"/>
    <x v="2451"/>
    <n v="6102.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x v="14"/>
    <b v="1"/>
    <s v="theater/plays"/>
    <x v="2452"/>
    <n v="6100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x v="60"/>
    <b v="1"/>
    <s v="theater/plays"/>
    <x v="2453"/>
    <n v="8003.4482758620679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x v="6"/>
    <b v="1"/>
    <s v="theater/plays"/>
    <x v="2454"/>
    <n v="2906.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x v="30"/>
    <b v="1"/>
    <s v="theater/plays"/>
    <x v="1007"/>
    <n v="4943.8202247191011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x v="207"/>
    <b v="1"/>
    <s v="theater/plays"/>
    <x v="2455"/>
    <n v="9397.7440000000006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x v="59"/>
    <b v="1"/>
    <s v="theater/plays"/>
    <x v="2456"/>
    <n v="6194.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x v="58"/>
    <b v="1"/>
    <s v="theater/plays"/>
    <x v="2457"/>
    <n v="7850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x v="38"/>
    <b v="1"/>
    <s v="theater/plays"/>
    <x v="1277"/>
    <n v="33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x v="44"/>
    <b v="1"/>
    <s v="theater/plays"/>
    <x v="50"/>
    <n v="6644.736842105263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x v="41"/>
    <b v="1"/>
    <s v="theater/plays"/>
    <x v="202"/>
    <n v="3579.9999999999995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x v="23"/>
    <b v="1"/>
    <s v="theater/plays"/>
    <x v="2458"/>
    <n v="14565.217391304346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x v="72"/>
    <b v="1"/>
    <s v="theater/plays"/>
    <x v="2459"/>
    <n v="2569.3877551020405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x v="73"/>
    <b v="1"/>
    <s v="theater/plays"/>
    <x v="658"/>
    <n v="15250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x v="41"/>
    <b v="1"/>
    <s v="theater/plays"/>
    <x v="2460"/>
    <n v="300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x v="7"/>
    <b v="1"/>
    <s v="theater/plays"/>
    <x v="300"/>
    <n v="14228.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x v="51"/>
    <b v="1"/>
    <s v="theater/plays"/>
    <x v="982"/>
    <n v="2454.545454545454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x v="82"/>
    <b v="1"/>
    <s v="theater/plays"/>
    <x v="2461"/>
    <n v="29277.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x v="55"/>
    <b v="1"/>
    <s v="theater/plays"/>
    <x v="2462"/>
    <n v="4492.3076923076924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x v="50"/>
    <b v="1"/>
    <s v="theater/plays"/>
    <x v="2463"/>
    <n v="2310.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x v="71"/>
    <b v="1"/>
    <s v="theater/plays"/>
    <x v="2464"/>
    <n v="8040.0000000000009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x v="183"/>
    <b v="1"/>
    <s v="theater/plays"/>
    <x v="31"/>
    <n v="7228.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x v="112"/>
    <b v="1"/>
    <s v="theater/plays"/>
    <x v="2465"/>
    <n v="3297.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x v="67"/>
    <b v="1"/>
    <s v="theater/plays"/>
    <x v="2466"/>
    <n v="11665.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x v="287"/>
    <b v="1"/>
    <s v="theater/plays"/>
    <x v="2467"/>
    <n v="7961.9047619047624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x v="82"/>
    <b v="1"/>
    <s v="theater/plays"/>
    <x v="31"/>
    <n v="2777.77777777777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x v="69"/>
    <b v="1"/>
    <s v="theater/plays"/>
    <x v="1097"/>
    <n v="8102.941176470588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x v="300"/>
    <b v="1"/>
    <s v="theater/plays"/>
    <x v="2468"/>
    <n v="13684.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x v="5"/>
    <b v="1"/>
    <s v="theater/plays"/>
    <x v="2469"/>
    <n v="17761.702127659573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x v="44"/>
    <b v="1"/>
    <s v="theater/plays"/>
    <x v="2470"/>
    <n v="10907.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x v="33"/>
    <b v="1"/>
    <s v="theater/plays"/>
    <x v="31"/>
    <n v="11964.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x v="76"/>
    <b v="1"/>
    <s v="theater/plays"/>
    <x v="658"/>
    <n v="7820.5128205128203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x v="23"/>
    <b v="1"/>
    <s v="theater/plays"/>
    <x v="2214"/>
    <n v="5217.391304347826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x v="244"/>
    <b v="1"/>
    <s v="theater/plays"/>
    <x v="2471"/>
    <n v="11412.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x v="62"/>
    <b v="1"/>
    <s v="theater/plays"/>
    <x v="2129"/>
    <n v="500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x v="59"/>
    <b v="1"/>
    <s v="theater/plays"/>
    <x v="1007"/>
    <n v="9166.6666666666679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x v="19"/>
    <b v="1"/>
    <s v="theater/plays"/>
    <x v="2472"/>
    <n v="10859.09090909091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x v="1"/>
    <b v="1"/>
    <s v="theater/plays"/>
    <x v="2473"/>
    <n v="6982.2784810126577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x v="25"/>
    <b v="1"/>
    <s v="theater/plays"/>
    <x v="2474"/>
    <n v="10957.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x v="13"/>
    <b v="1"/>
    <s v="theater/plays"/>
    <x v="2475"/>
    <n v="7166.6666666666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x v="241"/>
    <b v="1"/>
    <s v="theater/plays"/>
    <x v="940"/>
    <n v="9361.1111111111113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x v="16"/>
    <b v="1"/>
    <s v="theater/plays"/>
    <x v="2476"/>
    <n v="7680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x v="34"/>
    <b v="1"/>
    <s v="theater/plays"/>
    <x v="2477"/>
    <n v="3579.5454545454545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x v="165"/>
    <b v="1"/>
    <s v="theater/plays"/>
    <x v="2478"/>
    <n v="5560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x v="41"/>
    <b v="1"/>
    <s v="theater/plays"/>
    <x v="2479"/>
    <n v="14733.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x v="74"/>
    <b v="1"/>
    <s v="theater/plays"/>
    <x v="578"/>
    <n v="5633.3333333333339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x v="64"/>
    <b v="1"/>
    <s v="theater/plays"/>
    <x v="50"/>
    <n v="9619.0476190476184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x v="372"/>
    <b v="1"/>
    <s v="theater/plays"/>
    <x v="2480"/>
    <n v="6357.4074074074078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x v="23"/>
    <b v="1"/>
    <s v="theater/plays"/>
    <x v="90"/>
    <n v="18478.26086956522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x v="250"/>
    <b v="1"/>
    <s v="theater/plays"/>
    <x v="2481"/>
    <n v="12672.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x v="32"/>
    <b v="1"/>
    <s v="theater/plays"/>
    <x v="2482"/>
    <n v="8342.6470588235297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x v="9"/>
    <b v="1"/>
    <s v="theater/plays"/>
    <x v="678"/>
    <n v="5450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x v="55"/>
    <b v="1"/>
    <s v="theater/plays"/>
    <x v="2483"/>
    <n v="30230.76923076923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x v="250"/>
    <b v="1"/>
    <s v="theater/plays"/>
    <x v="2484"/>
    <n v="4413.8888888888887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x v="83"/>
    <b v="1"/>
    <s v="theater/plays"/>
    <x v="87"/>
    <n v="86666.66666666665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x v="59"/>
    <b v="1"/>
    <s v="theater/plays"/>
    <x v="2485"/>
    <n v="6138.8888888888887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x v="209"/>
    <b v="1"/>
    <s v="theater/plays"/>
    <x v="2486"/>
    <n v="2966.6666666666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x v="23"/>
    <b v="1"/>
    <s v="theater/plays"/>
    <x v="81"/>
    <n v="4547.826086956522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x v="241"/>
    <b v="1"/>
    <s v="theater/plays"/>
    <x v="3"/>
    <n v="9620.3703703703704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x v="55"/>
    <b v="1"/>
    <s v="theater/plays"/>
    <x v="2487"/>
    <n v="6792.3076923076924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x v="82"/>
    <b v="1"/>
    <s v="theater/plays"/>
    <x v="2488"/>
    <n v="3077.77777777777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x v="74"/>
    <b v="1"/>
    <s v="theater/plays"/>
    <x v="991"/>
    <n v="3833.3333333333335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x v="209"/>
    <b v="1"/>
    <s v="theater/plays"/>
    <x v="598"/>
    <n v="6683.33333333333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x v="47"/>
    <b v="1"/>
    <s v="theater/plays"/>
    <x v="2489"/>
    <n v="7173.0769230769229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x v="57"/>
    <b v="1"/>
    <s v="theater/plays"/>
    <x v="31"/>
    <n v="17647.058823529413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x v="10"/>
    <b v="1"/>
    <s v="theater/plays"/>
    <x v="77"/>
    <n v="42110.526315789473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x v="99"/>
    <b v="1"/>
    <s v="theater/plays"/>
    <x v="348"/>
    <n v="10498.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x v="64"/>
    <b v="1"/>
    <s v="theater/plays"/>
    <x v="2490"/>
    <n v="2819.0476190476188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x v="44"/>
    <b v="1"/>
    <s v="theater/plays"/>
    <x v="2491"/>
    <n v="5455.263157894736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x v="33"/>
    <b v="1"/>
    <s v="theater/plays"/>
    <x v="2492"/>
    <n v="11189.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x v="53"/>
    <b v="1"/>
    <s v="theater/plays"/>
    <x v="1891"/>
    <n v="8520.83333333333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x v="67"/>
    <b v="1"/>
    <s v="theater/plays"/>
    <x v="2493"/>
    <n v="7665.217391304348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x v="209"/>
    <b v="1"/>
    <s v="theater/plays"/>
    <x v="1942"/>
    <n v="6516.66666666666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x v="31"/>
    <b v="1"/>
    <s v="theater/plays"/>
    <x v="2494"/>
    <n v="9376.03125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x v="41"/>
    <b v="1"/>
    <s v="theater/plays"/>
    <x v="31"/>
    <n v="13333.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x v="14"/>
    <b v="1"/>
    <s v="theater/plays"/>
    <x v="2"/>
    <n v="5121.951219512195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x v="2"/>
    <b v="1"/>
    <s v="theater/plays"/>
    <x v="2495"/>
    <n v="10017.142857142859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x v="43"/>
    <b v="1"/>
    <s v="theater/plays"/>
    <x v="965"/>
    <n v="3460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x v="95"/>
    <b v="1"/>
    <s v="theater/plays"/>
    <x v="1444"/>
    <n v="18467.741935483871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x v="19"/>
    <b v="1"/>
    <s v="theater/plays"/>
    <x v="2122"/>
    <n v="6981.8181818181811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x v="59"/>
    <b v="1"/>
    <s v="theater/plays"/>
    <x v="2496"/>
    <n v="6194.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x v="8"/>
    <b v="1"/>
    <s v="theater/plays"/>
    <x v="31"/>
    <n v="4166.6666666666661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x v="34"/>
    <b v="1"/>
    <s v="theater/plays"/>
    <x v="1725"/>
    <n v="3606.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x v="74"/>
    <b v="1"/>
    <s v="theater/plays"/>
    <x v="2497"/>
    <n v="2900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x v="44"/>
    <b v="1"/>
    <s v="theater/plays"/>
    <x v="2498"/>
    <n v="2421.052631578947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x v="33"/>
    <b v="1"/>
    <s v="theater/plays"/>
    <x v="2499"/>
    <n v="5589.2857142857147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x v="54"/>
    <b v="1"/>
    <s v="theater/plays"/>
    <x v="1990"/>
    <n v="1166.6666666666665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x v="71"/>
    <b v="1"/>
    <s v="theater/plays"/>
    <x v="2500"/>
    <n v="6835.3846153846152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x v="67"/>
    <b v="1"/>
    <s v="theater/plays"/>
    <x v="603"/>
    <n v="2706.521739130435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x v="268"/>
    <b v="1"/>
    <s v="theater/plays"/>
    <x v="2501"/>
    <n v="11812.941176470587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x v="36"/>
    <b v="1"/>
    <s v="theater/plays"/>
    <x v="2502"/>
    <n v="4475.7575757575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x v="111"/>
    <b v="1"/>
    <s v="theater/plays"/>
    <x v="2503"/>
    <n v="9978.7878787878781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x v="57"/>
    <b v="1"/>
    <s v="theater/plays"/>
    <x v="31"/>
    <n v="11764.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x v="83"/>
    <b v="1"/>
    <s v="theater/plays"/>
    <x v="1009"/>
    <n v="20333.333333333336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x v="57"/>
    <b v="1"/>
    <s v="theater/plays"/>
    <x v="2504"/>
    <n v="2832.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x v="110"/>
    <b v="1"/>
    <s v="theater/plays"/>
    <x v="2505"/>
    <n v="11023.076923076922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x v="85"/>
    <b v="1"/>
    <s v="theater/plays"/>
    <x v="1088"/>
    <n v="3197.0149253731342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x v="59"/>
    <b v="1"/>
    <s v="theater/plays"/>
    <x v="2506"/>
    <n v="5861.1111111111113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x v="64"/>
    <b v="1"/>
    <s v="theater/plays"/>
    <x v="2507"/>
    <n v="2942.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x v="244"/>
    <b v="1"/>
    <s v="theater/plays"/>
    <x v="2508"/>
    <n v="8137.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x v="76"/>
    <b v="1"/>
    <s v="theater/plays"/>
    <x v="2509"/>
    <n v="19916.666666666664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x v="55"/>
    <b v="1"/>
    <s v="theater/plays"/>
    <x v="31"/>
    <n v="11538.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x v="25"/>
    <b v="1"/>
    <s v="theater/plays"/>
    <x v="2129"/>
    <n v="4642.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x v="34"/>
    <b v="1"/>
    <s v="theater/plays"/>
    <x v="991"/>
    <n v="7056.8181818181811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x v="82"/>
    <b v="1"/>
    <s v="theater/plays"/>
    <x v="31"/>
    <n v="2222.22222222222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x v="209"/>
    <b v="1"/>
    <s v="theater/plays"/>
    <x v="1774"/>
    <n v="15946.666666666666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x v="43"/>
    <b v="1"/>
    <s v="theater/plays"/>
    <x v="2510"/>
    <n v="3777.7999999999997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x v="66"/>
    <b v="1"/>
    <s v="theater/plays"/>
    <x v="2511"/>
    <n v="7205.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x v="67"/>
    <b v="1"/>
    <s v="theater/plays"/>
    <x v="2512"/>
    <n v="6369.5652173913049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x v="69"/>
    <b v="1"/>
    <s v="theater/plays"/>
    <x v="2513"/>
    <n v="2841.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x v="15"/>
    <b v="1"/>
    <s v="theater/plays"/>
    <x v="2514"/>
    <n v="10321.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x v="67"/>
    <b v="1"/>
    <s v="theater/plays"/>
    <x v="1071"/>
    <n v="7115.217391304348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x v="73"/>
    <b v="1"/>
    <s v="theater/plays"/>
    <x v="2515"/>
    <n v="3500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x v="88"/>
    <b v="1"/>
    <s v="theater/plays"/>
    <x v="2062"/>
    <n v="8177.6315789473683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x v="201"/>
    <b v="1"/>
    <s v="theater/plays"/>
    <x v="2516"/>
    <n v="29702.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x v="45"/>
    <b v="1"/>
    <s v="theater/plays"/>
    <x v="2517"/>
    <n v="4660.9195402298856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x v="60"/>
    <b v="1"/>
    <s v="theater/plays"/>
    <x v="31"/>
    <n v="5172.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x v="13"/>
    <b v="1"/>
    <s v="theater/plays"/>
    <x v="1015"/>
    <n v="4029.4117647058824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x v="8"/>
    <b v="1"/>
    <s v="theater/plays"/>
    <x v="2129"/>
    <n v="16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x v="250"/>
    <b v="1"/>
    <s v="theater/plays"/>
    <x v="2518"/>
    <n v="3015.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x v="64"/>
    <b v="1"/>
    <s v="theater/plays"/>
    <x v="31"/>
    <n v="9523.8095238095248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x v="288"/>
    <b v="1"/>
    <s v="theater/plays"/>
    <x v="2519"/>
    <n v="5221.4285714285716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x v="26"/>
    <b v="1"/>
    <s v="theater/plays"/>
    <x v="2520"/>
    <n v="13415.492957746479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x v="129"/>
    <b v="1"/>
    <s v="theater/plays"/>
    <x v="1442"/>
    <n v="6282.7380952380945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x v="10"/>
    <b v="1"/>
    <s v="theater/plays"/>
    <x v="1990"/>
    <n v="5894.736842105263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x v="77"/>
    <b v="1"/>
    <s v="theater/plays"/>
    <x v="2521"/>
    <n v="14310.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x v="17"/>
    <b v="1"/>
    <s v="theater/plays"/>
    <x v="50"/>
    <n v="8416.6666666666679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x v="25"/>
    <b v="1"/>
    <s v="theater/plays"/>
    <x v="1243"/>
    <n v="18607.142857142859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x v="59"/>
    <b v="1"/>
    <s v="theater/plays"/>
    <x v="2522"/>
    <n v="8978.5555555555566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x v="141"/>
    <b v="1"/>
    <s v="theater/plays"/>
    <x v="2523"/>
    <n v="6415.7560975609758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x v="68"/>
    <b v="1"/>
    <s v="theater/plays"/>
    <x v="946"/>
    <n v="5965.1162790697672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x v="22"/>
    <b v="1"/>
    <s v="theater/plays"/>
    <x v="31"/>
    <n v="31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x v="43"/>
    <b v="1"/>
    <s v="theater/plays"/>
    <x v="2524"/>
    <n v="4122.2222222222217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x v="9"/>
    <b v="1"/>
    <s v="theater/plays"/>
    <x v="2525"/>
    <n v="43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x v="162"/>
    <b v="1"/>
    <s v="theater/plays"/>
    <x v="31"/>
    <n v="6451.6129032258068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x v="20"/>
    <b v="1"/>
    <s v="theater/plays"/>
    <x v="2123"/>
    <n v="43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x v="25"/>
    <b v="1"/>
    <s v="theater/plays"/>
    <x v="2526"/>
    <n v="7700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x v="43"/>
    <b v="1"/>
    <s v="theater/plays"/>
    <x v="2527"/>
    <n v="5122.2222222222217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x v="9"/>
    <b v="1"/>
    <s v="theater/plays"/>
    <x v="2528"/>
    <n v="68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x v="70"/>
    <b v="1"/>
    <s v="theater/plays"/>
    <x v="1710"/>
    <n v="1948.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x v="38"/>
    <b v="1"/>
    <s v="theater/plays"/>
    <x v="2529"/>
    <n v="4112.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x v="77"/>
    <b v="1"/>
    <s v="theater/plays"/>
    <x v="2530"/>
    <n v="4140.54054054054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x v="25"/>
    <b v="1"/>
    <s v="theater/plays"/>
    <x v="2531"/>
    <n v="2750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x v="64"/>
    <b v="1"/>
    <s v="theater/plays"/>
    <x v="2248"/>
    <n v="3357.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x v="50"/>
    <b v="1"/>
    <s v="theater/plays"/>
    <x v="2532"/>
    <n v="14586.956521739132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x v="38"/>
    <b v="1"/>
    <s v="theater/plays"/>
    <x v="2533"/>
    <n v="35868.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x v="165"/>
    <b v="1"/>
    <s v="theater/plays"/>
    <x v="2534"/>
    <n v="5098.18181818181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x v="74"/>
    <b v="1"/>
    <s v="theater/plays"/>
    <x v="2535"/>
    <n v="4503.7037037037035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x v="17"/>
    <b v="1"/>
    <s v="theater/plays"/>
    <x v="2536"/>
    <n v="1752.7777777777778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x v="10"/>
    <b v="1"/>
    <s v="theater/plays"/>
    <x v="2537"/>
    <n v="500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x v="8"/>
    <b v="1"/>
    <s v="theater/plays"/>
    <x v="2538"/>
    <n v="5791.6666666666661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x v="57"/>
    <b v="1"/>
    <s v="theater/plays"/>
    <x v="2539"/>
    <n v="2970.5882352941176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x v="229"/>
    <b v="1"/>
    <s v="theater/plays"/>
    <x v="2540"/>
    <n v="9068.4210526315801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x v="251"/>
    <b v="1"/>
    <s v="theater/plays"/>
    <x v="2541"/>
    <n v="5501.2688172043017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x v="17"/>
    <b v="1"/>
    <s v="theater/plays"/>
    <x v="288"/>
    <n v="5722.2222222222217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x v="42"/>
    <b v="1"/>
    <s v="theater/plays"/>
    <x v="2542"/>
    <n v="7295.0819672131147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x v="5"/>
    <b v="1"/>
    <s v="theater/plays"/>
    <x v="50"/>
    <n v="6446.8085106382969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x v="57"/>
    <b v="1"/>
    <s v="theater/plays"/>
    <x v="2543"/>
    <n v="71635.294117647063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x v="287"/>
    <b v="1"/>
    <s v="theater/plays"/>
    <x v="2544"/>
    <n v="5039.6825396825398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x v="82"/>
    <b v="1"/>
    <s v="theater/plays"/>
    <x v="2111"/>
    <n v="4166.6666666666661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x v="209"/>
    <b v="1"/>
    <s v="theater/plays"/>
    <x v="2545"/>
    <n v="3576.6666666666665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x v="23"/>
    <b v="1"/>
    <s v="theater/plays"/>
    <x v="2546"/>
    <n v="8873.9130434782601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x v="51"/>
    <b v="1"/>
    <s v="theater/plays"/>
    <x v="31"/>
    <n v="14848.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x v="70"/>
    <b v="1"/>
    <s v="theater/plays"/>
    <x v="50"/>
    <n v="5179.4871794871797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x v="57"/>
    <b v="1"/>
    <s v="theater/plays"/>
    <x v="1614"/>
    <n v="200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x v="79"/>
    <b v="1"/>
    <s v="theater/plays"/>
    <x v="87"/>
    <n v="5200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x v="70"/>
    <b v="1"/>
    <s v="theater/plays"/>
    <x v="1288"/>
    <n v="5323.0769230769238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x v="7"/>
    <b v="1"/>
    <s v="theater/plays"/>
    <x v="2547"/>
    <n v="3959.649122807017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x v="66"/>
    <b v="1"/>
    <s v="theater/plays"/>
    <x v="2548"/>
    <n v="34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x v="62"/>
    <b v="1"/>
    <s v="theater/plays"/>
    <x v="2549"/>
    <n v="16461.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x v="195"/>
    <b v="1"/>
    <s v="theater/plays"/>
    <x v="2395"/>
    <n v="12505.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x v="144"/>
    <b v="1"/>
    <s v="theater/plays"/>
    <x v="2550"/>
    <n v="5187.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x v="182"/>
    <b v="1"/>
    <s v="theater/plays"/>
    <x v="2551"/>
    <n v="4028.5714285714284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x v="34"/>
    <b v="1"/>
    <s v="theater/plays"/>
    <x v="2552"/>
    <n v="6490.9090909090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x v="209"/>
    <b v="1"/>
    <s v="theater/plays"/>
    <x v="2553"/>
    <n v="5533.3333333333339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x v="66"/>
    <b v="1"/>
    <s v="theater/plays"/>
    <x v="26"/>
    <n v="8314.2857142857138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x v="36"/>
    <b v="1"/>
    <s v="theater/plays"/>
    <x v="92"/>
    <n v="3871.21212121212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x v="60"/>
    <b v="1"/>
    <s v="theater/plays"/>
    <x v="1247"/>
    <n v="12537.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x v="250"/>
    <b v="1"/>
    <s v="theater/plays"/>
    <x v="2554"/>
    <n v="7826.3888888888887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x v="74"/>
    <b v="1"/>
    <s v="theater/plays"/>
    <x v="1901"/>
    <n v="4722.2222222222217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x v="73"/>
    <b v="1"/>
    <s v="theater/plays"/>
    <x v="2555"/>
    <n v="7909.9999999999991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x v="2"/>
    <b v="1"/>
    <s v="theater/plays"/>
    <x v="2556"/>
    <n v="11429.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x v="60"/>
    <b v="1"/>
    <s v="theater/plays"/>
    <x v="31"/>
    <n v="5172.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x v="62"/>
    <b v="1"/>
    <s v="theater/plays"/>
    <x v="31"/>
    <n v="3076.9230769230771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x v="250"/>
    <b v="1"/>
    <s v="theater/plays"/>
    <x v="2557"/>
    <n v="7420.833333333333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x v="76"/>
    <b v="1"/>
    <s v="theater/plays"/>
    <x v="2558"/>
    <n v="4784.6153846153848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x v="72"/>
    <b v="1"/>
    <s v="theater/plays"/>
    <x v="2559"/>
    <n v="3440.8163265306121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x v="288"/>
    <b v="1"/>
    <s v="theater/plays"/>
    <x v="2560"/>
    <n v="4023.8095238095239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x v="2"/>
    <b v="1"/>
    <s v="theater/plays"/>
    <x v="269"/>
    <n v="6028.5714285714284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x v="288"/>
    <b v="1"/>
    <s v="theater/plays"/>
    <x v="2561"/>
    <n v="2530.9523809523812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x v="288"/>
    <b v="1"/>
    <s v="theater/plays"/>
    <x v="17"/>
    <n v="3595.238095238095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x v="162"/>
    <b v="1"/>
    <s v="theater/plays"/>
    <x v="2562"/>
    <n v="13600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x v="44"/>
    <b v="1"/>
    <s v="theater/plays"/>
    <x v="2563"/>
    <n v="7076.3157894736833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x v="22"/>
    <b v="1"/>
    <s v="theater/plays"/>
    <x v="31"/>
    <n v="12500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x v="70"/>
    <b v="1"/>
    <s v="theater/plays"/>
    <x v="2564"/>
    <n v="6651.2820512820508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x v="60"/>
    <b v="1"/>
    <s v="theater/plays"/>
    <x v="1240"/>
    <n v="10500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x v="250"/>
    <b v="1"/>
    <s v="theater/plays"/>
    <x v="2565"/>
    <n v="14500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x v="41"/>
    <b v="1"/>
    <s v="theater/plays"/>
    <x v="2238"/>
    <n v="1200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x v="51"/>
    <b v="1"/>
    <s v="theater/plays"/>
    <x v="2566"/>
    <n v="9666.6666666666679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x v="41"/>
    <b v="1"/>
    <s v="theater/plays"/>
    <x v="2567"/>
    <n v="6033.3333333333339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x v="10"/>
    <b v="1"/>
    <s v="theater/plays"/>
    <x v="2568"/>
    <n v="7989.4736842105258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x v="57"/>
    <b v="1"/>
    <s v="theater/plays"/>
    <x v="31"/>
    <n v="5882.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x v="34"/>
    <b v="1"/>
    <s v="theater/plays"/>
    <x v="2569"/>
    <n v="7534.090909090909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x v="73"/>
    <b v="1"/>
    <s v="theater/plays"/>
    <x v="1007"/>
    <n v="5500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x v="67"/>
    <b v="1"/>
    <s v="theater/plays"/>
    <x v="2570"/>
    <n v="6695.65217391304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x v="202"/>
    <b v="1"/>
    <s v="theater/plays"/>
    <x v="31"/>
    <n v="22727.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x v="62"/>
    <b v="1"/>
    <s v="theater/plays"/>
    <x v="31"/>
    <n v="30769.23076923077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x v="51"/>
    <b v="1"/>
    <s v="theater/plays"/>
    <x v="2571"/>
    <n v="5002.090909090909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x v="33"/>
    <b v="1"/>
    <s v="theater/plays"/>
    <x v="40"/>
    <n v="7239.2857142857138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x v="64"/>
    <b v="1"/>
    <s v="theater/plays"/>
    <x v="1266"/>
    <n v="9595.2380952380954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x v="62"/>
    <b v="1"/>
    <s v="theater/plays"/>
    <x v="2572"/>
    <n v="4561.538461538461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x v="69"/>
    <b v="1"/>
    <s v="theater/plays"/>
    <x v="31"/>
    <n v="4102.941176470588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x v="144"/>
    <b v="1"/>
    <s v="theater/plays"/>
    <x v="2573"/>
    <n v="5682.5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x v="142"/>
    <b v="1"/>
    <s v="theater/plays"/>
    <x v="2574"/>
    <n v="13724.324324324325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x v="63"/>
    <b v="1"/>
    <s v="theater/plays"/>
    <x v="938"/>
    <n v="7571.4285714285706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x v="69"/>
    <b v="1"/>
    <s v="theater/plays"/>
    <x v="607"/>
    <n v="9900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x v="48"/>
    <b v="1"/>
    <s v="theater/plays"/>
    <x v="2575"/>
    <n v="8156.9767441860467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x v="77"/>
    <b v="1"/>
    <s v="theater/plays"/>
    <x v="2576"/>
    <n v="4510.8108108108108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x v="59"/>
    <b v="1"/>
    <s v="theater/plays"/>
    <x v="2577"/>
    <n v="3666.6666666666665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x v="19"/>
    <b v="1"/>
    <s v="theater/plays"/>
    <x v="31"/>
    <n v="12500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x v="55"/>
    <b v="1"/>
    <s v="theater/plays"/>
    <x v="602"/>
    <n v="4923.0769230769238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x v="74"/>
    <b v="1"/>
    <s v="theater/plays"/>
    <x v="2578"/>
    <n v="4229.6296296296296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x v="22"/>
    <b v="1"/>
    <s v="theater/plays"/>
    <x v="2536"/>
    <n v="7887.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x v="386"/>
    <b v="1"/>
    <s v="theater/plays"/>
    <x v="2579"/>
    <n v="3828.4313725490192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x v="67"/>
    <b v="1"/>
    <s v="theater/plays"/>
    <x v="2580"/>
    <n v="4484.782608695652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x v="57"/>
    <b v="1"/>
    <s v="theater/plays"/>
    <x v="71"/>
    <n v="1352.941176470588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x v="33"/>
    <b v="1"/>
    <s v="theater/plays"/>
    <x v="2581"/>
    <n v="4350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x v="183"/>
    <b v="1"/>
    <s v="theater/plays"/>
    <x v="2582"/>
    <n v="3095.1807228915663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x v="62"/>
    <b v="1"/>
    <s v="theater/plays"/>
    <x v="2583"/>
    <n v="5523.0769230769238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x v="22"/>
    <b v="1"/>
    <s v="theater/plays"/>
    <x v="2584"/>
    <n v="4612.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x v="58"/>
    <b v="1"/>
    <s v="theater/plays"/>
    <x v="2"/>
    <n v="3937.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x v="268"/>
    <b v="1"/>
    <s v="theater/plays"/>
    <x v="2585"/>
    <n v="6615.2941176470595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x v="60"/>
    <b v="1"/>
    <s v="theater/plays"/>
    <x v="436"/>
    <n v="5413.7931034482763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x v="54"/>
    <b v="1"/>
    <s v="theater/plays"/>
    <x v="31"/>
    <n v="10416.666666666668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x v="22"/>
    <b v="1"/>
    <s v="theater/plays"/>
    <x v="84"/>
    <n v="3137.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x v="10"/>
    <b v="1"/>
    <s v="theater/plays"/>
    <x v="2586"/>
    <n v="5921.0526315789475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x v="226"/>
    <b v="1"/>
    <s v="theater/plays"/>
    <x v="2587"/>
    <n v="11917.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x v="62"/>
    <b v="1"/>
    <s v="theater/plays"/>
    <x v="2588"/>
    <n v="16461.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x v="288"/>
    <b v="1"/>
    <s v="theater/plays"/>
    <x v="607"/>
    <n v="2428.5714285714284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x v="31"/>
    <b v="1"/>
    <s v="theater/plays"/>
    <x v="2131"/>
    <n v="4093.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x v="20"/>
    <b v="1"/>
    <s v="theater/plays"/>
    <x v="2118"/>
    <n v="6110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x v="9"/>
    <b v="1"/>
    <s v="theater/plays"/>
    <x v="31"/>
    <n v="38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x v="201"/>
    <b v="1"/>
    <s v="theater/plays"/>
    <x v="2589"/>
    <n v="5620.1923076923076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x v="28"/>
    <b v="1"/>
    <s v="theater/plays"/>
    <x v="2590"/>
    <n v="10700.2075471698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x v="25"/>
    <b v="1"/>
    <s v="theater/plays"/>
    <x v="31"/>
    <n v="17142.857142857141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x v="9"/>
    <b v="1"/>
    <s v="theater/plays"/>
    <x v="2419"/>
    <n v="11050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x v="501"/>
    <b v="1"/>
    <s v="theater/plays"/>
    <x v="2591"/>
    <n v="17927.598566308243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x v="19"/>
    <b v="1"/>
    <s v="theater/plays"/>
    <x v="2592"/>
    <n v="2290.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x v="54"/>
    <b v="1"/>
    <s v="theater/plays"/>
    <x v="991"/>
    <n v="4312.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x v="142"/>
    <b v="1"/>
    <s v="theater/plays"/>
    <x v="2593"/>
    <n v="4689.1891891891892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x v="241"/>
    <b v="1"/>
    <s v="theater/plays"/>
    <x v="2122"/>
    <n v="4740.7407407407409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x v="162"/>
    <b v="1"/>
    <s v="theater/plays"/>
    <x v="2594"/>
    <n v="1512.9032258064517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x v="20"/>
    <b v="1"/>
    <s v="theater/plays"/>
    <x v="2595"/>
    <n v="2109.8000000000002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x v="57"/>
    <b v="1"/>
    <s v="theater/plays"/>
    <x v="10"/>
    <n v="5911.764705882353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x v="8"/>
    <b v="1"/>
    <s v="theater/plays"/>
    <x v="2596"/>
    <n v="9791.6666666666679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x v="44"/>
    <b v="1"/>
    <s v="theater/plays"/>
    <x v="2430"/>
    <n v="5513.1578947368416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x v="14"/>
    <b v="1"/>
    <s v="theater/plays"/>
    <x v="2597"/>
    <n v="2653.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x v="10"/>
    <b v="1"/>
    <s v="theater/plays"/>
    <x v="2598"/>
    <n v="5842.1052631578941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x v="14"/>
    <b v="1"/>
    <s v="theater/plays"/>
    <x v="2599"/>
    <n v="12253.658536585366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x v="55"/>
    <b v="1"/>
    <s v="theater/plays"/>
    <x v="2600"/>
    <n v="8796.153846153847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x v="20"/>
    <b v="1"/>
    <s v="theater/plays"/>
    <x v="2601"/>
    <n v="7323.9999999999991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x v="82"/>
    <b v="1"/>
    <s v="theater/plays"/>
    <x v="31"/>
    <n v="5555.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x v="76"/>
    <b v="1"/>
    <s v="theater/plays"/>
    <x v="2602"/>
    <n v="3953.8461538461538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x v="43"/>
    <b v="1"/>
    <s v="theater/plays"/>
    <x v="2603"/>
    <n v="13677.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x v="332"/>
    <b v="1"/>
    <s v="theater/plays"/>
    <x v="2604"/>
    <n v="9934.3137254901958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x v="81"/>
    <b v="1"/>
    <s v="theater/plays"/>
    <x v="31"/>
    <n v="200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x v="74"/>
    <b v="1"/>
    <s v="theater/plays"/>
    <x v="2129"/>
    <n v="2888.8888888888891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x v="77"/>
    <b v="1"/>
    <s v="theater/plays"/>
    <x v="2605"/>
    <n v="4054.5945945945946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x v="25"/>
    <b v="1"/>
    <s v="theater/plays"/>
    <x v="31"/>
    <n v="3571.4285714285716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x v="74"/>
    <b v="1"/>
    <s v="theater/plays"/>
    <x v="2606"/>
    <n v="3796.2962962962961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x v="43"/>
    <b v="1"/>
    <s v="theater/plays"/>
    <x v="31"/>
    <n v="3333.3333333333335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x v="72"/>
    <b v="1"/>
    <s v="theater/plays"/>
    <x v="2607"/>
    <n v="5857.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x v="54"/>
    <b v="1"/>
    <s v="theater/plays"/>
    <x v="2508"/>
    <n v="13562.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x v="300"/>
    <b v="1"/>
    <s v="theater/plays"/>
    <x v="2113"/>
    <n v="3093.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x v="23"/>
    <b v="1"/>
    <s v="theater/plays"/>
    <x v="2608"/>
    <n v="17608.695652173912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x v="241"/>
    <b v="1"/>
    <s v="theater/plays"/>
    <x v="2609"/>
    <n v="15198.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x v="33"/>
    <b v="1"/>
    <s v="theater/plays"/>
    <x v="2610"/>
    <n v="2260.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x v="202"/>
    <b v="1"/>
    <s v="theater/plays"/>
    <x v="10"/>
    <n v="1827.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x v="95"/>
    <b v="1"/>
    <s v="theater/plays"/>
    <x v="1901"/>
    <n v="8225.8064516129034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x v="196"/>
    <b v="1"/>
    <s v="theater/plays"/>
    <x v="2611"/>
    <n v="6853.4246575342468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x v="59"/>
    <b v="1"/>
    <s v="theater/plays"/>
    <x v="1290"/>
    <n v="6805.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x v="2"/>
    <b v="1"/>
    <s v="theater/plays"/>
    <x v="2612"/>
    <n v="7271.4285714285706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x v="68"/>
    <b v="1"/>
    <s v="theater/plays"/>
    <x v="2613"/>
    <n v="7718.604651162791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x v="17"/>
    <b v="1"/>
    <s v="theater/plays"/>
    <x v="2614"/>
    <n v="5597.222222222221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x v="95"/>
    <b v="1"/>
    <s v="theater/plays"/>
    <x v="23"/>
    <n v="4969.354838709678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x v="41"/>
    <b v="1"/>
    <s v="theater/plays"/>
    <x v="2615"/>
    <n v="7900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x v="51"/>
    <b v="1"/>
    <s v="theater/plays"/>
    <x v="946"/>
    <n v="7772.7272727272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x v="74"/>
    <b v="1"/>
    <s v="theater/plays"/>
    <x v="2616"/>
    <n v="4077.77777777777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x v="57"/>
    <b v="1"/>
    <s v="theater/plays"/>
    <x v="2539"/>
    <n v="5941.1764705882351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x v="80"/>
    <b v="1"/>
    <s v="theater/plays"/>
    <x v="2129"/>
    <n v="3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x v="28"/>
    <b v="1"/>
    <s v="theater/plays"/>
    <x v="2469"/>
    <n v="3937.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x v="72"/>
    <b v="1"/>
    <s v="theater/plays"/>
    <x v="2383"/>
    <n v="8167.3469387755104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x v="7"/>
    <b v="1"/>
    <s v="theater/plays"/>
    <x v="2617"/>
    <n v="4491.228070175438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x v="50"/>
    <b v="1"/>
    <s v="theater/plays"/>
    <x v="2618"/>
    <n v="4905.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x v="41"/>
    <b v="1"/>
    <s v="theater/plays"/>
    <x v="2498"/>
    <n v="3066.6666666666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x v="31"/>
    <b v="1"/>
    <s v="theater/plays"/>
    <x v="2619"/>
    <n v="6106.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x v="9"/>
    <b v="1"/>
    <s v="theater/plays"/>
    <x v="2620"/>
    <n v="2900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x v="74"/>
    <b v="1"/>
    <s v="theater/plays"/>
    <x v="31"/>
    <n v="2962.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x v="64"/>
    <b v="1"/>
    <s v="theater/plays"/>
    <x v="2621"/>
    <n v="14309.52380952381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x v="162"/>
    <b v="1"/>
    <s v="theater/plays"/>
    <x v="2622"/>
    <n v="5235.483870967741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x v="13"/>
    <b v="1"/>
    <s v="theater/plays"/>
    <x v="1627"/>
    <n v="6666.6666666666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x v="7"/>
    <b v="1"/>
    <s v="theater/plays"/>
    <x v="2623"/>
    <n v="12666.666666666668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x v="9"/>
    <b v="1"/>
    <s v="theater/plays"/>
    <x v="31"/>
    <n v="6250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x v="26"/>
    <b v="1"/>
    <s v="theater/plays"/>
    <x v="2624"/>
    <n v="3549.2957746478874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x v="250"/>
    <b v="1"/>
    <s v="theater/plays"/>
    <x v="2020"/>
    <n v="3708.3333333333335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x v="43"/>
    <b v="1"/>
    <s v="theater/plays"/>
    <x v="2387"/>
    <n v="6933.3333333333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x v="13"/>
    <b v="1"/>
    <s v="theater/plays"/>
    <x v="2625"/>
    <n v="1725.4901960784314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x v="66"/>
    <b v="1"/>
    <s v="theater/plays"/>
    <x v="50"/>
    <n v="3607.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x v="57"/>
    <b v="1"/>
    <s v="theater/plays"/>
    <x v="1246"/>
    <n v="6647.058823529411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x v="438"/>
    <b v="1"/>
    <s v="theater/plays"/>
    <x v="2626"/>
    <n v="5606.598984771573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x v="16"/>
    <b v="1"/>
    <s v="theater/plays"/>
    <x v="2627"/>
    <n v="4702.8571428571431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x v="64"/>
    <b v="1"/>
    <s v="theater/plays"/>
    <x v="2628"/>
    <n v="4766.619047619047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x v="69"/>
    <b v="1"/>
    <s v="theater/plays"/>
    <x v="43"/>
    <n v="8823.5294117647063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x v="70"/>
    <b v="1"/>
    <s v="theater/plays"/>
    <x v="2629"/>
    <n v="8071.7948717948711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x v="76"/>
    <b v="1"/>
    <s v="theater/plays"/>
    <x v="2570"/>
    <n v="3948.7179487179487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x v="53"/>
    <b v="1"/>
    <s v="theater/plays"/>
    <x v="2412"/>
    <n v="8485.4166666666679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x v="60"/>
    <b v="1"/>
    <s v="theater/plays"/>
    <x v="31"/>
    <n v="6896.5517241379321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x v="78"/>
    <b v="0"/>
    <s v="theater/musical"/>
    <x v="109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x v="84"/>
    <b v="0"/>
    <s v="theater/musical"/>
    <x v="2630"/>
    <n v="100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x v="29"/>
    <b v="0"/>
    <s v="theater/musical"/>
    <x v="108"/>
    <n v="100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x v="211"/>
    <b v="0"/>
    <s v="theater/musical"/>
    <x v="2631"/>
    <n v="14788.135593220337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x v="29"/>
    <b v="0"/>
    <s v="theater/musical"/>
    <x v="143"/>
    <n v="100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x v="162"/>
    <b v="0"/>
    <s v="theater/musical"/>
    <x v="2632"/>
    <n v="5683.8709677419356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x v="59"/>
    <b v="0"/>
    <s v="theater/musical"/>
    <x v="2633"/>
    <n v="17694.444444444445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x v="73"/>
    <b v="0"/>
    <s v="theater/musical"/>
    <x v="2634"/>
    <n v="12760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x v="78"/>
    <b v="0"/>
    <s v="theater/musical"/>
    <x v="109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x v="25"/>
    <b v="0"/>
    <s v="theater/musical"/>
    <x v="2635"/>
    <n v="6614.2857142857138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x v="84"/>
    <b v="0"/>
    <s v="theater/musical"/>
    <x v="2636"/>
    <n v="10800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x v="29"/>
    <b v="0"/>
    <s v="theater/musical"/>
    <x v="524"/>
    <n v="100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x v="83"/>
    <b v="0"/>
    <s v="theater/musical"/>
    <x v="148"/>
    <n v="1833.3333333333333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x v="78"/>
    <b v="0"/>
    <s v="theater/musical"/>
    <x v="109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x v="84"/>
    <b v="0"/>
    <s v="theater/musical"/>
    <x v="2637"/>
    <n v="750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x v="78"/>
    <b v="0"/>
    <s v="theater/musical"/>
    <x v="109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x v="8"/>
    <b v="0"/>
    <s v="theater/musical"/>
    <x v="2638"/>
    <n v="6841.666666666667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x v="29"/>
    <b v="0"/>
    <s v="theater/musical"/>
    <x v="370"/>
    <n v="100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x v="22"/>
    <b v="0"/>
    <s v="theater/musical"/>
    <x v="2639"/>
    <n v="6012.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x v="84"/>
    <b v="0"/>
    <s v="theater/musical"/>
    <x v="733"/>
    <n v="1500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x v="196"/>
    <b v="1"/>
    <s v="theater/plays"/>
    <x v="2640"/>
    <n v="55004.10958904109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x v="22"/>
    <b v="1"/>
    <s v="theater/plays"/>
    <x v="87"/>
    <n v="9750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x v="57"/>
    <b v="1"/>
    <s v="theater/plays"/>
    <x v="31"/>
    <n v="2941.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x v="82"/>
    <b v="1"/>
    <s v="theater/plays"/>
    <x v="87"/>
    <n v="5777.7777777777783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x v="57"/>
    <b v="1"/>
    <s v="theater/plays"/>
    <x v="2641"/>
    <n v="4423.529411764705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x v="51"/>
    <b v="1"/>
    <s v="theater/plays"/>
    <x v="10"/>
    <n v="6090.9090909090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x v="44"/>
    <b v="1"/>
    <s v="theater/plays"/>
    <x v="2642"/>
    <n v="6884.2105263157891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x v="1"/>
    <b v="1"/>
    <s v="theater/plays"/>
    <x v="2643"/>
    <n v="7358.2278481012663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x v="67"/>
    <b v="1"/>
    <s v="theater/plays"/>
    <x v="2644"/>
    <n v="11502.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x v="9"/>
    <b v="1"/>
    <s v="theater/plays"/>
    <x v="2645"/>
    <n v="110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x v="9"/>
    <b v="1"/>
    <s v="theater/plays"/>
    <x v="17"/>
    <n v="7550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x v="62"/>
    <b v="1"/>
    <s v="theater/plays"/>
    <x v="2389"/>
    <n v="23546.153846153844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x v="19"/>
    <b v="1"/>
    <s v="theater/plays"/>
    <x v="31"/>
    <n v="1136.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x v="17"/>
    <b v="1"/>
    <s v="theater/plays"/>
    <x v="2598"/>
    <n v="9250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x v="244"/>
    <b v="1"/>
    <s v="theater/plays"/>
    <x v="2646"/>
    <n v="202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x v="82"/>
    <b v="1"/>
    <s v="theater/plays"/>
    <x v="87"/>
    <n v="2600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x v="10"/>
    <b v="1"/>
    <s v="theater/plays"/>
    <x v="2647"/>
    <n v="4605.263157894736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x v="25"/>
    <b v="1"/>
    <s v="theater/plays"/>
    <x v="2648"/>
    <n v="5100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x v="44"/>
    <b v="1"/>
    <s v="theater/plays"/>
    <x v="31"/>
    <n v="3157.894736842105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x v="6"/>
    <b v="1"/>
    <s v="theater/plays"/>
    <x v="2649"/>
    <n v="5336.396551724138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x v="33"/>
    <b v="1"/>
    <s v="theater/plays"/>
    <x v="991"/>
    <n v="3696.428571428571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x v="57"/>
    <b v="1"/>
    <s v="theater/plays"/>
    <x v="2650"/>
    <n v="8129.4117647058829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x v="8"/>
    <b v="1"/>
    <s v="theater/plays"/>
    <x v="2651"/>
    <n v="2008.3333333333333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x v="244"/>
    <b v="1"/>
    <s v="theater/plays"/>
    <x v="2652"/>
    <n v="88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x v="7"/>
    <b v="1"/>
    <s v="theater/plays"/>
    <x v="1400"/>
    <n v="5343.8596491228072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x v="229"/>
    <b v="1"/>
    <s v="theater/plays"/>
    <x v="2653"/>
    <n v="3986.8421052631584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x v="162"/>
    <b v="1"/>
    <s v="theater/plays"/>
    <x v="31"/>
    <n v="14516.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x v="83"/>
    <b v="1"/>
    <s v="theater/plays"/>
    <x v="2515"/>
    <n v="2333.3333333333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x v="38"/>
    <b v="1"/>
    <s v="theater/plays"/>
    <x v="2654"/>
    <n v="6437.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x v="473"/>
    <b v="1"/>
    <s v="theater/plays"/>
    <x v="2655"/>
    <n v="6205.2763819095471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x v="162"/>
    <b v="1"/>
    <s v="theater/plays"/>
    <x v="78"/>
    <n v="6612.9032258064508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x v="209"/>
    <b v="1"/>
    <s v="theater/plays"/>
    <x v="2616"/>
    <n v="7340.0000000000009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x v="69"/>
    <b v="1"/>
    <s v="theater/plays"/>
    <x v="2656"/>
    <n v="9950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x v="59"/>
    <b v="1"/>
    <s v="theater/plays"/>
    <x v="2657"/>
    <n v="6216.6666666666661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x v="85"/>
    <b v="1"/>
    <s v="theater/plays"/>
    <x v="2658"/>
    <n v="6232.8358208955224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x v="36"/>
    <b v="1"/>
    <s v="theater/plays"/>
    <x v="2659"/>
    <n v="5878.7878787878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x v="23"/>
    <b v="1"/>
    <s v="theater/plays"/>
    <x v="2660"/>
    <n v="4534.782608695652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x v="149"/>
    <b v="1"/>
    <s v="theater/plays"/>
    <x v="2661"/>
    <n v="4194.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x v="79"/>
    <b v="1"/>
    <s v="theater/plays"/>
    <x v="2662"/>
    <n v="5916.6666666666661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x v="20"/>
    <b v="1"/>
    <s v="theater/plays"/>
    <x v="2663"/>
    <n v="200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x v="70"/>
    <b v="1"/>
    <s v="theater/plays"/>
    <x v="2217"/>
    <n v="8397.4358974358984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x v="95"/>
    <b v="1"/>
    <s v="theater/plays"/>
    <x v="1237"/>
    <n v="5725.8064516129034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x v="162"/>
    <b v="1"/>
    <s v="theater/plays"/>
    <x v="43"/>
    <n v="5806.4516129032254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x v="220"/>
    <b v="1"/>
    <s v="theater/plays"/>
    <x v="2664"/>
    <n v="18680.291970802922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x v="57"/>
    <b v="1"/>
    <s v="theater/plays"/>
    <x v="582"/>
    <n v="7411.764705882353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x v="25"/>
    <b v="1"/>
    <s v="theater/plays"/>
    <x v="2665"/>
    <n v="3071.4285714285716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x v="65"/>
    <b v="1"/>
    <s v="theater/plays"/>
    <x v="2666"/>
    <n v="6266.6666666666661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x v="51"/>
    <b v="1"/>
    <s v="theater/plays"/>
    <x v="2213"/>
    <n v="12136.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x v="76"/>
    <b v="1"/>
    <s v="theater/plays"/>
    <x v="1342"/>
    <n v="3974.3589743589746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x v="209"/>
    <b v="1"/>
    <s v="theater/plays"/>
    <x v="1277"/>
    <n v="7200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x v="327"/>
    <b v="1"/>
    <s v="theater/plays"/>
    <x v="2667"/>
    <n v="4063.235294117647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x v="244"/>
    <b v="1"/>
    <s v="theater/plays"/>
    <x v="2624"/>
    <n v="6300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x v="59"/>
    <b v="1"/>
    <s v="theater/plays"/>
    <x v="1247"/>
    <n v="3366.6666666666665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x v="70"/>
    <b v="1"/>
    <s v="theater/plays"/>
    <x v="1415"/>
    <n v="3858.974358974359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x v="64"/>
    <b v="1"/>
    <s v="theater/plays"/>
    <x v="2217"/>
    <n v="15595.238095238095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x v="209"/>
    <b v="1"/>
    <s v="theater/plays"/>
    <x v="2668"/>
    <n v="4320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x v="74"/>
    <b v="1"/>
    <s v="theater/plays"/>
    <x v="2669"/>
    <n v="1514.8518518518517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x v="2"/>
    <b v="1"/>
    <s v="theater/plays"/>
    <x v="2670"/>
    <n v="8357.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x v="62"/>
    <b v="1"/>
    <s v="theater/plays"/>
    <x v="2671"/>
    <n v="1400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x v="23"/>
    <b v="1"/>
    <s v="theater/plays"/>
    <x v="2672"/>
    <n v="8086.95652173913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x v="70"/>
    <b v="1"/>
    <s v="theater/plays"/>
    <x v="2673"/>
    <n v="5384.6153846153848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x v="2"/>
    <b v="1"/>
    <s v="theater/plays"/>
    <x v="2674"/>
    <n v="3092.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x v="74"/>
    <b v="1"/>
    <s v="theater/plays"/>
    <x v="2675"/>
    <n v="6796.2962962962965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x v="64"/>
    <b v="1"/>
    <s v="theater/plays"/>
    <x v="430"/>
    <n v="2714.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x v="201"/>
    <b v="1"/>
    <s v="theater/plays"/>
    <x v="2676"/>
    <n v="11086.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x v="10"/>
    <b v="1"/>
    <s v="theater/plays"/>
    <x v="1240"/>
    <n v="10684.210526315788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x v="174"/>
    <b v="1"/>
    <s v="theater/plays"/>
    <x v="1099"/>
    <n v="10551.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x v="74"/>
    <b v="1"/>
    <s v="theater/plays"/>
    <x v="2677"/>
    <n v="13296.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x v="54"/>
    <b v="1"/>
    <s v="theater/plays"/>
    <x v="2678"/>
    <n v="5191.6666666666661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x v="62"/>
    <b v="1"/>
    <s v="theater/plays"/>
    <x v="1266"/>
    <n v="3100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x v="67"/>
    <b v="1"/>
    <s v="theater/plays"/>
    <x v="2679"/>
    <n v="2602.173913043478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x v="80"/>
    <b v="1"/>
    <s v="theater/plays"/>
    <x v="2680"/>
    <n v="10500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x v="244"/>
    <b v="1"/>
    <s v="theater/plays"/>
    <x v="2681"/>
    <n v="8622.5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x v="34"/>
    <b v="1"/>
    <s v="theater/plays"/>
    <x v="2624"/>
    <n v="11454.545454545454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x v="2"/>
    <b v="1"/>
    <s v="theater/plays"/>
    <x v="2682"/>
    <n v="4765.7142857142862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x v="287"/>
    <b v="1"/>
    <s v="theater/plays"/>
    <x v="2683"/>
    <n v="7288.8888888888887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x v="30"/>
    <b v="1"/>
    <s v="theater/plays"/>
    <x v="2684"/>
    <n v="4954.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x v="41"/>
    <b v="1"/>
    <s v="theater/plays"/>
    <x v="74"/>
    <n v="2540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x v="67"/>
    <b v="1"/>
    <s v="theater/plays"/>
    <x v="2685"/>
    <n v="6258.69565217391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x v="51"/>
    <b v="1"/>
    <s v="theater/plays"/>
    <x v="1266"/>
    <n v="6106.0606060606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x v="162"/>
    <b v="0"/>
    <s v="theater/plays"/>
    <x v="2686"/>
    <n v="6006.4516129032254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x v="81"/>
    <b v="0"/>
    <s v="theater/plays"/>
    <x v="2687"/>
    <n v="7240.0000000000009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x v="29"/>
    <b v="0"/>
    <s v="theater/plays"/>
    <x v="709"/>
    <n v="100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x v="8"/>
    <b v="0"/>
    <s v="theater/plays"/>
    <x v="2688"/>
    <n v="5166.6666666666661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x v="80"/>
    <b v="0"/>
    <s v="theater/plays"/>
    <x v="2689"/>
    <n v="32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x v="78"/>
    <b v="0"/>
    <s v="theater/plays"/>
    <x v="109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x v="63"/>
    <b v="0"/>
    <s v="theater/plays"/>
    <x v="2690"/>
    <n v="6100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x v="84"/>
    <b v="0"/>
    <s v="theater/plays"/>
    <x v="2691"/>
    <n v="100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x v="29"/>
    <b v="0"/>
    <s v="theater/plays"/>
    <x v="886"/>
    <n v="100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x v="80"/>
    <b v="0"/>
    <s v="theater/plays"/>
    <x v="2692"/>
    <n v="3750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x v="79"/>
    <b v="0"/>
    <s v="theater/plays"/>
    <x v="2693"/>
    <n v="4500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x v="22"/>
    <b v="0"/>
    <s v="theater/plays"/>
    <x v="2694"/>
    <n v="10062.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x v="25"/>
    <b v="0"/>
    <s v="theater/plays"/>
    <x v="2695"/>
    <n v="2557.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x v="78"/>
    <b v="0"/>
    <s v="theater/plays"/>
    <x v="109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x v="80"/>
    <b v="0"/>
    <s v="theater/plays"/>
    <x v="172"/>
    <n v="2500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x v="78"/>
    <b v="0"/>
    <s v="theater/plays"/>
    <x v="109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x v="78"/>
    <b v="0"/>
    <s v="theater/plays"/>
    <x v="109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x v="29"/>
    <b v="0"/>
    <s v="theater/plays"/>
    <x v="709"/>
    <n v="100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x v="29"/>
    <b v="0"/>
    <s v="theater/plays"/>
    <x v="2696"/>
    <n v="20200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x v="29"/>
    <b v="0"/>
    <s v="theater/plays"/>
    <x v="460"/>
    <n v="2500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x v="47"/>
    <b v="1"/>
    <s v="theater/musical"/>
    <x v="2697"/>
    <n v="9953.846153846152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x v="63"/>
    <b v="1"/>
    <s v="theater/musical"/>
    <x v="2"/>
    <n v="7500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x v="33"/>
    <b v="1"/>
    <s v="theater/musical"/>
    <x v="1004"/>
    <n v="215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x v="202"/>
    <b v="1"/>
    <s v="theater/musical"/>
    <x v="2698"/>
    <n v="12054.545454545454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x v="41"/>
    <b v="1"/>
    <s v="theater/musical"/>
    <x v="1246"/>
    <n v="3766.6666666666665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x v="209"/>
    <b v="1"/>
    <s v="theater/musical"/>
    <x v="2699"/>
    <n v="17223.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x v="74"/>
    <b v="1"/>
    <s v="theater/musical"/>
    <x v="43"/>
    <n v="11111.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x v="33"/>
    <b v="1"/>
    <s v="theater/musical"/>
    <x v="2700"/>
    <n v="2546.428571428571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x v="57"/>
    <b v="1"/>
    <s v="theater/musical"/>
    <x v="2701"/>
    <n v="26764.705882352941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x v="133"/>
    <b v="1"/>
    <s v="theater/musical"/>
    <x v="2702"/>
    <n v="7595.9999999999991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x v="55"/>
    <b v="1"/>
    <s v="theater/musical"/>
    <x v="2703"/>
    <n v="5903.8461538461543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x v="106"/>
    <b v="1"/>
    <s v="theater/musical"/>
    <x v="2704"/>
    <n v="5011.10227272727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x v="110"/>
    <b v="1"/>
    <s v="theater/musical"/>
    <x v="2705"/>
    <n v="5550.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x v="83"/>
    <b v="1"/>
    <s v="theater/musical"/>
    <x v="31"/>
    <n v="16666.666666666664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x v="33"/>
    <b v="1"/>
    <s v="theater/musical"/>
    <x v="2706"/>
    <n v="4742.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x v="99"/>
    <b v="1"/>
    <s v="theater/musical"/>
    <x v="31"/>
    <n v="6493.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x v="74"/>
    <b v="1"/>
    <s v="theater/musical"/>
    <x v="31"/>
    <n v="5555.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x v="329"/>
    <b v="1"/>
    <s v="theater/musical"/>
    <x v="2707"/>
    <n v="7422.4299065420564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x v="93"/>
    <b v="1"/>
    <s v="theater/musical"/>
    <x v="2708"/>
    <n v="10692.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x v="66"/>
    <b v="1"/>
    <s v="theater/musical"/>
    <x v="2709"/>
    <n v="4169.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x v="6"/>
    <b v="1"/>
    <s v="theater/musical"/>
    <x v="2710"/>
    <n v="7424.3275862068958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x v="41"/>
    <b v="1"/>
    <s v="theater/musical"/>
    <x v="31"/>
    <n v="7333.3333333333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x v="9"/>
    <b v="1"/>
    <s v="theater/musical"/>
    <x v="31"/>
    <n v="100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x v="44"/>
    <b v="1"/>
    <s v="theater/musical"/>
    <x v="2711"/>
    <n v="3842.1052631578946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x v="51"/>
    <b v="1"/>
    <s v="theater/musical"/>
    <x v="1097"/>
    <n v="16696.969696969696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x v="7"/>
    <b v="1"/>
    <s v="theater/musical"/>
    <x v="2123"/>
    <n v="9491.2280701754389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x v="20"/>
    <b v="1"/>
    <s v="theater/musical"/>
    <x v="31"/>
    <n v="100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x v="25"/>
    <b v="1"/>
    <s v="theater/musical"/>
    <x v="598"/>
    <n v="14321.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x v="225"/>
    <b v="1"/>
    <s v="theater/musical"/>
    <x v="2712"/>
    <n v="9081.9148936170204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x v="211"/>
    <b v="1"/>
    <s v="theater/musical"/>
    <x v="2713"/>
    <n v="4854.2372881355932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x v="17"/>
    <b v="1"/>
    <s v="theater/musical"/>
    <x v="2714"/>
    <n v="7002.7777777777774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x v="248"/>
    <b v="1"/>
    <s v="theater/musical"/>
    <x v="2715"/>
    <n v="13562.608695652174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x v="209"/>
    <b v="1"/>
    <s v="theater/musical"/>
    <x v="43"/>
    <n v="100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x v="47"/>
    <b v="1"/>
    <s v="theater/musical"/>
    <x v="2716"/>
    <n v="9490.3846153846152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x v="74"/>
    <b v="1"/>
    <s v="theater/musical"/>
    <x v="1409"/>
    <n v="7537.0370370370365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x v="54"/>
    <b v="1"/>
    <s v="theater/musical"/>
    <x v="2717"/>
    <n v="6445.833333333333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x v="73"/>
    <b v="1"/>
    <s v="theater/musical"/>
    <x v="935"/>
    <n v="11500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x v="209"/>
    <b v="1"/>
    <s v="theater/musical"/>
    <x v="2718"/>
    <n v="10050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x v="26"/>
    <b v="1"/>
    <s v="theater/musical"/>
    <x v="2719"/>
    <n v="9377.4647887323936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x v="73"/>
    <b v="1"/>
    <s v="theater/musical"/>
    <x v="2720"/>
    <n v="3510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x v="29"/>
    <b v="0"/>
    <s v="theater/musical"/>
    <x v="886"/>
    <n v="500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x v="80"/>
    <b v="0"/>
    <s v="theater/musical"/>
    <x v="2721"/>
    <n v="2900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x v="78"/>
    <b v="0"/>
    <s v="theater/musical"/>
    <x v="109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x v="78"/>
    <b v="0"/>
    <s v="theater/musical"/>
    <x v="109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x v="84"/>
    <b v="0"/>
    <s v="theater/musical"/>
    <x v="1228"/>
    <n v="1750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x v="54"/>
    <b v="0"/>
    <s v="theater/musical"/>
    <x v="2722"/>
    <n v="17400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x v="29"/>
    <b v="0"/>
    <s v="theater/musical"/>
    <x v="460"/>
    <n v="500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x v="84"/>
    <b v="0"/>
    <s v="theater/musical"/>
    <x v="1312"/>
    <n v="500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x v="29"/>
    <b v="0"/>
    <s v="theater/musical"/>
    <x v="2723"/>
    <n v="100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x v="77"/>
    <b v="0"/>
    <s v="theater/musical"/>
    <x v="2724"/>
    <n v="14540.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x v="81"/>
    <b v="0"/>
    <s v="theater/musical"/>
    <x v="2725"/>
    <n v="20500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x v="80"/>
    <b v="0"/>
    <s v="theater/musical"/>
    <x v="2726"/>
    <n v="10050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x v="38"/>
    <b v="0"/>
    <s v="theater/musical"/>
    <x v="2727"/>
    <n v="5506.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x v="82"/>
    <b v="0"/>
    <s v="theater/musical"/>
    <x v="2728"/>
    <n v="4733.3333333333339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x v="78"/>
    <b v="0"/>
    <s v="theater/musical"/>
    <x v="109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x v="244"/>
    <b v="0"/>
    <s v="theater/musical"/>
    <x v="2729"/>
    <n v="58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x v="78"/>
    <b v="0"/>
    <s v="theater/musical"/>
    <x v="109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x v="84"/>
    <b v="0"/>
    <s v="theater/musical"/>
    <x v="133"/>
    <n v="150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x v="29"/>
    <b v="0"/>
    <s v="theater/musical"/>
    <x v="2730"/>
    <n v="500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x v="82"/>
    <b v="0"/>
    <s v="theater/musical"/>
    <x v="2731"/>
    <n v="5055.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x v="54"/>
    <b v="1"/>
    <s v="theater/plays"/>
    <x v="31"/>
    <n v="4166.6666666666661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x v="44"/>
    <b v="1"/>
    <s v="theater/plays"/>
    <x v="982"/>
    <n v="5328.9473684210525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x v="55"/>
    <b v="1"/>
    <s v="theater/plays"/>
    <x v="2732"/>
    <n v="7023.0769230769229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x v="10"/>
    <b v="1"/>
    <s v="theater/plays"/>
    <x v="2733"/>
    <n v="4342.1052631578941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x v="202"/>
    <b v="1"/>
    <s v="theater/plays"/>
    <x v="1708"/>
    <n v="19918.18181818182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x v="74"/>
    <b v="1"/>
    <s v="theater/plays"/>
    <x v="2734"/>
    <n v="7851.8148148148139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x v="69"/>
    <b v="1"/>
    <s v="theater/plays"/>
    <x v="2735"/>
    <n v="6182.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x v="9"/>
    <b v="1"/>
    <s v="theater/plays"/>
    <x v="2736"/>
    <n v="5000.05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x v="77"/>
    <b v="1"/>
    <s v="theater/plays"/>
    <x v="2737"/>
    <n v="4833.9729729729725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x v="9"/>
    <b v="1"/>
    <s v="theater/plays"/>
    <x v="75"/>
    <n v="107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x v="73"/>
    <b v="1"/>
    <s v="theater/plays"/>
    <x v="2738"/>
    <n v="5700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x v="55"/>
    <b v="1"/>
    <s v="theater/plays"/>
    <x v="201"/>
    <n v="4092.3076923076919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x v="9"/>
    <b v="1"/>
    <s v="theater/plays"/>
    <x v="2255"/>
    <n v="2150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x v="67"/>
    <b v="1"/>
    <s v="theater/plays"/>
    <x v="2739"/>
    <n v="7954.34782608695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x v="88"/>
    <b v="1"/>
    <s v="theater/plays"/>
    <x v="2740"/>
    <n v="7238.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x v="14"/>
    <b v="1"/>
    <s v="theater/plays"/>
    <x v="938"/>
    <n v="6463.414634146342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x v="63"/>
    <b v="1"/>
    <s v="theater/plays"/>
    <x v="1277"/>
    <n v="3857.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x v="72"/>
    <b v="1"/>
    <s v="theater/plays"/>
    <x v="2741"/>
    <n v="10757.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x v="55"/>
    <b v="1"/>
    <s v="theater/plays"/>
    <x v="650"/>
    <n v="2750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x v="71"/>
    <b v="1"/>
    <s v="theater/plays"/>
    <x v="2742"/>
    <n v="7046.1538461538466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x v="33"/>
    <b v="1"/>
    <s v="theater/plays"/>
    <x v="31"/>
    <n v="17857.142857142859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x v="22"/>
    <b v="1"/>
    <s v="theater/plays"/>
    <x v="20"/>
    <n v="6262.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x v="83"/>
    <b v="1"/>
    <s v="theater/plays"/>
    <x v="2743"/>
    <n v="7500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x v="82"/>
    <b v="1"/>
    <s v="theater/plays"/>
    <x v="2744"/>
    <n v="5890.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x v="82"/>
    <b v="1"/>
    <s v="theater/plays"/>
    <x v="436"/>
    <n v="13955.555555555555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x v="9"/>
    <b v="1"/>
    <s v="theater/plays"/>
    <x v="988"/>
    <n v="700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x v="7"/>
    <b v="1"/>
    <s v="theater/plays"/>
    <x v="2745"/>
    <n v="5738.5964912280697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x v="22"/>
    <b v="1"/>
    <s v="theater/plays"/>
    <x v="583"/>
    <n v="400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x v="25"/>
    <b v="1"/>
    <s v="theater/plays"/>
    <x v="2460"/>
    <n v="6428.5714285714294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x v="57"/>
    <b v="1"/>
    <s v="theater/plays"/>
    <x v="426"/>
    <n v="12011.764705882353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x v="61"/>
    <b v="1"/>
    <s v="theater/plays"/>
    <x v="2746"/>
    <n v="1008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x v="58"/>
    <b v="1"/>
    <s v="theater/plays"/>
    <x v="982"/>
    <n v="6328.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x v="83"/>
    <b v="1"/>
    <s v="theater/plays"/>
    <x v="2747"/>
    <n v="2166.6666666666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x v="69"/>
    <b v="0"/>
    <s v="theater/plays"/>
    <x v="2748"/>
    <n v="2564.7058823529414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x v="23"/>
    <b v="0"/>
    <s v="theater/plays"/>
    <x v="2749"/>
    <n v="4769.5652173913049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x v="10"/>
    <b v="0"/>
    <s v="theater/plays"/>
    <x v="2750"/>
    <n v="5605.263157894736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x v="133"/>
    <b v="0"/>
    <s v="theater/plays"/>
    <x v="2751"/>
    <n v="8131.9999999999991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x v="8"/>
    <b v="0"/>
    <s v="theater/plays"/>
    <x v="2752"/>
    <n v="7016.66666666666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x v="22"/>
    <b v="0"/>
    <s v="theater/plays"/>
    <x v="837"/>
    <n v="2362.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x v="82"/>
    <b v="0"/>
    <s v="theater/plays"/>
    <x v="2753"/>
    <n v="18855.555555555555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x v="68"/>
    <b v="0"/>
    <s v="theater/plays"/>
    <x v="2754"/>
    <n v="4951.1627906976737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x v="33"/>
    <b v="0"/>
    <s v="theater/plays"/>
    <x v="2755"/>
    <n v="7546.4285714285706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x v="80"/>
    <b v="0"/>
    <s v="theater/plays"/>
    <x v="2756"/>
    <n v="950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x v="54"/>
    <b v="0"/>
    <s v="theater/plays"/>
    <x v="2757"/>
    <n v="3550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x v="84"/>
    <b v="0"/>
    <s v="theater/plays"/>
    <x v="418"/>
    <n v="100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x v="84"/>
    <b v="0"/>
    <s v="theater/plays"/>
    <x v="2758"/>
    <n v="1300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x v="9"/>
    <b v="0"/>
    <s v="theater/plays"/>
    <x v="2759"/>
    <n v="8940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x v="29"/>
    <b v="0"/>
    <s v="theater/plays"/>
    <x v="453"/>
    <n v="2500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x v="29"/>
    <b v="0"/>
    <s v="theater/plays"/>
    <x v="459"/>
    <n v="100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x v="80"/>
    <b v="0"/>
    <s v="theater/plays"/>
    <x v="2760"/>
    <n v="6500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x v="29"/>
    <b v="0"/>
    <s v="theater/plays"/>
    <x v="172"/>
    <n v="100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x v="29"/>
    <b v="0"/>
    <s v="theater/plays"/>
    <x v="167"/>
    <n v="100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x v="62"/>
    <b v="0"/>
    <s v="theater/plays"/>
    <x v="2761"/>
    <n v="8153.8461538461534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x v="29"/>
    <b v="0"/>
    <s v="theater/plays"/>
    <x v="152"/>
    <n v="100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x v="29"/>
    <b v="0"/>
    <s v="theater/plays"/>
    <x v="473"/>
    <n v="100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x v="78"/>
    <b v="0"/>
    <s v="theater/plays"/>
    <x v="109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x v="83"/>
    <b v="0"/>
    <s v="theater/plays"/>
    <x v="444"/>
    <n v="200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x v="25"/>
    <b v="0"/>
    <s v="theater/plays"/>
    <x v="2762"/>
    <n v="4642.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x v="84"/>
    <b v="0"/>
    <s v="theater/plays"/>
    <x v="1219"/>
    <n v="550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x v="81"/>
    <b v="0"/>
    <s v="theater/plays"/>
    <x v="2763"/>
    <n v="5020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x v="29"/>
    <b v="0"/>
    <s v="theater/musical"/>
    <x v="418"/>
    <n v="100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x v="41"/>
    <b v="0"/>
    <s v="theater/musical"/>
    <x v="2764"/>
    <n v="3013.3333333333335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x v="73"/>
    <b v="0"/>
    <s v="theater/musical"/>
    <x v="2154"/>
    <n v="1500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x v="83"/>
    <b v="0"/>
    <s v="theater/musical"/>
    <x v="129"/>
    <n v="1333.3333333333335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x v="78"/>
    <b v="0"/>
    <s v="theater/musical"/>
    <x v="109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x v="78"/>
    <b v="0"/>
    <s v="theater/musical"/>
    <x v="109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x v="78"/>
    <b v="0"/>
    <s v="theater/musical"/>
    <x v="109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x v="78"/>
    <b v="0"/>
    <s v="theater/musical"/>
    <x v="109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x v="67"/>
    <b v="0"/>
    <s v="theater/musical"/>
    <x v="2765"/>
    <n v="4476.086956521739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x v="25"/>
    <b v="0"/>
    <s v="theater/musical"/>
    <x v="2766"/>
    <n v="8864.2857142857138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x v="29"/>
    <b v="0"/>
    <s v="theater/musical"/>
    <x v="2767"/>
    <n v="100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x v="78"/>
    <b v="0"/>
    <s v="theater/musical"/>
    <x v="109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x v="57"/>
    <b v="0"/>
    <s v="theater/musical"/>
    <x v="2768"/>
    <n v="5764.7058823529414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x v="29"/>
    <b v="0"/>
    <s v="theater/musical"/>
    <x v="152"/>
    <n v="2500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x v="78"/>
    <b v="0"/>
    <s v="theater/musical"/>
    <x v="109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x v="78"/>
    <b v="0"/>
    <s v="theater/musical"/>
    <x v="109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x v="78"/>
    <b v="0"/>
    <s v="theater/musical"/>
    <x v="109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x v="78"/>
    <b v="0"/>
    <s v="theater/musical"/>
    <x v="109"/>
    <e v="#DIV/0!"/>
    <x v="1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x v="78"/>
    <b v="0"/>
    <s v="theater/musical"/>
    <x v="109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x v="84"/>
    <b v="0"/>
    <s v="theater/musical"/>
    <x v="1922"/>
    <n v="1750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x v="25"/>
    <b v="0"/>
    <s v="theater/plays"/>
    <x v="2769"/>
    <n v="3871.4285714285716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x v="82"/>
    <b v="0"/>
    <s v="theater/plays"/>
    <x v="2770"/>
    <n v="1311.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x v="22"/>
    <b v="0"/>
    <s v="theater/plays"/>
    <x v="2771"/>
    <n v="31550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x v="63"/>
    <b v="0"/>
    <s v="theater/plays"/>
    <x v="2164"/>
    <n v="3714.2857142857147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x v="78"/>
    <b v="0"/>
    <s v="theater/plays"/>
    <x v="109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x v="87"/>
    <b v="0"/>
    <s v="theater/plays"/>
    <x v="2772"/>
    <n v="12827.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x v="202"/>
    <b v="0"/>
    <s v="theater/plays"/>
    <x v="2773"/>
    <n v="4727.2727272727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x v="29"/>
    <b v="0"/>
    <s v="theater/plays"/>
    <x v="152"/>
    <n v="500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x v="80"/>
    <b v="0"/>
    <s v="theater/plays"/>
    <x v="2774"/>
    <n v="4250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x v="73"/>
    <b v="0"/>
    <s v="theater/plays"/>
    <x v="2775"/>
    <n v="4400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x v="38"/>
    <b v="0"/>
    <s v="theater/plays"/>
    <x v="397"/>
    <n v="5087.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x v="84"/>
    <b v="0"/>
    <s v="theater/plays"/>
    <x v="2372"/>
    <n v="6250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x v="81"/>
    <b v="0"/>
    <s v="theater/plays"/>
    <x v="2331"/>
    <n v="2700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x v="29"/>
    <b v="0"/>
    <s v="theater/plays"/>
    <x v="1863"/>
    <n v="2500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x v="162"/>
    <b v="0"/>
    <s v="theater/plays"/>
    <x v="2776"/>
    <n v="4725.8064516129034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x v="78"/>
    <b v="0"/>
    <s v="theater/plays"/>
    <x v="109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x v="84"/>
    <b v="0"/>
    <s v="theater/plays"/>
    <x v="479"/>
    <n v="150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x v="63"/>
    <b v="0"/>
    <s v="theater/plays"/>
    <x v="2777"/>
    <n v="2471.4285714285716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x v="38"/>
    <b v="0"/>
    <s v="theater/plays"/>
    <x v="2778"/>
    <n v="6312.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x v="80"/>
    <b v="0"/>
    <s v="theater/plays"/>
    <x v="2779"/>
    <n v="38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x v="80"/>
    <b v="0"/>
    <s v="theater/plays"/>
    <x v="2780"/>
    <n v="16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x v="80"/>
    <b v="0"/>
    <s v="theater/plays"/>
    <x v="2781"/>
    <n v="33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x v="83"/>
    <b v="0"/>
    <s v="theater/plays"/>
    <x v="2782"/>
    <n v="6166.6666666666661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x v="17"/>
    <b v="0"/>
    <s v="theater/plays"/>
    <x v="2783"/>
    <n v="8313.8888888888887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x v="29"/>
    <b v="0"/>
    <s v="theater/plays"/>
    <x v="440"/>
    <n v="100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x v="63"/>
    <b v="0"/>
    <s v="theater/plays"/>
    <x v="709"/>
    <n v="14285.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x v="74"/>
    <b v="0"/>
    <s v="theater/plays"/>
    <x v="2784"/>
    <n v="3366.6666666666665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x v="29"/>
    <b v="0"/>
    <s v="theater/plays"/>
    <x v="119"/>
    <n v="500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x v="78"/>
    <b v="0"/>
    <s v="theater/plays"/>
    <x v="109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x v="29"/>
    <b v="0"/>
    <s v="theater/plays"/>
    <x v="2785"/>
    <n v="100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x v="83"/>
    <b v="0"/>
    <s v="theater/plays"/>
    <x v="418"/>
    <n v="400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x v="83"/>
    <b v="0"/>
    <s v="theater/plays"/>
    <x v="2786"/>
    <n v="300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x v="83"/>
    <b v="0"/>
    <s v="theater/plays"/>
    <x v="2331"/>
    <n v="4500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x v="78"/>
    <b v="0"/>
    <s v="theater/plays"/>
    <x v="109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x v="79"/>
    <b v="0"/>
    <s v="theater/plays"/>
    <x v="2787"/>
    <n v="1016.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x v="57"/>
    <b v="0"/>
    <s v="theater/plays"/>
    <x v="2788"/>
    <n v="8141.176470588235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x v="244"/>
    <b v="0"/>
    <s v="theater/plays"/>
    <x v="2789"/>
    <n v="57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x v="83"/>
    <b v="0"/>
    <s v="theater/plays"/>
    <x v="709"/>
    <n v="500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x v="29"/>
    <b v="0"/>
    <s v="theater/plays"/>
    <x v="715"/>
    <n v="1500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x v="84"/>
    <b v="0"/>
    <s v="theater/plays"/>
    <x v="460"/>
    <n v="1250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x v="63"/>
    <b v="0"/>
    <s v="theater/plays"/>
    <x v="2790"/>
    <n v="9300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x v="25"/>
    <b v="0"/>
    <s v="theater/plays"/>
    <x v="2791"/>
    <n v="3235.7142857142853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x v="78"/>
    <b v="0"/>
    <s v="theater/plays"/>
    <x v="109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x v="78"/>
    <b v="0"/>
    <s v="theater/plays"/>
    <x v="109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x v="29"/>
    <b v="0"/>
    <s v="theater/plays"/>
    <x v="2792"/>
    <n v="100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x v="8"/>
    <b v="0"/>
    <s v="theater/plays"/>
    <x v="2793"/>
    <n v="9183.3333333333321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x v="8"/>
    <b v="0"/>
    <s v="theater/plays"/>
    <x v="1324"/>
    <n v="4583.3333333333339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x v="23"/>
    <b v="0"/>
    <s v="theater/plays"/>
    <x v="2794"/>
    <n v="5717.391304347826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x v="78"/>
    <b v="0"/>
    <s v="theater/plays"/>
    <x v="109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x v="73"/>
    <b v="0"/>
    <s v="theater/plays"/>
    <x v="2795"/>
    <n v="24850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x v="81"/>
    <b v="0"/>
    <s v="theater/plays"/>
    <x v="2796"/>
    <n v="7940.0000000000009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x v="29"/>
    <b v="0"/>
    <s v="theater/plays"/>
    <x v="370"/>
    <n v="500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x v="84"/>
    <b v="0"/>
    <s v="theater/plays"/>
    <x v="881"/>
    <n v="550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x v="84"/>
    <b v="0"/>
    <s v="theater/plays"/>
    <x v="957"/>
    <n v="2500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x v="78"/>
    <b v="0"/>
    <s v="theater/plays"/>
    <x v="109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x v="62"/>
    <b v="0"/>
    <s v="theater/plays"/>
    <x v="2797"/>
    <n v="13707.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x v="78"/>
    <b v="0"/>
    <s v="theater/plays"/>
    <x v="109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x v="29"/>
    <b v="0"/>
    <s v="theater/plays"/>
    <x v="1161"/>
    <n v="500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x v="81"/>
    <b v="0"/>
    <s v="theater/plays"/>
    <x v="140"/>
    <n v="3900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x v="84"/>
    <b v="0"/>
    <s v="theater/plays"/>
    <x v="2798"/>
    <n v="5050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x v="78"/>
    <b v="0"/>
    <s v="theater/plays"/>
    <x v="109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x v="58"/>
    <b v="0"/>
    <s v="theater/plays"/>
    <x v="2799"/>
    <n v="4928.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x v="29"/>
    <b v="0"/>
    <s v="theater/plays"/>
    <x v="895"/>
    <n v="2500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x v="29"/>
    <b v="0"/>
    <s v="theater/plays"/>
    <x v="2800"/>
    <n v="100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x v="29"/>
    <b v="0"/>
    <s v="theater/plays"/>
    <x v="2801"/>
    <n v="2500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x v="78"/>
    <b v="0"/>
    <s v="theater/plays"/>
    <x v="109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x v="78"/>
    <b v="0"/>
    <s v="theater/plays"/>
    <x v="109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x v="22"/>
    <b v="0"/>
    <s v="theater/plays"/>
    <x v="2802"/>
    <n v="5312.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x v="78"/>
    <b v="0"/>
    <s v="theater/plays"/>
    <x v="109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x v="29"/>
    <b v="0"/>
    <s v="theater/plays"/>
    <x v="1866"/>
    <n v="700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x v="38"/>
    <b v="0"/>
    <s v="theater/plays"/>
    <x v="2803"/>
    <n v="4006.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x v="8"/>
    <b v="0"/>
    <s v="theater/plays"/>
    <x v="695"/>
    <n v="2433.3333333333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x v="80"/>
    <b v="0"/>
    <s v="theater/plays"/>
    <x v="1835"/>
    <n v="11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x v="84"/>
    <b v="0"/>
    <s v="theater/plays"/>
    <x v="714"/>
    <n v="1050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x v="83"/>
    <b v="0"/>
    <s v="theater/plays"/>
    <x v="2804"/>
    <n v="1500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x v="78"/>
    <b v="0"/>
    <s v="theater/plays"/>
    <x v="109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x v="83"/>
    <b v="0"/>
    <s v="theater/plays"/>
    <x v="2805"/>
    <n v="4200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x v="80"/>
    <b v="0"/>
    <s v="theater/plays"/>
    <x v="2100"/>
    <n v="71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x v="84"/>
    <b v="0"/>
    <s v="theater/plays"/>
    <x v="722"/>
    <n v="2250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x v="73"/>
    <b v="0"/>
    <s v="theater/plays"/>
    <x v="2806"/>
    <n v="4100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x v="202"/>
    <b v="0"/>
    <s v="theater/plays"/>
    <x v="2807"/>
    <n v="4790.9090909090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x v="79"/>
    <b v="0"/>
    <s v="theater/plays"/>
    <x v="2808"/>
    <n v="3516.6666666666665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x v="84"/>
    <b v="0"/>
    <s v="theater/plays"/>
    <x v="2809"/>
    <n v="550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x v="79"/>
    <b v="0"/>
    <s v="theater/plays"/>
    <x v="2810"/>
    <n v="2266.6666666666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x v="22"/>
    <b v="0"/>
    <s v="theater/plays"/>
    <x v="2811"/>
    <n v="2637.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x v="77"/>
    <b v="0"/>
    <s v="theater/plays"/>
    <x v="2812"/>
    <n v="10554.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x v="202"/>
    <b v="0"/>
    <s v="theater/plays"/>
    <x v="2149"/>
    <n v="2909.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x v="78"/>
    <b v="0"/>
    <s v="theater/plays"/>
    <x v="109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x v="73"/>
    <b v="0"/>
    <s v="theater/plays"/>
    <x v="2813"/>
    <n v="6200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x v="79"/>
    <b v="0"/>
    <s v="theater/plays"/>
    <x v="2814"/>
    <n v="21750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x v="22"/>
    <b v="0"/>
    <s v="theater/plays"/>
    <x v="2815"/>
    <n v="26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x v="79"/>
    <b v="0"/>
    <s v="theater/plays"/>
    <x v="2816"/>
    <n v="1833.3333333333333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x v="63"/>
    <b v="0"/>
    <s v="theater/plays"/>
    <x v="2693"/>
    <n v="6428.5714285714294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x v="63"/>
    <b v="0"/>
    <s v="theater/plays"/>
    <x v="2817"/>
    <n v="17500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x v="81"/>
    <b v="0"/>
    <s v="theater/plays"/>
    <x v="143"/>
    <n v="3400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x v="67"/>
    <b v="0"/>
    <s v="theater/plays"/>
    <x v="2818"/>
    <n v="8428.2608695652179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x v="73"/>
    <b v="0"/>
    <s v="theater/plays"/>
    <x v="2819"/>
    <n v="950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x v="10"/>
    <b v="0"/>
    <s v="theater/plays"/>
    <x v="2803"/>
    <n v="3373.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x v="62"/>
    <b v="0"/>
    <s v="theater/plays"/>
    <x v="2820"/>
    <n v="3753.8461538461538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x v="62"/>
    <b v="0"/>
    <s v="theater/plays"/>
    <x v="2821"/>
    <n v="1161.5384615384614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x v="80"/>
    <b v="0"/>
    <s v="theater/plays"/>
    <x v="2822"/>
    <n v="800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x v="78"/>
    <b v="0"/>
    <s v="theater/plays"/>
    <x v="109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x v="83"/>
    <b v="0"/>
    <s v="theater/plays"/>
    <x v="2823"/>
    <n v="2300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x v="29"/>
    <b v="0"/>
    <s v="theater/plays"/>
    <x v="143"/>
    <n v="100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x v="82"/>
    <b v="0"/>
    <s v="theater/plays"/>
    <x v="2824"/>
    <n v="6011.1111111111113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x v="29"/>
    <b v="0"/>
    <s v="theater/plays"/>
    <x v="130"/>
    <n v="300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x v="29"/>
    <b v="0"/>
    <s v="theater/plays"/>
    <x v="1161"/>
    <n v="500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x v="80"/>
    <b v="0"/>
    <s v="theater/plays"/>
    <x v="2825"/>
    <n v="1750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x v="57"/>
    <b v="0"/>
    <s v="theater/plays"/>
    <x v="2826"/>
    <n v="2923.5294117647059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x v="78"/>
    <b v="0"/>
    <s v="theater/plays"/>
    <x v="109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x v="8"/>
    <b v="0"/>
    <s v="theater/plays"/>
    <x v="2827"/>
    <n v="5958.3333333333339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x v="25"/>
    <b v="0"/>
    <s v="theater/plays"/>
    <x v="2828"/>
    <n v="8257.1428571428569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x v="29"/>
    <b v="0"/>
    <s v="theater/plays"/>
    <x v="415"/>
    <n v="100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x v="25"/>
    <b v="0"/>
    <s v="theater/plays"/>
    <x v="2821"/>
    <n v="3235.7142857142853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x v="80"/>
    <b v="0"/>
    <s v="theater/plays"/>
    <x v="1861"/>
    <n v="5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x v="84"/>
    <b v="0"/>
    <s v="theater/plays"/>
    <x v="2829"/>
    <n v="10050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x v="29"/>
    <b v="0"/>
    <s v="theater/plays"/>
    <x v="418"/>
    <n v="100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x v="84"/>
    <b v="0"/>
    <s v="theater/plays"/>
    <x v="843"/>
    <n v="200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x v="29"/>
    <b v="0"/>
    <s v="theater/plays"/>
    <x v="440"/>
    <n v="200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x v="29"/>
    <b v="0"/>
    <s v="theater/plays"/>
    <x v="1161"/>
    <n v="500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x v="80"/>
    <b v="0"/>
    <s v="theater/plays"/>
    <x v="733"/>
    <n v="1500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x v="83"/>
    <b v="0"/>
    <s v="theater/plays"/>
    <x v="2830"/>
    <n v="2500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x v="44"/>
    <b v="0"/>
    <s v="theater/plays"/>
    <x v="2831"/>
    <n v="4584.21052631579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x v="80"/>
    <b v="0"/>
    <s v="theater/plays"/>
    <x v="2832"/>
    <n v="4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x v="78"/>
    <b v="0"/>
    <s v="theater/plays"/>
    <x v="109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x v="84"/>
    <b v="0"/>
    <s v="theater/plays"/>
    <x v="698"/>
    <n v="1300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x v="78"/>
    <b v="0"/>
    <s v="theater/plays"/>
    <x v="109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x v="29"/>
    <b v="0"/>
    <s v="theater/plays"/>
    <x v="107"/>
    <n v="100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x v="63"/>
    <b v="0"/>
    <s v="theater/plays"/>
    <x v="111"/>
    <n v="100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x v="84"/>
    <b v="0"/>
    <s v="theater/plays"/>
    <x v="857"/>
    <n v="5250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x v="80"/>
    <b v="0"/>
    <s v="theater/plays"/>
    <x v="2780"/>
    <n v="3250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x v="80"/>
    <b v="0"/>
    <s v="theater/plays"/>
    <x v="2833"/>
    <n v="7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x v="83"/>
    <b v="0"/>
    <s v="theater/plays"/>
    <x v="2834"/>
    <n v="3333.3333333333335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x v="84"/>
    <b v="0"/>
    <s v="theater/plays"/>
    <x v="1863"/>
    <n v="6250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x v="438"/>
    <b v="0"/>
    <s v="theater/plays"/>
    <x v="2835"/>
    <n v="6355.837563451777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x v="78"/>
    <b v="0"/>
    <s v="theater/plays"/>
    <x v="109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x v="29"/>
    <b v="0"/>
    <s v="theater/plays"/>
    <x v="2372"/>
    <n v="100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x v="80"/>
    <b v="0"/>
    <s v="theater/plays"/>
    <x v="152"/>
    <n v="6250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x v="78"/>
    <b v="0"/>
    <s v="theater/plays"/>
    <x v="109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x v="63"/>
    <b v="0"/>
    <s v="theater/plays"/>
    <x v="2836"/>
    <n v="3071.4285714285716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x v="202"/>
    <b v="0"/>
    <s v="theater/plays"/>
    <x v="2837"/>
    <n v="5100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x v="78"/>
    <b v="0"/>
    <s v="theater/plays"/>
    <x v="109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x v="79"/>
    <b v="0"/>
    <s v="theater/plays"/>
    <x v="149"/>
    <n v="6666.6666666666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x v="78"/>
    <b v="0"/>
    <s v="theater/plays"/>
    <x v="109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x v="63"/>
    <b v="0"/>
    <s v="theater/plays"/>
    <x v="2838"/>
    <n v="5900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x v="225"/>
    <b v="0"/>
    <s v="theater/plays"/>
    <x v="2839"/>
    <n v="6534.0319148936178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x v="84"/>
    <b v="0"/>
    <s v="theater/plays"/>
    <x v="2840"/>
    <n v="100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x v="20"/>
    <b v="0"/>
    <s v="theater/plays"/>
    <x v="2841"/>
    <n v="14740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x v="57"/>
    <b v="0"/>
    <s v="theater/plays"/>
    <x v="2842"/>
    <n v="16605.882352941178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x v="84"/>
    <b v="0"/>
    <s v="theater/plays"/>
    <x v="2843"/>
    <n v="400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x v="80"/>
    <b v="0"/>
    <s v="theater/plays"/>
    <x v="2844"/>
    <n v="75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x v="81"/>
    <b v="0"/>
    <s v="theater/plays"/>
    <x v="137"/>
    <n v="600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x v="84"/>
    <b v="0"/>
    <s v="theater/plays"/>
    <x v="1296"/>
    <n v="12500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x v="84"/>
    <b v="0"/>
    <s v="theater/plays"/>
    <x v="714"/>
    <n v="1050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x v="83"/>
    <b v="0"/>
    <s v="theater/plays"/>
    <x v="2845"/>
    <n v="700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x v="78"/>
    <b v="0"/>
    <s v="theater/plays"/>
    <x v="109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x v="80"/>
    <b v="0"/>
    <s v="theater/plays"/>
    <x v="2846"/>
    <n v="56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x v="29"/>
    <b v="0"/>
    <s v="theater/plays"/>
    <x v="459"/>
    <n v="100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x v="8"/>
    <b v="0"/>
    <s v="theater/plays"/>
    <x v="2847"/>
    <n v="3833.3333333333335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x v="80"/>
    <b v="0"/>
    <s v="theater/plays"/>
    <x v="727"/>
    <n v="2750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x v="110"/>
    <b v="0"/>
    <s v="theater/plays"/>
    <x v="2848"/>
    <n v="3297.80219780219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x v="29"/>
    <b v="0"/>
    <s v="theater/plays"/>
    <x v="123"/>
    <n v="1600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x v="29"/>
    <b v="0"/>
    <s v="theater/plays"/>
    <x v="2730"/>
    <n v="100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x v="78"/>
    <b v="0"/>
    <s v="theater/plays"/>
    <x v="109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x v="62"/>
    <b v="0"/>
    <s v="theater/plays"/>
    <x v="2849"/>
    <n v="8661.538461538461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x v="84"/>
    <b v="0"/>
    <s v="theater/plays"/>
    <x v="2850"/>
    <n v="5500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x v="78"/>
    <b v="0"/>
    <s v="theater/plays"/>
    <x v="109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x v="64"/>
    <b v="0"/>
    <s v="theater/plays"/>
    <x v="2851"/>
    <n v="4195.238095238094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x v="82"/>
    <b v="0"/>
    <s v="theater/plays"/>
    <x v="2852"/>
    <n v="8833.3333333333321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x v="79"/>
    <b v="0"/>
    <s v="theater/plays"/>
    <x v="2853"/>
    <n v="12916.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x v="80"/>
    <b v="0"/>
    <s v="theater/plays"/>
    <x v="2854"/>
    <n v="23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x v="63"/>
    <b v="0"/>
    <s v="theater/plays"/>
    <x v="453"/>
    <n v="3571.4285714285716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x v="81"/>
    <b v="0"/>
    <s v="theater/plays"/>
    <x v="2855"/>
    <n v="5700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x v="78"/>
    <b v="0"/>
    <s v="theater/plays"/>
    <x v="109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x v="83"/>
    <b v="0"/>
    <s v="theater/plays"/>
    <x v="2856"/>
    <n v="16333.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x v="82"/>
    <b v="0"/>
    <s v="theater/plays"/>
    <x v="2857"/>
    <n v="1500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x v="79"/>
    <b v="0"/>
    <s v="theater/plays"/>
    <x v="2858"/>
    <n v="6416.66666666666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x v="80"/>
    <b v="0"/>
    <s v="theater/plays"/>
    <x v="2859"/>
    <n v="6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x v="29"/>
    <b v="0"/>
    <s v="theater/plays"/>
    <x v="874"/>
    <n v="2500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x v="57"/>
    <b v="0"/>
    <s v="theater/plays"/>
    <x v="2860"/>
    <n v="17911.764705882353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x v="29"/>
    <b v="0"/>
    <s v="theater/plays"/>
    <x v="460"/>
    <n v="3495.0000000000005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x v="62"/>
    <b v="0"/>
    <s v="theater/plays"/>
    <x v="2861"/>
    <n v="3307.6923076923081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x v="79"/>
    <b v="0"/>
    <s v="theater/plays"/>
    <x v="2862"/>
    <n v="2750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x v="78"/>
    <b v="0"/>
    <s v="theater/plays"/>
    <x v="109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x v="84"/>
    <b v="0"/>
    <s v="theater/plays"/>
    <x v="177"/>
    <n v="200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x v="84"/>
    <b v="0"/>
    <s v="theater/plays"/>
    <x v="2863"/>
    <n v="1850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x v="64"/>
    <b v="0"/>
    <s v="theater/plays"/>
    <x v="2864"/>
    <n v="3500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x v="62"/>
    <b v="0"/>
    <s v="theater/plays"/>
    <x v="2865"/>
    <n v="4430.7692307692305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x v="78"/>
    <b v="0"/>
    <s v="theater/plays"/>
    <x v="109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x v="79"/>
    <b v="0"/>
    <s v="theater/plays"/>
    <x v="1159"/>
    <n v="22250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x v="78"/>
    <b v="0"/>
    <s v="theater/plays"/>
    <x v="109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x v="29"/>
    <b v="0"/>
    <s v="theater/plays"/>
    <x v="874"/>
    <n v="500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x v="78"/>
    <b v="0"/>
    <s v="theater/plays"/>
    <x v="109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x v="8"/>
    <b v="0"/>
    <s v="theater/plays"/>
    <x v="2866"/>
    <n v="2916.66666666666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x v="84"/>
    <b v="0"/>
    <s v="theater/plays"/>
    <x v="172"/>
    <n v="150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x v="79"/>
    <b v="0"/>
    <s v="theater/plays"/>
    <x v="2867"/>
    <n v="12650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x v="29"/>
    <b v="0"/>
    <s v="theater/plays"/>
    <x v="119"/>
    <n v="100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x v="29"/>
    <b v="0"/>
    <s v="theater/plays"/>
    <x v="2785"/>
    <n v="100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x v="81"/>
    <b v="0"/>
    <s v="theater/plays"/>
    <x v="609"/>
    <n v="940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x v="78"/>
    <b v="0"/>
    <s v="theater/plays"/>
    <x v="109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x v="83"/>
    <b v="0"/>
    <s v="theater/plays"/>
    <x v="2868"/>
    <n v="7200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x v="22"/>
    <b v="0"/>
    <s v="theater/plays"/>
    <x v="2869"/>
    <n v="300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x v="83"/>
    <b v="0"/>
    <s v="theater/plays"/>
    <x v="416"/>
    <n v="1066.6666666666665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x v="22"/>
    <b v="0"/>
    <s v="theater/plays"/>
    <x v="782"/>
    <n v="2550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x v="29"/>
    <b v="0"/>
    <s v="theater/plays"/>
    <x v="2870"/>
    <n v="200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x v="80"/>
    <b v="0"/>
    <s v="theater/plays"/>
    <x v="365"/>
    <n v="1500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x v="22"/>
    <b v="0"/>
    <s v="theater/plays"/>
    <x v="2176"/>
    <n v="91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x v="29"/>
    <b v="0"/>
    <s v="theater/plays"/>
    <x v="129"/>
    <n v="800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x v="81"/>
    <b v="0"/>
    <s v="theater/plays"/>
    <x v="2843"/>
    <n v="800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x v="78"/>
    <b v="0"/>
    <s v="theater/plays"/>
    <x v="109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x v="78"/>
    <b v="0"/>
    <s v="theater/plays"/>
    <x v="109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x v="29"/>
    <b v="0"/>
    <s v="theater/plays"/>
    <x v="2871"/>
    <n v="500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x v="78"/>
    <b v="0"/>
    <s v="theater/plays"/>
    <x v="109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x v="78"/>
    <b v="0"/>
    <s v="theater/plays"/>
    <x v="109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x v="79"/>
    <b v="0"/>
    <s v="theater/plays"/>
    <x v="2872"/>
    <n v="2283.33333333333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x v="79"/>
    <b v="0"/>
    <s v="theater/plays"/>
    <x v="709"/>
    <n v="1666.6666666666667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x v="25"/>
    <b v="0"/>
    <s v="theater/plays"/>
    <x v="2873"/>
    <n v="4578.5714285714284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x v="79"/>
    <b v="0"/>
    <s v="theater/plays"/>
    <x v="2874"/>
    <n v="38333.333333333328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x v="51"/>
    <b v="0"/>
    <s v="theater/plays"/>
    <x v="2875"/>
    <n v="10696.969696969696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x v="80"/>
    <b v="0"/>
    <s v="theater/plays"/>
    <x v="2876"/>
    <n v="10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x v="29"/>
    <b v="0"/>
    <s v="theater/plays"/>
    <x v="2877"/>
    <n v="5900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x v="78"/>
    <b v="0"/>
    <s v="theater/plays"/>
    <x v="109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x v="79"/>
    <b v="0"/>
    <s v="theater/plays"/>
    <x v="2878"/>
    <n v="1433.3333333333335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x v="79"/>
    <b v="0"/>
    <s v="theater/plays"/>
    <x v="2879"/>
    <n v="1566.6666666666665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x v="29"/>
    <b v="0"/>
    <s v="theater/plays"/>
    <x v="167"/>
    <n v="100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x v="83"/>
    <b v="0"/>
    <s v="theater/plays"/>
    <x v="418"/>
    <n v="100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3:G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4:F9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4:F18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4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4">
  <location ref="A4:E12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h="1" x="7"/>
        <item h="1" x="6"/>
        <item h="1" x="5"/>
        <item h="1" x="4"/>
        <item h="1" x="8"/>
        <item h="1" x="3"/>
        <item h="1" x="2"/>
        <item h="1"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</pivotFields>
  <rowFields count="1">
    <field x="17"/>
  </rowFields>
  <rowItems count="7">
    <i>
      <x/>
    </i>
    <i>
      <x v="5"/>
    </i>
    <i>
      <x v="6"/>
    </i>
    <i>
      <x v="29"/>
    </i>
    <i>
      <x v="30"/>
    </i>
    <i>
      <x v="35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6" hier="-1"/>
  </pageFields>
  <dataFields count="1">
    <dataField name="Count of state" fld="5" subtotal="count" showDataAs="percentOfTotal" baseField="16" baseItem="0" numFmtId="10"/>
  </dataFields>
  <chartFormats count="12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"/>
  <sheetViews>
    <sheetView workbookViewId="0">
      <selection activeCell="L17" sqref="L17"/>
    </sheetView>
  </sheetViews>
  <sheetFormatPr defaultRowHeight="15" x14ac:dyDescent="0.25"/>
  <cols>
    <col min="1" max="1" width="13.5703125" customWidth="1"/>
    <col min="2" max="2" width="16.28515625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5" t="s">
        <v>8223</v>
      </c>
      <c r="B1" t="s">
        <v>8314</v>
      </c>
    </row>
    <row r="3" spans="1:7" x14ac:dyDescent="0.25">
      <c r="A3" s="5" t="s">
        <v>8313</v>
      </c>
      <c r="B3" s="5" t="s">
        <v>8309</v>
      </c>
    </row>
    <row r="4" spans="1:7" x14ac:dyDescent="0.25">
      <c r="A4" s="5" t="s">
        <v>8312</v>
      </c>
      <c r="B4" t="s">
        <v>8220</v>
      </c>
      <c r="C4" t="s">
        <v>8221</v>
      </c>
      <c r="D4" t="s">
        <v>8222</v>
      </c>
      <c r="E4" t="s">
        <v>8219</v>
      </c>
      <c r="F4" t="s">
        <v>8310</v>
      </c>
      <c r="G4" t="s">
        <v>8311</v>
      </c>
    </row>
    <row r="5" spans="1:7" x14ac:dyDescent="0.25">
      <c r="A5" s="6" t="s">
        <v>8315</v>
      </c>
      <c r="B5" s="7">
        <v>40</v>
      </c>
      <c r="C5" s="7">
        <v>180</v>
      </c>
      <c r="D5" s="7"/>
      <c r="E5" s="7">
        <v>300</v>
      </c>
      <c r="F5" s="7"/>
      <c r="G5" s="7">
        <v>520</v>
      </c>
    </row>
    <row r="6" spans="1:7" x14ac:dyDescent="0.25">
      <c r="A6" s="6" t="s">
        <v>8341</v>
      </c>
      <c r="B6" s="7">
        <v>20</v>
      </c>
      <c r="C6" s="7">
        <v>140</v>
      </c>
      <c r="D6" s="7">
        <v>6</v>
      </c>
      <c r="E6" s="7">
        <v>34</v>
      </c>
      <c r="F6" s="7"/>
      <c r="G6" s="7">
        <v>200</v>
      </c>
    </row>
    <row r="7" spans="1:7" x14ac:dyDescent="0.25">
      <c r="A7" s="6" t="s">
        <v>8338</v>
      </c>
      <c r="B7" s="7"/>
      <c r="C7" s="7">
        <v>140</v>
      </c>
      <c r="D7" s="7"/>
      <c r="E7" s="7">
        <v>80</v>
      </c>
      <c r="F7" s="7"/>
      <c r="G7" s="7">
        <v>220</v>
      </c>
    </row>
    <row r="8" spans="1:7" x14ac:dyDescent="0.25">
      <c r="A8" s="6" t="s">
        <v>8336</v>
      </c>
      <c r="B8" s="7">
        <v>24</v>
      </c>
      <c r="C8" s="7"/>
      <c r="D8" s="7"/>
      <c r="E8" s="7"/>
      <c r="F8" s="7"/>
      <c r="G8" s="7">
        <v>24</v>
      </c>
    </row>
    <row r="9" spans="1:7" x14ac:dyDescent="0.25">
      <c r="A9" s="6" t="s">
        <v>8330</v>
      </c>
      <c r="B9" s="7">
        <v>20</v>
      </c>
      <c r="C9" s="7">
        <v>120</v>
      </c>
      <c r="D9" s="7">
        <v>20</v>
      </c>
      <c r="E9" s="7">
        <v>540</v>
      </c>
      <c r="F9" s="7"/>
      <c r="G9" s="7">
        <v>700</v>
      </c>
    </row>
    <row r="10" spans="1:7" x14ac:dyDescent="0.25">
      <c r="A10" s="6" t="s">
        <v>8343</v>
      </c>
      <c r="B10" s="7"/>
      <c r="C10" s="7">
        <v>117</v>
      </c>
      <c r="D10" s="7"/>
      <c r="E10" s="7">
        <v>103</v>
      </c>
      <c r="F10" s="7"/>
      <c r="G10" s="7">
        <v>220</v>
      </c>
    </row>
    <row r="11" spans="1:7" x14ac:dyDescent="0.25">
      <c r="A11" s="6" t="s">
        <v>8327</v>
      </c>
      <c r="B11" s="7">
        <v>30</v>
      </c>
      <c r="C11" s="7">
        <v>127</v>
      </c>
      <c r="D11" s="7"/>
      <c r="E11" s="7">
        <v>80</v>
      </c>
      <c r="F11" s="7"/>
      <c r="G11" s="7">
        <v>237</v>
      </c>
    </row>
    <row r="12" spans="1:7" x14ac:dyDescent="0.25">
      <c r="A12" s="6" t="s">
        <v>8324</v>
      </c>
      <c r="B12" s="7">
        <v>178</v>
      </c>
      <c r="C12" s="7">
        <v>213</v>
      </c>
      <c r="D12" s="7"/>
      <c r="E12" s="7">
        <v>209</v>
      </c>
      <c r="F12" s="7"/>
      <c r="G12" s="7">
        <v>600</v>
      </c>
    </row>
    <row r="13" spans="1:7" x14ac:dyDescent="0.25">
      <c r="A13" s="6" t="s">
        <v>8322</v>
      </c>
      <c r="B13" s="7">
        <v>37</v>
      </c>
      <c r="C13" s="7">
        <v>493</v>
      </c>
      <c r="D13" s="7">
        <v>24</v>
      </c>
      <c r="E13" s="7">
        <v>839</v>
      </c>
      <c r="F13" s="7"/>
      <c r="G13" s="7">
        <v>1393</v>
      </c>
    </row>
    <row r="14" spans="1:7" x14ac:dyDescent="0.25">
      <c r="A14" s="6" t="s">
        <v>8310</v>
      </c>
      <c r="B14" s="7"/>
      <c r="C14" s="7"/>
      <c r="D14" s="7"/>
      <c r="E14" s="7"/>
      <c r="F14" s="7"/>
      <c r="G14" s="7"/>
    </row>
    <row r="15" spans="1:7" x14ac:dyDescent="0.25">
      <c r="A15" s="6" t="s">
        <v>8311</v>
      </c>
      <c r="B15" s="7">
        <v>349</v>
      </c>
      <c r="C15" s="7">
        <v>1530</v>
      </c>
      <c r="D15" s="7">
        <v>50</v>
      </c>
      <c r="E15" s="7">
        <v>2185</v>
      </c>
      <c r="F15" s="7"/>
      <c r="G15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zoomScale="80" zoomScaleNormal="80" workbookViewId="0">
      <selection activeCell="H1" sqref="H1"/>
    </sheetView>
  </sheetViews>
  <sheetFormatPr defaultRowHeight="15" x14ac:dyDescent="0.25"/>
  <cols>
    <col min="1" max="1" width="14.140625" customWidth="1"/>
    <col min="2" max="2" width="16.7109375" bestFit="1" customWidth="1"/>
    <col min="3" max="3" width="6.28515625" bestFit="1" customWidth="1"/>
    <col min="4" max="4" width="4.42578125" bestFit="1" customWidth="1"/>
    <col min="5" max="5" width="10.140625" bestFit="1" customWidth="1"/>
    <col min="6" max="6" width="11.5703125" bestFit="1" customWidth="1"/>
  </cols>
  <sheetData>
    <row r="1" spans="1:6" x14ac:dyDescent="0.25">
      <c r="A1" s="5" t="s">
        <v>8223</v>
      </c>
      <c r="B1" t="s">
        <v>8314</v>
      </c>
    </row>
    <row r="2" spans="1:6" x14ac:dyDescent="0.25">
      <c r="A2" s="5" t="s">
        <v>8365</v>
      </c>
      <c r="B2" t="s">
        <v>8322</v>
      </c>
    </row>
    <row r="4" spans="1:6" x14ac:dyDescent="0.25">
      <c r="A4" s="5" t="s">
        <v>8313</v>
      </c>
      <c r="B4" s="5" t="s">
        <v>8309</v>
      </c>
    </row>
    <row r="5" spans="1:6" x14ac:dyDescent="0.25">
      <c r="A5" s="5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6" t="s">
        <v>8364</v>
      </c>
      <c r="B6" s="7">
        <v>20</v>
      </c>
      <c r="C6" s="7">
        <v>60</v>
      </c>
      <c r="D6" s="7"/>
      <c r="E6" s="7">
        <v>60</v>
      </c>
      <c r="F6" s="7">
        <v>140</v>
      </c>
    </row>
    <row r="7" spans="1:6" x14ac:dyDescent="0.25">
      <c r="A7" s="6" t="s">
        <v>8323</v>
      </c>
      <c r="B7" s="7"/>
      <c r="C7" s="7">
        <v>353</v>
      </c>
      <c r="D7" s="7">
        <v>19</v>
      </c>
      <c r="E7" s="7">
        <v>694</v>
      </c>
      <c r="F7" s="7">
        <v>1066</v>
      </c>
    </row>
    <row r="8" spans="1:6" x14ac:dyDescent="0.25">
      <c r="A8" s="6" t="s">
        <v>8362</v>
      </c>
      <c r="B8" s="7">
        <v>17</v>
      </c>
      <c r="C8" s="7">
        <v>80</v>
      </c>
      <c r="D8" s="7">
        <v>5</v>
      </c>
      <c r="E8" s="7">
        <v>85</v>
      </c>
      <c r="F8" s="7">
        <v>187</v>
      </c>
    </row>
    <row r="9" spans="1:6" x14ac:dyDescent="0.25">
      <c r="A9" s="6" t="s">
        <v>8311</v>
      </c>
      <c r="B9" s="7">
        <v>37</v>
      </c>
      <c r="C9" s="7">
        <v>493</v>
      </c>
      <c r="D9" s="7">
        <v>24</v>
      </c>
      <c r="E9" s="7">
        <v>839</v>
      </c>
      <c r="F9" s="7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18"/>
  <sheetViews>
    <sheetView workbookViewId="0">
      <selection activeCell="A5" sqref="A5"/>
    </sheetView>
  </sheetViews>
  <sheetFormatPr defaultRowHeight="15" x14ac:dyDescent="0.25"/>
  <cols>
    <col min="1" max="1" width="13.5703125" customWidth="1"/>
    <col min="2" max="2" width="16.28515625" customWidth="1"/>
    <col min="3" max="3" width="6.140625" customWidth="1"/>
    <col min="4" max="4" width="4.28515625" customWidth="1"/>
    <col min="5" max="5" width="10" bestFit="1" customWidth="1"/>
    <col min="6" max="6" width="11.28515625" bestFit="1" customWidth="1"/>
  </cols>
  <sheetData>
    <row r="2" spans="1:6" x14ac:dyDescent="0.25">
      <c r="A2" s="5" t="s">
        <v>8365</v>
      </c>
      <c r="B2" t="s">
        <v>8314</v>
      </c>
    </row>
    <row r="4" spans="1:6" x14ac:dyDescent="0.25">
      <c r="A4" s="5" t="s">
        <v>8313</v>
      </c>
      <c r="B4" s="5" t="s">
        <v>8309</v>
      </c>
    </row>
    <row r="5" spans="1:6" x14ac:dyDescent="0.25">
      <c r="A5" s="5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9" t="s">
        <v>8368</v>
      </c>
      <c r="B6" s="7">
        <v>34</v>
      </c>
      <c r="C6" s="7">
        <v>149</v>
      </c>
      <c r="D6" s="7">
        <v>2</v>
      </c>
      <c r="E6" s="7">
        <v>182</v>
      </c>
      <c r="F6" s="7">
        <v>367</v>
      </c>
    </row>
    <row r="7" spans="1:6" x14ac:dyDescent="0.25">
      <c r="A7" s="9" t="s">
        <v>8369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25">
      <c r="A8" s="9" t="s">
        <v>8370</v>
      </c>
      <c r="B8" s="7">
        <v>28</v>
      </c>
      <c r="C8" s="7">
        <v>108</v>
      </c>
      <c r="D8" s="7">
        <v>30</v>
      </c>
      <c r="E8" s="7">
        <v>180</v>
      </c>
      <c r="F8" s="7">
        <v>346</v>
      </c>
    </row>
    <row r="9" spans="1:6" x14ac:dyDescent="0.25">
      <c r="A9" s="9" t="s">
        <v>8371</v>
      </c>
      <c r="B9" s="7">
        <v>27</v>
      </c>
      <c r="C9" s="7">
        <v>102</v>
      </c>
      <c r="D9" s="7"/>
      <c r="E9" s="7">
        <v>192</v>
      </c>
      <c r="F9" s="7">
        <v>321</v>
      </c>
    </row>
    <row r="10" spans="1:6" x14ac:dyDescent="0.25">
      <c r="A10" s="9" t="s">
        <v>8372</v>
      </c>
      <c r="B10" s="7">
        <v>26</v>
      </c>
      <c r="C10" s="7">
        <v>126</v>
      </c>
      <c r="D10" s="7"/>
      <c r="E10" s="7">
        <v>234</v>
      </c>
      <c r="F10" s="7">
        <v>386</v>
      </c>
    </row>
    <row r="11" spans="1:6" x14ac:dyDescent="0.25">
      <c r="A11" s="9" t="s">
        <v>8373</v>
      </c>
      <c r="B11" s="7">
        <v>27</v>
      </c>
      <c r="C11" s="7">
        <v>147</v>
      </c>
      <c r="D11" s="7"/>
      <c r="E11" s="7">
        <v>211</v>
      </c>
      <c r="F11" s="7">
        <v>385</v>
      </c>
    </row>
    <row r="12" spans="1:6" x14ac:dyDescent="0.25">
      <c r="A12" s="9" t="s">
        <v>8374</v>
      </c>
      <c r="B12" s="7">
        <v>43</v>
      </c>
      <c r="C12" s="7">
        <v>150</v>
      </c>
      <c r="D12" s="7"/>
      <c r="E12" s="7">
        <v>194</v>
      </c>
      <c r="F12" s="7">
        <v>387</v>
      </c>
    </row>
    <row r="13" spans="1:6" x14ac:dyDescent="0.25">
      <c r="A13" s="9" t="s">
        <v>8375</v>
      </c>
      <c r="B13" s="7">
        <v>33</v>
      </c>
      <c r="C13" s="7">
        <v>134</v>
      </c>
      <c r="D13" s="7"/>
      <c r="E13" s="7">
        <v>166</v>
      </c>
      <c r="F13" s="7">
        <v>333</v>
      </c>
    </row>
    <row r="14" spans="1:6" x14ac:dyDescent="0.25">
      <c r="A14" s="9" t="s">
        <v>8376</v>
      </c>
      <c r="B14" s="7">
        <v>24</v>
      </c>
      <c r="C14" s="7">
        <v>127</v>
      </c>
      <c r="D14" s="7"/>
      <c r="E14" s="7">
        <v>147</v>
      </c>
      <c r="F14" s="7">
        <v>298</v>
      </c>
    </row>
    <row r="15" spans="1:6" x14ac:dyDescent="0.25">
      <c r="A15" s="9" t="s">
        <v>8377</v>
      </c>
      <c r="B15" s="7">
        <v>20</v>
      </c>
      <c r="C15" s="7">
        <v>149</v>
      </c>
      <c r="D15" s="7"/>
      <c r="E15" s="7">
        <v>183</v>
      </c>
      <c r="F15" s="7">
        <v>352</v>
      </c>
    </row>
    <row r="16" spans="1:6" x14ac:dyDescent="0.25">
      <c r="A16" s="9" t="s">
        <v>8378</v>
      </c>
      <c r="B16" s="7">
        <v>37</v>
      </c>
      <c r="C16" s="7">
        <v>114</v>
      </c>
      <c r="D16" s="7"/>
      <c r="E16" s="7">
        <v>183</v>
      </c>
      <c r="F16" s="7">
        <v>334</v>
      </c>
    </row>
    <row r="17" spans="1:6" x14ac:dyDescent="0.25">
      <c r="A17" s="9" t="s">
        <v>8379</v>
      </c>
      <c r="B17" s="7">
        <v>23</v>
      </c>
      <c r="C17" s="7">
        <v>118</v>
      </c>
      <c r="D17" s="7"/>
      <c r="E17" s="7">
        <v>111</v>
      </c>
      <c r="F17" s="7">
        <v>252</v>
      </c>
    </row>
    <row r="18" spans="1:6" x14ac:dyDescent="0.25">
      <c r="A18" s="9" t="s">
        <v>8311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12"/>
  <sheetViews>
    <sheetView workbookViewId="0">
      <selection activeCell="B2" sqref="B2"/>
    </sheetView>
  </sheetViews>
  <sheetFormatPr defaultRowHeight="15" x14ac:dyDescent="0.25"/>
  <cols>
    <col min="1" max="1" width="13.85546875" customWidth="1"/>
    <col min="2" max="2" width="16.28515625" customWidth="1"/>
    <col min="3" max="3" width="7.140625" customWidth="1"/>
    <col min="4" max="4" width="10" customWidth="1"/>
    <col min="5" max="5" width="11.28515625" customWidth="1"/>
    <col min="6" max="6" width="11.28515625" bestFit="1" customWidth="1"/>
  </cols>
  <sheetData>
    <row r="2" spans="1:5" x14ac:dyDescent="0.25">
      <c r="A2" s="5" t="s">
        <v>8365</v>
      </c>
      <c r="B2" t="s">
        <v>8315</v>
      </c>
    </row>
    <row r="4" spans="1:5" x14ac:dyDescent="0.25">
      <c r="A4" s="5" t="s">
        <v>8313</v>
      </c>
      <c r="B4" s="5" t="s">
        <v>8309</v>
      </c>
    </row>
    <row r="5" spans="1:5" x14ac:dyDescent="0.25">
      <c r="A5" s="5" t="s">
        <v>8312</v>
      </c>
      <c r="B5" t="s">
        <v>8220</v>
      </c>
      <c r="C5" t="s">
        <v>8221</v>
      </c>
      <c r="D5" t="s">
        <v>8219</v>
      </c>
      <c r="E5" t="s">
        <v>8311</v>
      </c>
    </row>
    <row r="6" spans="1:5" x14ac:dyDescent="0.25">
      <c r="A6" s="6" t="s">
        <v>8321</v>
      </c>
      <c r="B6" s="10">
        <v>0</v>
      </c>
      <c r="C6" s="10">
        <v>0.19230769230769232</v>
      </c>
      <c r="D6" s="10">
        <v>0</v>
      </c>
      <c r="E6" s="10">
        <v>0.19230769230769232</v>
      </c>
    </row>
    <row r="7" spans="1:5" x14ac:dyDescent="0.25">
      <c r="A7" s="6" t="s">
        <v>8320</v>
      </c>
      <c r="B7" s="10">
        <v>0</v>
      </c>
      <c r="C7" s="10">
        <v>0</v>
      </c>
      <c r="D7" s="10">
        <v>0.34615384615384615</v>
      </c>
      <c r="E7" s="10">
        <v>0.34615384615384615</v>
      </c>
    </row>
    <row r="8" spans="1:5" x14ac:dyDescent="0.25">
      <c r="A8" s="6" t="s">
        <v>8319</v>
      </c>
      <c r="B8" s="10">
        <v>0</v>
      </c>
      <c r="C8" s="10">
        <v>0.15384615384615385</v>
      </c>
      <c r="D8" s="10">
        <v>0</v>
      </c>
      <c r="E8" s="10">
        <v>0.15384615384615385</v>
      </c>
    </row>
    <row r="9" spans="1:5" x14ac:dyDescent="0.25">
      <c r="A9" s="6" t="s">
        <v>8318</v>
      </c>
      <c r="B9" s="10">
        <v>7.6923076923076927E-2</v>
      </c>
      <c r="C9" s="10">
        <v>0</v>
      </c>
      <c r="D9" s="10">
        <v>0</v>
      </c>
      <c r="E9" s="10">
        <v>7.6923076923076927E-2</v>
      </c>
    </row>
    <row r="10" spans="1:5" x14ac:dyDescent="0.25">
      <c r="A10" s="6" t="s">
        <v>8317</v>
      </c>
      <c r="B10" s="10">
        <v>0</v>
      </c>
      <c r="C10" s="10">
        <v>0</v>
      </c>
      <c r="D10" s="10">
        <v>0.11538461538461539</v>
      </c>
      <c r="E10" s="10">
        <v>0.11538461538461539</v>
      </c>
    </row>
    <row r="11" spans="1:5" x14ac:dyDescent="0.25">
      <c r="A11" s="6" t="s">
        <v>8316</v>
      </c>
      <c r="B11" s="10">
        <v>0</v>
      </c>
      <c r="C11" s="10">
        <v>0</v>
      </c>
      <c r="D11" s="10">
        <v>0.11538461538461539</v>
      </c>
      <c r="E11" s="10">
        <v>0.11538461538461539</v>
      </c>
    </row>
    <row r="12" spans="1:5" x14ac:dyDescent="0.25">
      <c r="A12" s="6" t="s">
        <v>8311</v>
      </c>
      <c r="B12" s="10">
        <v>7.6923076923076927E-2</v>
      </c>
      <c r="C12" s="10">
        <v>0.34615384615384615</v>
      </c>
      <c r="D12" s="10">
        <v>0.57692307692307687</v>
      </c>
      <c r="E12" s="10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opLeftCell="A3872" zoomScale="70" zoomScaleNormal="70" workbookViewId="0">
      <selection activeCell="F3880" sqref="F3880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31" customWidth="1"/>
    <col min="16" max="16" width="22.42578125" bestFit="1" customWidth="1"/>
    <col min="17" max="17" width="20.7109375" customWidth="1"/>
    <col min="18" max="18" width="17.140625" customWidth="1"/>
    <col min="19" max="19" width="30.5703125" bestFit="1" customWidth="1"/>
    <col min="20" max="20" width="28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8365</v>
      </c>
      <c r="R1" s="1" t="s">
        <v>8308</v>
      </c>
      <c r="S1" s="1" t="s">
        <v>8366</v>
      </c>
      <c r="T1" s="1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(E2/D2)*100</f>
        <v>136.85882352941178</v>
      </c>
      <c r="P2">
        <f>(E2/L2)*100</f>
        <v>6391.7582417582416</v>
      </c>
      <c r="Q2" t="s">
        <v>8315</v>
      </c>
      <c r="R2" t="s">
        <v>8316</v>
      </c>
      <c r="S2" s="8">
        <v>42177.007071759261</v>
      </c>
      <c r="T2" s="8"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(E3/D3)*100</f>
        <v>142.60827250608273</v>
      </c>
      <c r="P3">
        <f t="shared" ref="P3:P66" si="1">(E3/L3)*100</f>
        <v>18548.101265822785</v>
      </c>
      <c r="Q3" t="s">
        <v>8315</v>
      </c>
      <c r="R3" t="s">
        <v>8316</v>
      </c>
      <c r="S3" s="8">
        <v>42766.600497685184</v>
      </c>
      <c r="T3" s="8"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1500</v>
      </c>
      <c r="Q4" t="s">
        <v>8315</v>
      </c>
      <c r="R4" t="s">
        <v>8316</v>
      </c>
      <c r="S4" s="8">
        <v>42405.702349537038</v>
      </c>
      <c r="T4" s="8"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>
        <f t="shared" si="1"/>
        <v>6926.666666666667</v>
      </c>
      <c r="Q5" t="s">
        <v>8315</v>
      </c>
      <c r="R5" t="s">
        <v>8316</v>
      </c>
      <c r="S5" s="8">
        <v>41828.515127314815</v>
      </c>
      <c r="T5" s="8"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>
        <f t="shared" si="1"/>
        <v>19055.028169014084</v>
      </c>
      <c r="Q6" t="s">
        <v>8315</v>
      </c>
      <c r="R6" t="s">
        <v>8316</v>
      </c>
      <c r="S6" s="8">
        <v>42327.834247685183</v>
      </c>
      <c r="T6" s="8"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>
        <f t="shared" si="1"/>
        <v>9340.4255319148924</v>
      </c>
      <c r="Q7" t="s">
        <v>8315</v>
      </c>
      <c r="R7" t="s">
        <v>8316</v>
      </c>
      <c r="S7" s="8">
        <v>42563.932951388888</v>
      </c>
      <c r="T7" s="8"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1"/>
        <v>14687.931034482759</v>
      </c>
      <c r="Q8" t="s">
        <v>8315</v>
      </c>
      <c r="R8" t="s">
        <v>8316</v>
      </c>
      <c r="S8" s="8">
        <v>41794.072337962964</v>
      </c>
      <c r="T8" s="8"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>
        <f t="shared" si="1"/>
        <v>15982.456140350876</v>
      </c>
      <c r="Q9" t="s">
        <v>8315</v>
      </c>
      <c r="R9" t="s">
        <v>8316</v>
      </c>
      <c r="S9" s="8">
        <v>42516.047071759262</v>
      </c>
      <c r="T9" s="8"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>
        <f t="shared" si="1"/>
        <v>29179.333333333336</v>
      </c>
      <c r="Q10" t="s">
        <v>8315</v>
      </c>
      <c r="R10" t="s">
        <v>8316</v>
      </c>
      <c r="S10" s="8">
        <v>42468.94458333333</v>
      </c>
      <c r="T10" s="8"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1"/>
        <v>3149.9500000000003</v>
      </c>
      <c r="Q11" t="s">
        <v>8315</v>
      </c>
      <c r="R11" t="s">
        <v>8316</v>
      </c>
      <c r="S11" s="8">
        <v>42447.103518518517</v>
      </c>
      <c r="T11" s="8"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>
        <f t="shared" si="1"/>
        <v>15868.421052631578</v>
      </c>
      <c r="Q12" t="s">
        <v>8315</v>
      </c>
      <c r="R12" t="s">
        <v>8316</v>
      </c>
      <c r="S12" s="8">
        <v>41780.068043981482</v>
      </c>
      <c r="T12" s="8"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8033.333333333333</v>
      </c>
      <c r="Q13" t="s">
        <v>8315</v>
      </c>
      <c r="R13" t="s">
        <v>8316</v>
      </c>
      <c r="S13" s="8">
        <v>42572.778495370367</v>
      </c>
      <c r="T13" s="8"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>
        <f t="shared" si="1"/>
        <v>5996.1305925030229</v>
      </c>
      <c r="Q14" t="s">
        <v>8315</v>
      </c>
      <c r="R14" t="s">
        <v>8316</v>
      </c>
      <c r="S14" s="8">
        <v>41791.713252314818</v>
      </c>
      <c r="T14" s="8"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1"/>
        <v>10978.431372549019</v>
      </c>
      <c r="Q15" t="s">
        <v>8315</v>
      </c>
      <c r="R15" t="s">
        <v>8316</v>
      </c>
      <c r="S15" s="8">
        <v>42508.677187499998</v>
      </c>
      <c r="T15" s="8"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1"/>
        <v>14770.731707317074</v>
      </c>
      <c r="Q16" t="s">
        <v>8315</v>
      </c>
      <c r="R16" t="s">
        <v>8316</v>
      </c>
      <c r="S16" s="8">
        <v>41808.02648148148</v>
      </c>
      <c r="T16" s="8"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>
        <f t="shared" si="1"/>
        <v>2175.5102040816328</v>
      </c>
      <c r="Q17" t="s">
        <v>8315</v>
      </c>
      <c r="R17" t="s">
        <v>8316</v>
      </c>
      <c r="S17" s="8">
        <v>42256.391875000001</v>
      </c>
      <c r="T17" s="8"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>
        <f t="shared" si="1"/>
        <v>17184.285714285717</v>
      </c>
      <c r="Q18" t="s">
        <v>8315</v>
      </c>
      <c r="R18" t="s">
        <v>8316</v>
      </c>
      <c r="S18" s="8">
        <v>41760.796423611115</v>
      </c>
      <c r="T18" s="8"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>
        <f t="shared" si="1"/>
        <v>4194.4444444444443</v>
      </c>
      <c r="Q19" t="s">
        <v>8315</v>
      </c>
      <c r="R19" t="s">
        <v>8316</v>
      </c>
      <c r="S19" s="8">
        <v>41917.731736111113</v>
      </c>
      <c r="T19" s="8"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>
        <f t="shared" si="1"/>
        <v>9326.4122807017538</v>
      </c>
      <c r="Q20" t="s">
        <v>8315</v>
      </c>
      <c r="R20" t="s">
        <v>8316</v>
      </c>
      <c r="S20" s="8">
        <v>41869.542314814818</v>
      </c>
      <c r="T20" s="8"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1"/>
        <v>5613.6363636363631</v>
      </c>
      <c r="Q21" t="s">
        <v>8315</v>
      </c>
      <c r="R21" t="s">
        <v>8316</v>
      </c>
      <c r="S21" s="8">
        <v>42175.816365740742</v>
      </c>
      <c r="T21" s="8"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8016</v>
      </c>
      <c r="Q22" t="s">
        <v>8315</v>
      </c>
      <c r="R22" t="s">
        <v>8316</v>
      </c>
      <c r="S22" s="8">
        <v>42200.758240740746</v>
      </c>
      <c r="T22" s="8"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1"/>
        <v>19990.09900990099</v>
      </c>
      <c r="Q23" t="s">
        <v>8315</v>
      </c>
      <c r="R23" t="s">
        <v>8316</v>
      </c>
      <c r="S23" s="8">
        <v>41878.627187500002</v>
      </c>
      <c r="T23" s="8"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>
        <f t="shared" si="1"/>
        <v>5125</v>
      </c>
      <c r="Q24" t="s">
        <v>8315</v>
      </c>
      <c r="R24" t="s">
        <v>8316</v>
      </c>
      <c r="S24" s="8">
        <v>41989.91134259259</v>
      </c>
      <c r="T24" s="8"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10304.347826086956</v>
      </c>
      <c r="Q25" t="s">
        <v>8315</v>
      </c>
      <c r="R25" t="s">
        <v>8316</v>
      </c>
      <c r="S25" s="8">
        <v>42097.778946759259</v>
      </c>
      <c r="T25" s="8"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>
        <f t="shared" si="1"/>
        <v>6634.6149825783978</v>
      </c>
      <c r="Q26" t="s">
        <v>8315</v>
      </c>
      <c r="R26" t="s">
        <v>8316</v>
      </c>
      <c r="S26" s="8">
        <v>42229.820173611108</v>
      </c>
      <c r="T26" s="8"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>
        <f t="shared" si="1"/>
        <v>5714.2857142857147</v>
      </c>
      <c r="Q27" t="s">
        <v>8315</v>
      </c>
      <c r="R27" t="s">
        <v>8316</v>
      </c>
      <c r="S27" s="8">
        <v>42318.025011574078</v>
      </c>
      <c r="T27" s="8"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>
        <f t="shared" si="1"/>
        <v>10210.526315789473</v>
      </c>
      <c r="Q28" t="s">
        <v>8315</v>
      </c>
      <c r="R28" t="s">
        <v>8316</v>
      </c>
      <c r="S28" s="8">
        <v>41828.515555555554</v>
      </c>
      <c r="T28" s="8"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>
        <f t="shared" si="1"/>
        <v>14896.666666666666</v>
      </c>
      <c r="Q29" t="s">
        <v>8315</v>
      </c>
      <c r="R29" t="s">
        <v>8316</v>
      </c>
      <c r="S29" s="8">
        <v>41929.164733796293</v>
      </c>
      <c r="T29" s="8"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>
        <f t="shared" si="1"/>
        <v>16960.563380281688</v>
      </c>
      <c r="Q30" t="s">
        <v>8315</v>
      </c>
      <c r="R30" t="s">
        <v>8316</v>
      </c>
      <c r="S30" s="8">
        <v>42324.96393518518</v>
      </c>
      <c r="T30" s="8"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>
        <f t="shared" si="1"/>
        <v>3162.3931623931626</v>
      </c>
      <c r="Q31" t="s">
        <v>8315</v>
      </c>
      <c r="R31" t="s">
        <v>8316</v>
      </c>
      <c r="S31" s="8">
        <v>41812.67324074074</v>
      </c>
      <c r="T31" s="8"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>
        <f t="shared" si="1"/>
        <v>7645.2641509433961</v>
      </c>
      <c r="Q32" t="s">
        <v>8315</v>
      </c>
      <c r="R32" t="s">
        <v>8316</v>
      </c>
      <c r="S32" s="8">
        <v>41842.292997685188</v>
      </c>
      <c r="T32" s="8"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1300</v>
      </c>
      <c r="Q33" t="s">
        <v>8315</v>
      </c>
      <c r="R33" t="s">
        <v>8316</v>
      </c>
      <c r="S33" s="8">
        <v>42376.79206018518</v>
      </c>
      <c r="T33" s="8"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1"/>
        <v>32044.943820224718</v>
      </c>
      <c r="Q34" t="s">
        <v>8315</v>
      </c>
      <c r="R34" t="s">
        <v>8316</v>
      </c>
      <c r="S34" s="8">
        <v>42461.627511574072</v>
      </c>
      <c r="T34" s="8"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1"/>
        <v>8375</v>
      </c>
      <c r="Q35" t="s">
        <v>8315</v>
      </c>
      <c r="R35" t="s">
        <v>8316</v>
      </c>
      <c r="S35" s="8">
        <v>42286.660891203705</v>
      </c>
      <c r="T35" s="8"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1"/>
        <v>4988.2352941176468</v>
      </c>
      <c r="Q36" t="s">
        <v>8315</v>
      </c>
      <c r="R36" t="s">
        <v>8316</v>
      </c>
      <c r="S36" s="8">
        <v>41841.321770833332</v>
      </c>
      <c r="T36" s="8"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5946.4285714285716</v>
      </c>
      <c r="Q37" t="s">
        <v>8315</v>
      </c>
      <c r="R37" t="s">
        <v>8316</v>
      </c>
      <c r="S37" s="8">
        <v>42098.291828703703</v>
      </c>
      <c r="T37" s="8"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19384.090909090908</v>
      </c>
      <c r="Q38" t="s">
        <v>8315</v>
      </c>
      <c r="R38" t="s">
        <v>8316</v>
      </c>
      <c r="S38" s="8">
        <v>42068.307002314818</v>
      </c>
      <c r="T38" s="8"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1"/>
        <v>15951.383399209488</v>
      </c>
      <c r="Q39" t="s">
        <v>8315</v>
      </c>
      <c r="R39" t="s">
        <v>8316</v>
      </c>
      <c r="S39" s="8">
        <v>42032.693043981482</v>
      </c>
      <c r="T39" s="8"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4168.181818181818</v>
      </c>
      <c r="Q40" t="s">
        <v>8315</v>
      </c>
      <c r="R40" t="s">
        <v>8316</v>
      </c>
      <c r="S40" s="8">
        <v>41375.057222222218</v>
      </c>
      <c r="T40" s="8"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>
        <f t="shared" si="1"/>
        <v>15089.861751152073</v>
      </c>
      <c r="Q41" t="s">
        <v>8315</v>
      </c>
      <c r="R41" t="s">
        <v>8316</v>
      </c>
      <c r="S41" s="8">
        <v>41754.047083333331</v>
      </c>
      <c r="T41" s="8"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>
        <f t="shared" si="1"/>
        <v>12668.75</v>
      </c>
      <c r="Q42" t="s">
        <v>8315</v>
      </c>
      <c r="R42" t="s">
        <v>8316</v>
      </c>
      <c r="S42" s="8">
        <v>41789.21398148148</v>
      </c>
      <c r="T42" s="8"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10526.315789473683</v>
      </c>
      <c r="Q43" t="s">
        <v>8315</v>
      </c>
      <c r="R43" t="s">
        <v>8316</v>
      </c>
      <c r="S43" s="8">
        <v>41887.568912037037</v>
      </c>
      <c r="T43" s="8"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1"/>
        <v>11751.479289940828</v>
      </c>
      <c r="Q44" t="s">
        <v>8315</v>
      </c>
      <c r="R44" t="s">
        <v>8316</v>
      </c>
      <c r="S44" s="8">
        <v>41971.639189814814</v>
      </c>
      <c r="T44" s="8"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>
        <f t="shared" si="1"/>
        <v>11736.121673003803</v>
      </c>
      <c r="Q45" t="s">
        <v>8315</v>
      </c>
      <c r="R45" t="s">
        <v>8316</v>
      </c>
      <c r="S45" s="8">
        <v>41802.790347222224</v>
      </c>
      <c r="T45" s="8"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13333.333333333334</v>
      </c>
      <c r="Q46" t="s">
        <v>8315</v>
      </c>
      <c r="R46" t="s">
        <v>8316</v>
      </c>
      <c r="S46" s="8">
        <v>41874.098807870374</v>
      </c>
      <c r="T46" s="8"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9836.065573770491</v>
      </c>
      <c r="Q47" t="s">
        <v>8315</v>
      </c>
      <c r="R47" t="s">
        <v>8316</v>
      </c>
      <c r="S47" s="8">
        <v>42457.623923611114</v>
      </c>
      <c r="T47" s="8"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1"/>
        <v>19444.444444444445</v>
      </c>
      <c r="Q48" t="s">
        <v>8315</v>
      </c>
      <c r="R48" t="s">
        <v>8316</v>
      </c>
      <c r="S48" s="8">
        <v>42323.964976851858</v>
      </c>
      <c r="T48" s="8"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>
        <f t="shared" si="1"/>
        <v>7686.5000000000009</v>
      </c>
      <c r="Q49" t="s">
        <v>8315</v>
      </c>
      <c r="R49" t="s">
        <v>8316</v>
      </c>
      <c r="S49" s="8">
        <v>41932.819525462961</v>
      </c>
      <c r="T49" s="8"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>
        <f t="shared" si="1"/>
        <v>5681.5789473684208</v>
      </c>
      <c r="Q50" t="s">
        <v>8315</v>
      </c>
      <c r="R50" t="s">
        <v>8316</v>
      </c>
      <c r="S50" s="8">
        <v>42033.516898148147</v>
      </c>
      <c r="T50" s="8"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13793.103448275864</v>
      </c>
      <c r="Q51" t="s">
        <v>8315</v>
      </c>
      <c r="R51" t="s">
        <v>8316</v>
      </c>
      <c r="S51" s="8">
        <v>42271.176446759258</v>
      </c>
      <c r="T51" s="8"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2727.2727272727275</v>
      </c>
      <c r="Q52" t="s">
        <v>8315</v>
      </c>
      <c r="R52" t="s">
        <v>8316</v>
      </c>
      <c r="S52" s="8">
        <v>41995.752986111111</v>
      </c>
      <c r="T52" s="8"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>
        <f t="shared" si="1"/>
        <v>11833.613445378151</v>
      </c>
      <c r="Q53" t="s">
        <v>8315</v>
      </c>
      <c r="R53" t="s">
        <v>8316</v>
      </c>
      <c r="S53" s="8">
        <v>42196.928668981483</v>
      </c>
      <c r="T53" s="8"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22348.076923076922</v>
      </c>
      <c r="Q54" t="s">
        <v>8315</v>
      </c>
      <c r="R54" t="s">
        <v>8316</v>
      </c>
      <c r="S54" s="8">
        <v>41807.701921296299</v>
      </c>
      <c r="T54" s="8"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1"/>
        <v>2811.1111111111109</v>
      </c>
      <c r="Q55" t="s">
        <v>8315</v>
      </c>
      <c r="R55" t="s">
        <v>8316</v>
      </c>
      <c r="S55" s="8">
        <v>41719.549131944441</v>
      </c>
      <c r="T55" s="8"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19423.076923076922</v>
      </c>
      <c r="Q56" t="s">
        <v>8315</v>
      </c>
      <c r="R56" t="s">
        <v>8316</v>
      </c>
      <c r="S56" s="8">
        <v>42333.713206018518</v>
      </c>
      <c r="T56" s="8"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>
        <f t="shared" si="1"/>
        <v>12895.348837209303</v>
      </c>
      <c r="Q57" t="s">
        <v>8315</v>
      </c>
      <c r="R57" t="s">
        <v>8316</v>
      </c>
      <c r="S57" s="8">
        <v>42496.968935185185</v>
      </c>
      <c r="T57" s="8"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>
        <f t="shared" si="1"/>
        <v>4931.6091954022986</v>
      </c>
      <c r="Q58" t="s">
        <v>8315</v>
      </c>
      <c r="R58" t="s">
        <v>8316</v>
      </c>
      <c r="S58" s="8">
        <v>42149.548888888887</v>
      </c>
      <c r="T58" s="8"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>
        <f t="shared" si="1"/>
        <v>22152.17391304348</v>
      </c>
      <c r="Q59" t="s">
        <v>8315</v>
      </c>
      <c r="R59" t="s">
        <v>8316</v>
      </c>
      <c r="S59" s="8">
        <v>42089.83289351852</v>
      </c>
      <c r="T59" s="8"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13721.333333333334</v>
      </c>
      <c r="Q60" t="s">
        <v>8315</v>
      </c>
      <c r="R60" t="s">
        <v>8316</v>
      </c>
      <c r="S60" s="8">
        <v>41932.745046296295</v>
      </c>
      <c r="T60" s="8"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>
        <f t="shared" si="1"/>
        <v>60682.242424242417</v>
      </c>
      <c r="Q61" t="s">
        <v>8315</v>
      </c>
      <c r="R61" t="s">
        <v>8316</v>
      </c>
      <c r="S61" s="8">
        <v>42230.23583333334</v>
      </c>
      <c r="T61" s="8"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>
        <f t="shared" si="1"/>
        <v>4304.0092592592591</v>
      </c>
      <c r="Q62" t="s">
        <v>8315</v>
      </c>
      <c r="R62" t="s">
        <v>8317</v>
      </c>
      <c r="S62" s="8">
        <v>41701.901817129627</v>
      </c>
      <c r="T62" s="8"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32239.130434782608</v>
      </c>
      <c r="Q63" t="s">
        <v>8315</v>
      </c>
      <c r="R63" t="s">
        <v>8317</v>
      </c>
      <c r="S63" s="8">
        <v>41409.814317129632</v>
      </c>
      <c r="T63" s="8"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1"/>
        <v>9670.8333333333321</v>
      </c>
      <c r="Q64" t="s">
        <v>8315</v>
      </c>
      <c r="R64" t="s">
        <v>8317</v>
      </c>
      <c r="S64" s="8">
        <v>41311.799513888887</v>
      </c>
      <c r="T64" s="8"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>
        <f t="shared" si="1"/>
        <v>3547.453125</v>
      </c>
      <c r="Q65" t="s">
        <v>8315</v>
      </c>
      <c r="R65" t="s">
        <v>8317</v>
      </c>
      <c r="S65" s="8">
        <v>41612.912187499998</v>
      </c>
      <c r="T65" s="8"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173.33333333333334</v>
      </c>
      <c r="P66">
        <f t="shared" si="1"/>
        <v>8666.6666666666679</v>
      </c>
      <c r="Q66" t="s">
        <v>8315</v>
      </c>
      <c r="R66" t="s">
        <v>8317</v>
      </c>
      <c r="S66" s="8">
        <v>41433.01829861111</v>
      </c>
      <c r="T66" s="8"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2">(E67/D67)*100</f>
        <v>107.52857142857141</v>
      </c>
      <c r="P67">
        <f t="shared" ref="P67:P130" si="3">(E67/L67)*100</f>
        <v>13205.263157894737</v>
      </c>
      <c r="Q67" t="s">
        <v>8315</v>
      </c>
      <c r="R67" t="s">
        <v>8317</v>
      </c>
      <c r="S67" s="8">
        <v>41835.821226851855</v>
      </c>
      <c r="T67" s="8"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2"/>
        <v>118.6</v>
      </c>
      <c r="P68">
        <f t="shared" si="3"/>
        <v>9123.076923076922</v>
      </c>
      <c r="Q68" t="s">
        <v>8315</v>
      </c>
      <c r="R68" t="s">
        <v>8317</v>
      </c>
      <c r="S68" s="8">
        <v>42539.849768518514</v>
      </c>
      <c r="T68" s="8"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2"/>
        <v>116.25000000000001</v>
      </c>
      <c r="P69">
        <f t="shared" si="3"/>
        <v>11625</v>
      </c>
      <c r="Q69" t="s">
        <v>8315</v>
      </c>
      <c r="R69" t="s">
        <v>8317</v>
      </c>
      <c r="S69" s="8">
        <v>41075.583379629628</v>
      </c>
      <c r="T69" s="8"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2"/>
        <v>127.16666666666667</v>
      </c>
      <c r="P70">
        <f t="shared" si="3"/>
        <v>2119.4444444444443</v>
      </c>
      <c r="Q70" t="s">
        <v>8315</v>
      </c>
      <c r="R70" t="s">
        <v>8317</v>
      </c>
      <c r="S70" s="8">
        <v>41663.569340277776</v>
      </c>
      <c r="T70" s="8"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2"/>
        <v>110.9423</v>
      </c>
      <c r="P71">
        <f t="shared" si="3"/>
        <v>6232.7134831460671</v>
      </c>
      <c r="Q71" t="s">
        <v>8315</v>
      </c>
      <c r="R71" t="s">
        <v>8317</v>
      </c>
      <c r="S71" s="8">
        <v>40786.187789351854</v>
      </c>
      <c r="T71" s="8"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2"/>
        <v>127.2</v>
      </c>
      <c r="P72">
        <f t="shared" si="3"/>
        <v>3741.1764705882356</v>
      </c>
      <c r="Q72" t="s">
        <v>8315</v>
      </c>
      <c r="R72" t="s">
        <v>8317</v>
      </c>
      <c r="S72" s="8">
        <v>40730.896354166667</v>
      </c>
      <c r="T72" s="8"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2"/>
        <v>123.94444444444443</v>
      </c>
      <c r="P73">
        <f t="shared" si="3"/>
        <v>6971.875</v>
      </c>
      <c r="Q73" t="s">
        <v>8315</v>
      </c>
      <c r="R73" t="s">
        <v>8317</v>
      </c>
      <c r="S73" s="8">
        <v>40997.271493055552</v>
      </c>
      <c r="T73" s="8"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2"/>
        <v>108.40909090909091</v>
      </c>
      <c r="P74">
        <f t="shared" si="3"/>
        <v>5817.0731707317073</v>
      </c>
      <c r="Q74" t="s">
        <v>8315</v>
      </c>
      <c r="R74" t="s">
        <v>8317</v>
      </c>
      <c r="S74" s="8">
        <v>41208.010196759256</v>
      </c>
      <c r="T74" s="8"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2"/>
        <v>100</v>
      </c>
      <c r="P75">
        <f t="shared" si="3"/>
        <v>5000</v>
      </c>
      <c r="Q75" t="s">
        <v>8315</v>
      </c>
      <c r="R75" t="s">
        <v>8317</v>
      </c>
      <c r="S75" s="8">
        <v>40587.75675925926</v>
      </c>
      <c r="T75" s="8"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2"/>
        <v>112.93199999999999</v>
      </c>
      <c r="P76">
        <f t="shared" si="3"/>
        <v>1947.1034482758619</v>
      </c>
      <c r="Q76" t="s">
        <v>8315</v>
      </c>
      <c r="R76" t="s">
        <v>8317</v>
      </c>
      <c r="S76" s="8">
        <v>42360.487210648149</v>
      </c>
      <c r="T76" s="8"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2"/>
        <v>115.42857142857143</v>
      </c>
      <c r="P77">
        <f t="shared" si="3"/>
        <v>8595.7446808510631</v>
      </c>
      <c r="Q77" t="s">
        <v>8315</v>
      </c>
      <c r="R77" t="s">
        <v>8317</v>
      </c>
      <c r="S77" s="8">
        <v>41357.209166666667</v>
      </c>
      <c r="T77" s="8"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2"/>
        <v>153.33333333333334</v>
      </c>
      <c r="P78">
        <f t="shared" si="3"/>
        <v>3066.666666666667</v>
      </c>
      <c r="Q78" t="s">
        <v>8315</v>
      </c>
      <c r="R78" t="s">
        <v>8317</v>
      </c>
      <c r="S78" s="8">
        <v>40844.691643518519</v>
      </c>
      <c r="T78" s="8"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2"/>
        <v>392.5</v>
      </c>
      <c r="P79">
        <f t="shared" si="3"/>
        <v>6038.461538461539</v>
      </c>
      <c r="Q79" t="s">
        <v>8315</v>
      </c>
      <c r="R79" t="s">
        <v>8317</v>
      </c>
      <c r="S79" s="8">
        <v>40997.144872685189</v>
      </c>
      <c r="T79" s="8"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2"/>
        <v>2702</v>
      </c>
      <c r="P80">
        <f t="shared" si="3"/>
        <v>3860</v>
      </c>
      <c r="Q80" t="s">
        <v>8315</v>
      </c>
      <c r="R80" t="s">
        <v>8317</v>
      </c>
      <c r="S80" s="8">
        <v>42604.730567129634</v>
      </c>
      <c r="T80" s="8"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2"/>
        <v>127</v>
      </c>
      <c r="P81">
        <f t="shared" si="3"/>
        <v>4026.8292682926826</v>
      </c>
      <c r="Q81" t="s">
        <v>8315</v>
      </c>
      <c r="R81" t="s">
        <v>8317</v>
      </c>
      <c r="S81" s="8">
        <v>41724.776539351849</v>
      </c>
      <c r="T81" s="8"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2"/>
        <v>107.25</v>
      </c>
      <c r="P82">
        <f t="shared" si="3"/>
        <v>27382.978723404256</v>
      </c>
      <c r="Q82" t="s">
        <v>8315</v>
      </c>
      <c r="R82" t="s">
        <v>8317</v>
      </c>
      <c r="S82" s="8">
        <v>41583.083981481483</v>
      </c>
      <c r="T82" s="8"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2"/>
        <v>198</v>
      </c>
      <c r="P83">
        <f t="shared" si="3"/>
        <v>5303.5714285714284</v>
      </c>
      <c r="Q83" t="s">
        <v>8315</v>
      </c>
      <c r="R83" t="s">
        <v>8317</v>
      </c>
      <c r="S83" s="8">
        <v>41100.158877314818</v>
      </c>
      <c r="T83" s="8"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2"/>
        <v>100.01249999999999</v>
      </c>
      <c r="P84">
        <f t="shared" si="3"/>
        <v>4000.5000000000005</v>
      </c>
      <c r="Q84" t="s">
        <v>8315</v>
      </c>
      <c r="R84" t="s">
        <v>8317</v>
      </c>
      <c r="S84" s="8">
        <v>40795.820150462961</v>
      </c>
      <c r="T84" s="8"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2"/>
        <v>102.49999999999999</v>
      </c>
      <c r="P85">
        <f t="shared" si="3"/>
        <v>1576.9230769230769</v>
      </c>
      <c r="Q85" t="s">
        <v>8315</v>
      </c>
      <c r="R85" t="s">
        <v>8317</v>
      </c>
      <c r="S85" s="8">
        <v>42042.615613425922</v>
      </c>
      <c r="T85" s="8"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2"/>
        <v>100</v>
      </c>
      <c r="P86">
        <f t="shared" si="3"/>
        <v>7142.8571428571431</v>
      </c>
      <c r="Q86" t="s">
        <v>8315</v>
      </c>
      <c r="R86" t="s">
        <v>8317</v>
      </c>
      <c r="S86" s="8">
        <v>40648.757939814815</v>
      </c>
      <c r="T86" s="8"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2"/>
        <v>125.49999999999999</v>
      </c>
      <c r="P87">
        <f t="shared" si="3"/>
        <v>7171.4285714285706</v>
      </c>
      <c r="Q87" t="s">
        <v>8315</v>
      </c>
      <c r="R87" t="s">
        <v>8317</v>
      </c>
      <c r="S87" s="8">
        <v>40779.125428240739</v>
      </c>
      <c r="T87" s="8"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2"/>
        <v>106.46666666666667</v>
      </c>
      <c r="P88">
        <f t="shared" si="3"/>
        <v>37576.470588235294</v>
      </c>
      <c r="Q88" t="s">
        <v>8315</v>
      </c>
      <c r="R88" t="s">
        <v>8317</v>
      </c>
      <c r="S88" s="8">
        <v>42291.556076388893</v>
      </c>
      <c r="T88" s="8"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2"/>
        <v>104.60000000000001</v>
      </c>
      <c r="P89">
        <f t="shared" si="3"/>
        <v>10460</v>
      </c>
      <c r="Q89" t="s">
        <v>8315</v>
      </c>
      <c r="R89" t="s">
        <v>8317</v>
      </c>
      <c r="S89" s="8">
        <v>40322.53938657407</v>
      </c>
      <c r="T89" s="8"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2"/>
        <v>102.85714285714285</v>
      </c>
      <c r="P90">
        <f t="shared" si="3"/>
        <v>6000</v>
      </c>
      <c r="Q90" t="s">
        <v>8315</v>
      </c>
      <c r="R90" t="s">
        <v>8317</v>
      </c>
      <c r="S90" s="8">
        <v>41786.65892361111</v>
      </c>
      <c r="T90" s="8"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2"/>
        <v>115.06666666666668</v>
      </c>
      <c r="P91">
        <f t="shared" si="3"/>
        <v>12328.571428571429</v>
      </c>
      <c r="Q91" t="s">
        <v>8315</v>
      </c>
      <c r="R91" t="s">
        <v>8317</v>
      </c>
      <c r="S91" s="8">
        <v>41402.752222222225</v>
      </c>
      <c r="T91" s="8"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2"/>
        <v>100.4</v>
      </c>
      <c r="P92">
        <f t="shared" si="3"/>
        <v>3137.5</v>
      </c>
      <c r="Q92" t="s">
        <v>8315</v>
      </c>
      <c r="R92" t="s">
        <v>8317</v>
      </c>
      <c r="S92" s="8">
        <v>40706.297442129631</v>
      </c>
      <c r="T92" s="8"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2"/>
        <v>120</v>
      </c>
      <c r="P93">
        <f t="shared" si="3"/>
        <v>7826.086956521739</v>
      </c>
      <c r="Q93" t="s">
        <v>8315</v>
      </c>
      <c r="R93" t="s">
        <v>8317</v>
      </c>
      <c r="S93" s="8">
        <v>40619.402361111112</v>
      </c>
      <c r="T93" s="8"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2"/>
        <v>105.2</v>
      </c>
      <c r="P94">
        <f t="shared" si="3"/>
        <v>12232.558139534884</v>
      </c>
      <c r="Q94" t="s">
        <v>8315</v>
      </c>
      <c r="R94" t="s">
        <v>8317</v>
      </c>
      <c r="S94" s="8">
        <v>42721.198877314819</v>
      </c>
      <c r="T94" s="8"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2"/>
        <v>110.60000000000001</v>
      </c>
      <c r="P95">
        <f t="shared" si="3"/>
        <v>7373.333333333333</v>
      </c>
      <c r="Q95" t="s">
        <v>8315</v>
      </c>
      <c r="R95" t="s">
        <v>8317</v>
      </c>
      <c r="S95" s="8">
        <v>41065.858067129629</v>
      </c>
      <c r="T95" s="8"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2"/>
        <v>104</v>
      </c>
      <c r="P96">
        <f t="shared" si="3"/>
        <v>2166.666666666667</v>
      </c>
      <c r="Q96" t="s">
        <v>8315</v>
      </c>
      <c r="R96" t="s">
        <v>8317</v>
      </c>
      <c r="S96" s="8">
        <v>41716.717847222222</v>
      </c>
      <c r="T96" s="8"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2"/>
        <v>131.42857142857142</v>
      </c>
      <c r="P97">
        <f t="shared" si="3"/>
        <v>2190.4761904761904</v>
      </c>
      <c r="Q97" t="s">
        <v>8315</v>
      </c>
      <c r="R97" t="s">
        <v>8317</v>
      </c>
      <c r="S97" s="8">
        <v>40935.005104166667</v>
      </c>
      <c r="T97" s="8"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2"/>
        <v>114.66666666666667</v>
      </c>
      <c r="P98">
        <f t="shared" si="3"/>
        <v>5058.8235294117649</v>
      </c>
      <c r="Q98" t="s">
        <v>8315</v>
      </c>
      <c r="R98" t="s">
        <v>8317</v>
      </c>
      <c r="S98" s="8">
        <v>40324.662511574075</v>
      </c>
      <c r="T98" s="8"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2"/>
        <v>106.25</v>
      </c>
      <c r="P99">
        <f t="shared" si="3"/>
        <v>5312.5</v>
      </c>
      <c r="Q99" t="s">
        <v>8315</v>
      </c>
      <c r="R99" t="s">
        <v>8317</v>
      </c>
      <c r="S99" s="8">
        <v>40706.135208333333</v>
      </c>
      <c r="T99" s="8"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2"/>
        <v>106.25</v>
      </c>
      <c r="P100">
        <f t="shared" si="3"/>
        <v>5666.6666666666661</v>
      </c>
      <c r="Q100" t="s">
        <v>8315</v>
      </c>
      <c r="R100" t="s">
        <v>8317</v>
      </c>
      <c r="S100" s="8">
        <v>41214.79483796296</v>
      </c>
      <c r="T100" s="8"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2"/>
        <v>106.01933333333334</v>
      </c>
      <c r="P101">
        <f t="shared" si="3"/>
        <v>4077.6666666666665</v>
      </c>
      <c r="Q101" t="s">
        <v>8315</v>
      </c>
      <c r="R101" t="s">
        <v>8317</v>
      </c>
      <c r="S101" s="8">
        <v>41631.902766203704</v>
      </c>
      <c r="T101" s="8"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2"/>
        <v>100</v>
      </c>
      <c r="P102">
        <f t="shared" si="3"/>
        <v>19230.76923076923</v>
      </c>
      <c r="Q102" t="s">
        <v>8315</v>
      </c>
      <c r="R102" t="s">
        <v>8317</v>
      </c>
      <c r="S102" s="8">
        <v>41197.753310185188</v>
      </c>
      <c r="T102" s="8"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2"/>
        <v>100</v>
      </c>
      <c r="P103">
        <f t="shared" si="3"/>
        <v>10000</v>
      </c>
      <c r="Q103" t="s">
        <v>8315</v>
      </c>
      <c r="R103" t="s">
        <v>8317</v>
      </c>
      <c r="S103" s="8">
        <v>41274.776736111111</v>
      </c>
      <c r="T103" s="8"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2"/>
        <v>127.75000000000001</v>
      </c>
      <c r="P104">
        <f t="shared" si="3"/>
        <v>11792.307692307691</v>
      </c>
      <c r="Q104" t="s">
        <v>8315</v>
      </c>
      <c r="R104" t="s">
        <v>8317</v>
      </c>
      <c r="S104" s="8">
        <v>40505.131168981483</v>
      </c>
      <c r="T104" s="8"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2"/>
        <v>105.15384615384616</v>
      </c>
      <c r="P105">
        <f t="shared" si="3"/>
        <v>2789.795918367347</v>
      </c>
      <c r="Q105" t="s">
        <v>8315</v>
      </c>
      <c r="R105" t="s">
        <v>8317</v>
      </c>
      <c r="S105" s="8">
        <v>41682.805902777778</v>
      </c>
      <c r="T105" s="8"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2"/>
        <v>120</v>
      </c>
      <c r="P106">
        <f t="shared" si="3"/>
        <v>6000</v>
      </c>
      <c r="Q106" t="s">
        <v>8315</v>
      </c>
      <c r="R106" t="s">
        <v>8317</v>
      </c>
      <c r="S106" s="8">
        <v>40612.695208333331</v>
      </c>
      <c r="T106" s="8"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2"/>
        <v>107.40909090909089</v>
      </c>
      <c r="P107">
        <f t="shared" si="3"/>
        <v>3938.3333333333335</v>
      </c>
      <c r="Q107" t="s">
        <v>8315</v>
      </c>
      <c r="R107" t="s">
        <v>8317</v>
      </c>
      <c r="S107" s="8">
        <v>42485.724768518514</v>
      </c>
      <c r="T107" s="8"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2"/>
        <v>100.49999999999999</v>
      </c>
      <c r="P108">
        <f t="shared" si="3"/>
        <v>18611.111111111113</v>
      </c>
      <c r="Q108" t="s">
        <v>8315</v>
      </c>
      <c r="R108" t="s">
        <v>8317</v>
      </c>
      <c r="S108" s="8">
        <v>40987.776631944449</v>
      </c>
      <c r="T108" s="8"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2"/>
        <v>102.46666666666667</v>
      </c>
      <c r="P109">
        <f t="shared" si="3"/>
        <v>11137.68115942029</v>
      </c>
      <c r="Q109" t="s">
        <v>8315</v>
      </c>
      <c r="R109" t="s">
        <v>8317</v>
      </c>
      <c r="S109" s="8">
        <v>40635.982488425929</v>
      </c>
      <c r="T109" s="8"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2"/>
        <v>246.66666666666669</v>
      </c>
      <c r="P110">
        <f t="shared" si="3"/>
        <v>7872.3404255319156</v>
      </c>
      <c r="Q110" t="s">
        <v>8315</v>
      </c>
      <c r="R110" t="s">
        <v>8317</v>
      </c>
      <c r="S110" s="8">
        <v>41365.613078703704</v>
      </c>
      <c r="T110" s="8"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2"/>
        <v>219.49999999999997</v>
      </c>
      <c r="P111">
        <f t="shared" si="3"/>
        <v>4670.2127659574462</v>
      </c>
      <c r="Q111" t="s">
        <v>8315</v>
      </c>
      <c r="R111" t="s">
        <v>8317</v>
      </c>
      <c r="S111" s="8">
        <v>40570.025810185187</v>
      </c>
      <c r="T111" s="8"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2"/>
        <v>130.76923076923077</v>
      </c>
      <c r="P112">
        <f t="shared" si="3"/>
        <v>6538.461538461539</v>
      </c>
      <c r="Q112" t="s">
        <v>8315</v>
      </c>
      <c r="R112" t="s">
        <v>8317</v>
      </c>
      <c r="S112" s="8">
        <v>41557.949687500004</v>
      </c>
      <c r="T112" s="8"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2"/>
        <v>154.57142857142858</v>
      </c>
      <c r="P113">
        <f t="shared" si="3"/>
        <v>10207.54716981132</v>
      </c>
      <c r="Q113" t="s">
        <v>8315</v>
      </c>
      <c r="R113" t="s">
        <v>8317</v>
      </c>
      <c r="S113" s="8">
        <v>42125.333182870367</v>
      </c>
      <c r="T113" s="8"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2"/>
        <v>104</v>
      </c>
      <c r="P114">
        <f t="shared" si="3"/>
        <v>6419.7530864197533</v>
      </c>
      <c r="Q114" t="s">
        <v>8315</v>
      </c>
      <c r="R114" t="s">
        <v>8317</v>
      </c>
      <c r="S114" s="8">
        <v>41718.043032407404</v>
      </c>
      <c r="T114" s="8"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2"/>
        <v>141</v>
      </c>
      <c r="P115">
        <f t="shared" si="3"/>
        <v>9038.461538461539</v>
      </c>
      <c r="Q115" t="s">
        <v>8315</v>
      </c>
      <c r="R115" t="s">
        <v>8317</v>
      </c>
      <c r="S115" s="8">
        <v>40753.758425925924</v>
      </c>
      <c r="T115" s="8"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2"/>
        <v>103.33333333333334</v>
      </c>
      <c r="P116">
        <f t="shared" si="3"/>
        <v>8857.1428571428569</v>
      </c>
      <c r="Q116" t="s">
        <v>8315</v>
      </c>
      <c r="R116" t="s">
        <v>8317</v>
      </c>
      <c r="S116" s="8">
        <v>40861.27416666667</v>
      </c>
      <c r="T116" s="8"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2"/>
        <v>140.44444444444443</v>
      </c>
      <c r="P117">
        <f t="shared" si="3"/>
        <v>2872.7272727272725</v>
      </c>
      <c r="Q117" t="s">
        <v>8315</v>
      </c>
      <c r="R117" t="s">
        <v>8317</v>
      </c>
      <c r="S117" s="8">
        <v>40918.738935185182</v>
      </c>
      <c r="T117" s="8"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2"/>
        <v>113.65714285714286</v>
      </c>
      <c r="P118">
        <f t="shared" si="3"/>
        <v>6978.9473684210516</v>
      </c>
      <c r="Q118" t="s">
        <v>8315</v>
      </c>
      <c r="R118" t="s">
        <v>8317</v>
      </c>
      <c r="S118" s="8">
        <v>40595.497164351851</v>
      </c>
      <c r="T118" s="8"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2"/>
        <v>100.49377777777779</v>
      </c>
      <c r="P119">
        <f t="shared" si="3"/>
        <v>16748.962962962964</v>
      </c>
      <c r="Q119" t="s">
        <v>8315</v>
      </c>
      <c r="R119" t="s">
        <v>8317</v>
      </c>
      <c r="S119" s="8">
        <v>40248.834999999999</v>
      </c>
      <c r="T119" s="8"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2"/>
        <v>113.03159999999998</v>
      </c>
      <c r="P120">
        <f t="shared" si="3"/>
        <v>14491.230769230768</v>
      </c>
      <c r="Q120" t="s">
        <v>8315</v>
      </c>
      <c r="R120" t="s">
        <v>8317</v>
      </c>
      <c r="S120" s="8">
        <v>40723.053657407407</v>
      </c>
      <c r="T120" s="8"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2"/>
        <v>104.55692307692308</v>
      </c>
      <c r="P121">
        <f t="shared" si="3"/>
        <v>9184.0540540540551</v>
      </c>
      <c r="Q121" t="s">
        <v>8315</v>
      </c>
      <c r="R121" t="s">
        <v>8317</v>
      </c>
      <c r="S121" s="8">
        <v>40739.069282407407</v>
      </c>
      <c r="T121" s="8"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2"/>
        <v>1.4285714285714287E-2</v>
      </c>
      <c r="P122">
        <f t="shared" si="3"/>
        <v>1000</v>
      </c>
      <c r="Q122" t="s">
        <v>8315</v>
      </c>
      <c r="R122" t="s">
        <v>8318</v>
      </c>
      <c r="S122" s="8">
        <v>42616.049849537041</v>
      </c>
      <c r="T122" s="8"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2"/>
        <v>3.3333333333333333E-2</v>
      </c>
      <c r="P123">
        <f t="shared" si="3"/>
        <v>100</v>
      </c>
      <c r="Q123" t="s">
        <v>8315</v>
      </c>
      <c r="R123" t="s">
        <v>8318</v>
      </c>
      <c r="S123" s="8">
        <v>42096.704976851848</v>
      </c>
      <c r="T123" s="8"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2"/>
        <v>0</v>
      </c>
      <c r="P124" t="e">
        <f t="shared" si="3"/>
        <v>#DIV/0!</v>
      </c>
      <c r="Q124" t="s">
        <v>8315</v>
      </c>
      <c r="R124" t="s">
        <v>8318</v>
      </c>
      <c r="S124" s="8">
        <v>42593.431793981479</v>
      </c>
      <c r="T124" s="8"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2"/>
        <v>0.27454545454545454</v>
      </c>
      <c r="P125">
        <f t="shared" si="3"/>
        <v>2516.666666666667</v>
      </c>
      <c r="Q125" t="s">
        <v>8315</v>
      </c>
      <c r="R125" t="s">
        <v>8318</v>
      </c>
      <c r="S125" s="8">
        <v>41904.781990740739</v>
      </c>
      <c r="T125" s="8"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2"/>
        <v>0</v>
      </c>
      <c r="P126" t="e">
        <f t="shared" si="3"/>
        <v>#DIV/0!</v>
      </c>
      <c r="Q126" t="s">
        <v>8315</v>
      </c>
      <c r="R126" t="s">
        <v>8318</v>
      </c>
      <c r="S126" s="8">
        <v>42114.928726851853</v>
      </c>
      <c r="T126" s="8"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2"/>
        <v>14.000000000000002</v>
      </c>
      <c r="P127">
        <f t="shared" si="3"/>
        <v>1166.6666666666665</v>
      </c>
      <c r="Q127" t="s">
        <v>8315</v>
      </c>
      <c r="R127" t="s">
        <v>8318</v>
      </c>
      <c r="S127" s="8">
        <v>42709.993981481486</v>
      </c>
      <c r="T127" s="8"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2"/>
        <v>5.548</v>
      </c>
      <c r="P128">
        <f t="shared" si="3"/>
        <v>10669.23076923077</v>
      </c>
      <c r="Q128" t="s">
        <v>8315</v>
      </c>
      <c r="R128" t="s">
        <v>8318</v>
      </c>
      <c r="S128" s="8">
        <v>42135.589548611111</v>
      </c>
      <c r="T128" s="8"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2"/>
        <v>2.375</v>
      </c>
      <c r="P129">
        <f t="shared" si="3"/>
        <v>4750</v>
      </c>
      <c r="Q129" t="s">
        <v>8315</v>
      </c>
      <c r="R129" t="s">
        <v>8318</v>
      </c>
      <c r="S129" s="8">
        <v>42067.62431712963</v>
      </c>
      <c r="T129" s="8"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2"/>
        <v>1.867</v>
      </c>
      <c r="P130">
        <f t="shared" si="3"/>
        <v>31116.666666666668</v>
      </c>
      <c r="Q130" t="s">
        <v>8315</v>
      </c>
      <c r="R130" t="s">
        <v>8318</v>
      </c>
      <c r="S130" s="8">
        <v>42628.22792824074</v>
      </c>
      <c r="T130" s="8"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4">(E131/D131)*100</f>
        <v>0</v>
      </c>
      <c r="P131" t="e">
        <f t="shared" ref="P131:P194" si="5">(E131/L131)*100</f>
        <v>#DIV/0!</v>
      </c>
      <c r="Q131" t="s">
        <v>8315</v>
      </c>
      <c r="R131" t="s">
        <v>8318</v>
      </c>
      <c r="S131" s="8">
        <v>41882.937303240738</v>
      </c>
      <c r="T131" s="8"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4"/>
        <v>0</v>
      </c>
      <c r="P132" t="e">
        <f t="shared" si="5"/>
        <v>#DIV/0!</v>
      </c>
      <c r="Q132" t="s">
        <v>8315</v>
      </c>
      <c r="R132" t="s">
        <v>8318</v>
      </c>
      <c r="S132" s="8">
        <v>41778.915416666663</v>
      </c>
      <c r="T132" s="8"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4"/>
        <v>0</v>
      </c>
      <c r="P133" t="e">
        <f t="shared" si="5"/>
        <v>#DIV/0!</v>
      </c>
      <c r="Q133" t="s">
        <v>8315</v>
      </c>
      <c r="R133" t="s">
        <v>8318</v>
      </c>
      <c r="S133" s="8">
        <v>42541.837511574078</v>
      </c>
      <c r="T133" s="8"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4"/>
        <v>9.5687499999999996</v>
      </c>
      <c r="P134">
        <f t="shared" si="5"/>
        <v>9450.617283950618</v>
      </c>
      <c r="Q134" t="s">
        <v>8315</v>
      </c>
      <c r="R134" t="s">
        <v>8318</v>
      </c>
      <c r="S134" s="8">
        <v>41905.812581018516</v>
      </c>
      <c r="T134" s="8"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4"/>
        <v>0</v>
      </c>
      <c r="P135" t="e">
        <f t="shared" si="5"/>
        <v>#DIV/0!</v>
      </c>
      <c r="Q135" t="s">
        <v>8315</v>
      </c>
      <c r="R135" t="s">
        <v>8318</v>
      </c>
      <c r="S135" s="8">
        <v>42491.80768518518</v>
      </c>
      <c r="T135" s="8"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4"/>
        <v>0</v>
      </c>
      <c r="P136" t="e">
        <f t="shared" si="5"/>
        <v>#DIV/0!</v>
      </c>
      <c r="Q136" t="s">
        <v>8315</v>
      </c>
      <c r="R136" t="s">
        <v>8318</v>
      </c>
      <c r="S136" s="8">
        <v>42221.909930555557</v>
      </c>
      <c r="T136" s="8"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4"/>
        <v>13.433333333333334</v>
      </c>
      <c r="P137">
        <f t="shared" si="5"/>
        <v>8059.9999999999991</v>
      </c>
      <c r="Q137" t="s">
        <v>8315</v>
      </c>
      <c r="R137" t="s">
        <v>8318</v>
      </c>
      <c r="S137" s="8">
        <v>41788.381909722222</v>
      </c>
      <c r="T137" s="8"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4"/>
        <v>0</v>
      </c>
      <c r="P138" t="e">
        <f t="shared" si="5"/>
        <v>#DIV/0!</v>
      </c>
      <c r="Q138" t="s">
        <v>8315</v>
      </c>
      <c r="R138" t="s">
        <v>8318</v>
      </c>
      <c r="S138" s="8">
        <v>42096.410115740742</v>
      </c>
      <c r="T138" s="8"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4"/>
        <v>0</v>
      </c>
      <c r="P139" t="e">
        <f t="shared" si="5"/>
        <v>#DIV/0!</v>
      </c>
      <c r="Q139" t="s">
        <v>8315</v>
      </c>
      <c r="R139" t="s">
        <v>8318</v>
      </c>
      <c r="S139" s="8">
        <v>42239.573993055557</v>
      </c>
      <c r="T139" s="8"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4"/>
        <v>3.1413333333333333</v>
      </c>
      <c r="P140">
        <f t="shared" si="5"/>
        <v>8124.1379310344828</v>
      </c>
      <c r="Q140" t="s">
        <v>8315</v>
      </c>
      <c r="R140" t="s">
        <v>8318</v>
      </c>
      <c r="S140" s="8">
        <v>42186.257418981477</v>
      </c>
      <c r="T140" s="8"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4"/>
        <v>100</v>
      </c>
      <c r="P141">
        <f t="shared" si="5"/>
        <v>50000</v>
      </c>
      <c r="Q141" t="s">
        <v>8315</v>
      </c>
      <c r="R141" t="s">
        <v>8318</v>
      </c>
      <c r="S141" s="8">
        <v>42187.920972222222</v>
      </c>
      <c r="T141" s="8"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4"/>
        <v>0</v>
      </c>
      <c r="P142" t="e">
        <f t="shared" si="5"/>
        <v>#DIV/0!</v>
      </c>
      <c r="Q142" t="s">
        <v>8315</v>
      </c>
      <c r="R142" t="s">
        <v>8318</v>
      </c>
      <c r="S142" s="8">
        <v>42053.198287037041</v>
      </c>
      <c r="T142" s="8"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4"/>
        <v>10.775</v>
      </c>
      <c r="P143">
        <f t="shared" si="5"/>
        <v>4617.8571428571431</v>
      </c>
      <c r="Q143" t="s">
        <v>8315</v>
      </c>
      <c r="R143" t="s">
        <v>8318</v>
      </c>
      <c r="S143" s="8">
        <v>42110.153043981481</v>
      </c>
      <c r="T143" s="8"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4"/>
        <v>0.33333333333333337</v>
      </c>
      <c r="P144">
        <f t="shared" si="5"/>
        <v>1000</v>
      </c>
      <c r="Q144" t="s">
        <v>8315</v>
      </c>
      <c r="R144" t="s">
        <v>8318</v>
      </c>
      <c r="S144" s="8">
        <v>41938.893263888887</v>
      </c>
      <c r="T144" s="8"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4"/>
        <v>0</v>
      </c>
      <c r="P145" t="e">
        <f t="shared" si="5"/>
        <v>#DIV/0!</v>
      </c>
      <c r="Q145" t="s">
        <v>8315</v>
      </c>
      <c r="R145" t="s">
        <v>8318</v>
      </c>
      <c r="S145" s="8">
        <v>42559.064143518524</v>
      </c>
      <c r="T145" s="8"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4"/>
        <v>27.6</v>
      </c>
      <c r="P146">
        <f t="shared" si="5"/>
        <v>5594.5945945945941</v>
      </c>
      <c r="Q146" t="s">
        <v>8315</v>
      </c>
      <c r="R146" t="s">
        <v>8318</v>
      </c>
      <c r="S146" s="8">
        <v>42047.762407407412</v>
      </c>
      <c r="T146" s="8"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4"/>
        <v>7.5111111111111111</v>
      </c>
      <c r="P147">
        <f t="shared" si="5"/>
        <v>3755.5555555555557</v>
      </c>
      <c r="Q147" t="s">
        <v>8315</v>
      </c>
      <c r="R147" t="s">
        <v>8318</v>
      </c>
      <c r="S147" s="8">
        <v>42200.542268518519</v>
      </c>
      <c r="T147" s="8"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4"/>
        <v>0.57499999999999996</v>
      </c>
      <c r="P148">
        <f t="shared" si="5"/>
        <v>3833.3333333333335</v>
      </c>
      <c r="Q148" t="s">
        <v>8315</v>
      </c>
      <c r="R148" t="s">
        <v>8318</v>
      </c>
      <c r="S148" s="8">
        <v>42693.016180555554</v>
      </c>
      <c r="T148" s="8"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4"/>
        <v>0</v>
      </c>
      <c r="P149" t="e">
        <f t="shared" si="5"/>
        <v>#DIV/0!</v>
      </c>
      <c r="Q149" t="s">
        <v>8315</v>
      </c>
      <c r="R149" t="s">
        <v>8318</v>
      </c>
      <c r="S149" s="8">
        <v>41969.767824074079</v>
      </c>
      <c r="T149" s="8"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4"/>
        <v>0.08</v>
      </c>
      <c r="P150">
        <f t="shared" si="5"/>
        <v>2000</v>
      </c>
      <c r="Q150" t="s">
        <v>8315</v>
      </c>
      <c r="R150" t="s">
        <v>8318</v>
      </c>
      <c r="S150" s="8">
        <v>42397.281666666662</v>
      </c>
      <c r="T150" s="8"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4"/>
        <v>0.91999999999999993</v>
      </c>
      <c r="P151">
        <f t="shared" si="5"/>
        <v>1533.3333333333335</v>
      </c>
      <c r="Q151" t="s">
        <v>8315</v>
      </c>
      <c r="R151" t="s">
        <v>8318</v>
      </c>
      <c r="S151" s="8">
        <v>41968.172106481477</v>
      </c>
      <c r="T151" s="8"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4"/>
        <v>23.163076923076922</v>
      </c>
      <c r="P152">
        <f t="shared" si="5"/>
        <v>44943.283582089556</v>
      </c>
      <c r="Q152" t="s">
        <v>8315</v>
      </c>
      <c r="R152" t="s">
        <v>8318</v>
      </c>
      <c r="S152" s="8">
        <v>42090.161828703705</v>
      </c>
      <c r="T152" s="8"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4"/>
        <v>5.5999999999999994E-2</v>
      </c>
      <c r="P153">
        <f t="shared" si="5"/>
        <v>2800</v>
      </c>
      <c r="Q153" t="s">
        <v>8315</v>
      </c>
      <c r="R153" t="s">
        <v>8318</v>
      </c>
      <c r="S153" s="8">
        <v>42113.550821759258</v>
      </c>
      <c r="T153" s="8"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4"/>
        <v>7.8947368421052634E-3</v>
      </c>
      <c r="P154">
        <f t="shared" si="5"/>
        <v>1500</v>
      </c>
      <c r="Q154" t="s">
        <v>8315</v>
      </c>
      <c r="R154" t="s">
        <v>8318</v>
      </c>
      <c r="S154" s="8">
        <v>41875.077546296299</v>
      </c>
      <c r="T154" s="8"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4"/>
        <v>0.71799999999999997</v>
      </c>
      <c r="P155">
        <f t="shared" si="5"/>
        <v>3590</v>
      </c>
      <c r="Q155" t="s">
        <v>8315</v>
      </c>
      <c r="R155" t="s">
        <v>8318</v>
      </c>
      <c r="S155" s="8">
        <v>41933.586157407408</v>
      </c>
      <c r="T155" s="8"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4"/>
        <v>2.666666666666667</v>
      </c>
      <c r="P156">
        <f t="shared" si="5"/>
        <v>1333.3333333333335</v>
      </c>
      <c r="Q156" t="s">
        <v>8315</v>
      </c>
      <c r="R156" t="s">
        <v>8318</v>
      </c>
      <c r="S156" s="8">
        <v>42115.547395833331</v>
      </c>
      <c r="T156" s="8"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4"/>
        <v>6.0000000000000001E-3</v>
      </c>
      <c r="P157">
        <f t="shared" si="5"/>
        <v>2025</v>
      </c>
      <c r="Q157" t="s">
        <v>8315</v>
      </c>
      <c r="R157" t="s">
        <v>8318</v>
      </c>
      <c r="S157" s="8">
        <v>42168.559432870374</v>
      </c>
      <c r="T157" s="8"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4"/>
        <v>5.0999999999999996</v>
      </c>
      <c r="P158">
        <f t="shared" si="5"/>
        <v>11900</v>
      </c>
      <c r="Q158" t="s">
        <v>8315</v>
      </c>
      <c r="R158" t="s">
        <v>8318</v>
      </c>
      <c r="S158" s="8">
        <v>41794.124953703707</v>
      </c>
      <c r="T158" s="8"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4"/>
        <v>0.26711185308848079</v>
      </c>
      <c r="P159">
        <f t="shared" si="5"/>
        <v>400</v>
      </c>
      <c r="Q159" t="s">
        <v>8315</v>
      </c>
      <c r="R159" t="s">
        <v>8318</v>
      </c>
      <c r="S159" s="8">
        <v>42396.911712962959</v>
      </c>
      <c r="T159" s="8"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4"/>
        <v>0</v>
      </c>
      <c r="P160" t="e">
        <f t="shared" si="5"/>
        <v>#DIV/0!</v>
      </c>
      <c r="Q160" t="s">
        <v>8315</v>
      </c>
      <c r="R160" t="s">
        <v>8318</v>
      </c>
      <c r="S160" s="8">
        <v>41904.07671296296</v>
      </c>
      <c r="T160" s="8"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4"/>
        <v>2E-3</v>
      </c>
      <c r="P161">
        <f t="shared" si="5"/>
        <v>1000</v>
      </c>
      <c r="Q161" t="s">
        <v>8315</v>
      </c>
      <c r="R161" t="s">
        <v>8318</v>
      </c>
      <c r="S161" s="8">
        <v>42514.434548611112</v>
      </c>
      <c r="T161" s="8"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4"/>
        <v>0</v>
      </c>
      <c r="P162" t="e">
        <f t="shared" si="5"/>
        <v>#DIV/0!</v>
      </c>
      <c r="Q162" t="s">
        <v>8315</v>
      </c>
      <c r="R162" t="s">
        <v>8319</v>
      </c>
      <c r="S162" s="8">
        <v>42171.913090277783</v>
      </c>
      <c r="T162" s="8"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4"/>
        <v>0.01</v>
      </c>
      <c r="P163">
        <f t="shared" si="5"/>
        <v>500</v>
      </c>
      <c r="Q163" t="s">
        <v>8315</v>
      </c>
      <c r="R163" t="s">
        <v>8319</v>
      </c>
      <c r="S163" s="8">
        <v>41792.687442129631</v>
      </c>
      <c r="T163" s="8"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4"/>
        <v>15.535714285714286</v>
      </c>
      <c r="P164">
        <f t="shared" si="5"/>
        <v>4350</v>
      </c>
      <c r="Q164" t="s">
        <v>8315</v>
      </c>
      <c r="R164" t="s">
        <v>8319</v>
      </c>
      <c r="S164" s="8">
        <v>41835.126805555556</v>
      </c>
      <c r="T164" s="8"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4"/>
        <v>0</v>
      </c>
      <c r="P165" t="e">
        <f t="shared" si="5"/>
        <v>#DIV/0!</v>
      </c>
      <c r="Q165" t="s">
        <v>8315</v>
      </c>
      <c r="R165" t="s">
        <v>8319</v>
      </c>
      <c r="S165" s="8">
        <v>42243.961273148147</v>
      </c>
      <c r="T165" s="8"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4"/>
        <v>0.53333333333333333</v>
      </c>
      <c r="P166">
        <f t="shared" si="5"/>
        <v>9142.8571428571431</v>
      </c>
      <c r="Q166" t="s">
        <v>8315</v>
      </c>
      <c r="R166" t="s">
        <v>8319</v>
      </c>
      <c r="S166" s="8">
        <v>41841.762743055559</v>
      </c>
      <c r="T166" s="8"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4"/>
        <v>0</v>
      </c>
      <c r="P167" t="e">
        <f t="shared" si="5"/>
        <v>#DIV/0!</v>
      </c>
      <c r="Q167" t="s">
        <v>8315</v>
      </c>
      <c r="R167" t="s">
        <v>8319</v>
      </c>
      <c r="S167" s="8">
        <v>42351.658842592587</v>
      </c>
      <c r="T167" s="8"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4"/>
        <v>60</v>
      </c>
      <c r="P168">
        <f t="shared" si="5"/>
        <v>300000</v>
      </c>
      <c r="Q168" t="s">
        <v>8315</v>
      </c>
      <c r="R168" t="s">
        <v>8319</v>
      </c>
      <c r="S168" s="8">
        <v>42721.075949074075</v>
      </c>
      <c r="T168" s="8"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4"/>
        <v>0.01</v>
      </c>
      <c r="P169">
        <f t="shared" si="5"/>
        <v>550</v>
      </c>
      <c r="Q169" t="s">
        <v>8315</v>
      </c>
      <c r="R169" t="s">
        <v>8319</v>
      </c>
      <c r="S169" s="8">
        <v>42160.927488425921</v>
      </c>
      <c r="T169" s="8"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4"/>
        <v>4.0625</v>
      </c>
      <c r="P170">
        <f t="shared" si="5"/>
        <v>10833.333333333332</v>
      </c>
      <c r="Q170" t="s">
        <v>8315</v>
      </c>
      <c r="R170" t="s">
        <v>8319</v>
      </c>
      <c r="S170" s="8">
        <v>42052.83530092593</v>
      </c>
      <c r="T170" s="8"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4"/>
        <v>22.400000000000002</v>
      </c>
      <c r="P171">
        <f t="shared" si="5"/>
        <v>5600</v>
      </c>
      <c r="Q171" t="s">
        <v>8315</v>
      </c>
      <c r="R171" t="s">
        <v>8319</v>
      </c>
      <c r="S171" s="8">
        <v>41900.505312499998</v>
      </c>
      <c r="T171" s="8"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4"/>
        <v>3.25</v>
      </c>
      <c r="P172">
        <f t="shared" si="5"/>
        <v>3250</v>
      </c>
      <c r="Q172" t="s">
        <v>8315</v>
      </c>
      <c r="R172" t="s">
        <v>8319</v>
      </c>
      <c r="S172" s="8">
        <v>42216.977812500001</v>
      </c>
      <c r="T172" s="8"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4"/>
        <v>2E-3</v>
      </c>
      <c r="P173">
        <f t="shared" si="5"/>
        <v>100</v>
      </c>
      <c r="Q173" t="s">
        <v>8315</v>
      </c>
      <c r="R173" t="s">
        <v>8319</v>
      </c>
      <c r="S173" s="8">
        <v>42534.180717592593</v>
      </c>
      <c r="T173" s="8"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4"/>
        <v>0</v>
      </c>
      <c r="P174" t="e">
        <f t="shared" si="5"/>
        <v>#DIV/0!</v>
      </c>
      <c r="Q174" t="s">
        <v>8315</v>
      </c>
      <c r="R174" t="s">
        <v>8319</v>
      </c>
      <c r="S174" s="8">
        <v>42047.394942129627</v>
      </c>
      <c r="T174" s="8"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4"/>
        <v>0</v>
      </c>
      <c r="P175" t="e">
        <f t="shared" si="5"/>
        <v>#DIV/0!</v>
      </c>
      <c r="Q175" t="s">
        <v>8315</v>
      </c>
      <c r="R175" t="s">
        <v>8319</v>
      </c>
      <c r="S175" s="8">
        <v>42033.573009259257</v>
      </c>
      <c r="T175" s="8"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4"/>
        <v>0</v>
      </c>
      <c r="P176" t="e">
        <f t="shared" si="5"/>
        <v>#DIV/0!</v>
      </c>
      <c r="Q176" t="s">
        <v>8315</v>
      </c>
      <c r="R176" t="s">
        <v>8319</v>
      </c>
      <c r="S176" s="8">
        <v>42072.758981481486</v>
      </c>
      <c r="T176" s="8"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4"/>
        <v>6.4850000000000003</v>
      </c>
      <c r="P177">
        <f t="shared" si="5"/>
        <v>4988.461538461539</v>
      </c>
      <c r="Q177" t="s">
        <v>8315</v>
      </c>
      <c r="R177" t="s">
        <v>8319</v>
      </c>
      <c r="S177" s="8">
        <v>41855.777905092589</v>
      </c>
      <c r="T177" s="8"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4"/>
        <v>0</v>
      </c>
      <c r="P178" t="e">
        <f t="shared" si="5"/>
        <v>#DIV/0!</v>
      </c>
      <c r="Q178" t="s">
        <v>8315</v>
      </c>
      <c r="R178" t="s">
        <v>8319</v>
      </c>
      <c r="S178" s="8">
        <v>42191.824062500003</v>
      </c>
      <c r="T178" s="8"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4"/>
        <v>40</v>
      </c>
      <c r="P179">
        <f t="shared" si="5"/>
        <v>2571.4285714285716</v>
      </c>
      <c r="Q179" t="s">
        <v>8315</v>
      </c>
      <c r="R179" t="s">
        <v>8319</v>
      </c>
      <c r="S179" s="8">
        <v>42070.047754629632</v>
      </c>
      <c r="T179" s="8"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4"/>
        <v>0</v>
      </c>
      <c r="P180" t="e">
        <f t="shared" si="5"/>
        <v>#DIV/0!</v>
      </c>
      <c r="Q180" t="s">
        <v>8315</v>
      </c>
      <c r="R180" t="s">
        <v>8319</v>
      </c>
      <c r="S180" s="8">
        <v>42304.955381944441</v>
      </c>
      <c r="T180" s="8"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4"/>
        <v>20</v>
      </c>
      <c r="P181">
        <f t="shared" si="5"/>
        <v>10000</v>
      </c>
      <c r="Q181" t="s">
        <v>8315</v>
      </c>
      <c r="R181" t="s">
        <v>8319</v>
      </c>
      <c r="S181" s="8">
        <v>42403.080497685187</v>
      </c>
      <c r="T181" s="8"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4"/>
        <v>33.416666666666664</v>
      </c>
      <c r="P182">
        <f t="shared" si="5"/>
        <v>3084.6153846153848</v>
      </c>
      <c r="Q182" t="s">
        <v>8315</v>
      </c>
      <c r="R182" t="s">
        <v>8319</v>
      </c>
      <c r="S182" s="8">
        <v>42067.991238425922</v>
      </c>
      <c r="T182" s="8"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4"/>
        <v>21.092608822670172</v>
      </c>
      <c r="P183">
        <f t="shared" si="5"/>
        <v>18050</v>
      </c>
      <c r="Q183" t="s">
        <v>8315</v>
      </c>
      <c r="R183" t="s">
        <v>8319</v>
      </c>
      <c r="S183" s="8">
        <v>42147.741840277777</v>
      </c>
      <c r="T183" s="8"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4"/>
        <v>0</v>
      </c>
      <c r="P184" t="e">
        <f t="shared" si="5"/>
        <v>#DIV/0!</v>
      </c>
      <c r="Q184" t="s">
        <v>8315</v>
      </c>
      <c r="R184" t="s">
        <v>8319</v>
      </c>
      <c r="S184" s="8">
        <v>42712.011944444443</v>
      </c>
      <c r="T184" s="8"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4"/>
        <v>35.856000000000002</v>
      </c>
      <c r="P185">
        <f t="shared" si="5"/>
        <v>37350</v>
      </c>
      <c r="Q185" t="s">
        <v>8315</v>
      </c>
      <c r="R185" t="s">
        <v>8319</v>
      </c>
      <c r="S185" s="8">
        <v>41939.810300925928</v>
      </c>
      <c r="T185" s="8"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4"/>
        <v>3.4000000000000004</v>
      </c>
      <c r="P186">
        <f t="shared" si="5"/>
        <v>2550</v>
      </c>
      <c r="Q186" t="s">
        <v>8315</v>
      </c>
      <c r="R186" t="s">
        <v>8319</v>
      </c>
      <c r="S186" s="8">
        <v>41825.791226851856</v>
      </c>
      <c r="T186" s="8"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4"/>
        <v>5.5</v>
      </c>
      <c r="P187">
        <f t="shared" si="5"/>
        <v>22000</v>
      </c>
      <c r="Q187" t="s">
        <v>8315</v>
      </c>
      <c r="R187" t="s">
        <v>8319</v>
      </c>
      <c r="S187" s="8">
        <v>42570.91133101852</v>
      </c>
      <c r="T187" s="8"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4"/>
        <v>0</v>
      </c>
      <c r="P188" t="e">
        <f t="shared" si="5"/>
        <v>#DIV/0!</v>
      </c>
      <c r="Q188" t="s">
        <v>8315</v>
      </c>
      <c r="R188" t="s">
        <v>8319</v>
      </c>
      <c r="S188" s="8">
        <v>42767.812893518523</v>
      </c>
      <c r="T188" s="8"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4"/>
        <v>16</v>
      </c>
      <c r="P189">
        <f t="shared" si="5"/>
        <v>16000</v>
      </c>
      <c r="Q189" t="s">
        <v>8315</v>
      </c>
      <c r="R189" t="s">
        <v>8319</v>
      </c>
      <c r="S189" s="8">
        <v>42182.234456018516</v>
      </c>
      <c r="T189" s="8"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4"/>
        <v>0</v>
      </c>
      <c r="P190" t="e">
        <f t="shared" si="5"/>
        <v>#DIV/0!</v>
      </c>
      <c r="Q190" t="s">
        <v>8315</v>
      </c>
      <c r="R190" t="s">
        <v>8319</v>
      </c>
      <c r="S190" s="8">
        <v>41857.18304398148</v>
      </c>
      <c r="T190" s="8"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4"/>
        <v>6.8999999999999992E-2</v>
      </c>
      <c r="P191">
        <f t="shared" si="5"/>
        <v>6900</v>
      </c>
      <c r="Q191" t="s">
        <v>8315</v>
      </c>
      <c r="R191" t="s">
        <v>8319</v>
      </c>
      <c r="S191" s="8">
        <v>42556.690706018519</v>
      </c>
      <c r="T191" s="8"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4"/>
        <v>0.41666666666666669</v>
      </c>
      <c r="P192">
        <f t="shared" si="5"/>
        <v>5000</v>
      </c>
      <c r="Q192" t="s">
        <v>8315</v>
      </c>
      <c r="R192" t="s">
        <v>8319</v>
      </c>
      <c r="S192" s="8">
        <v>42527.650995370372</v>
      </c>
      <c r="T192" s="8"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4"/>
        <v>5</v>
      </c>
      <c r="P193">
        <f t="shared" si="5"/>
        <v>8333.3333333333321</v>
      </c>
      <c r="Q193" t="s">
        <v>8315</v>
      </c>
      <c r="R193" t="s">
        <v>8319</v>
      </c>
      <c r="S193" s="8">
        <v>42239.441412037035</v>
      </c>
      <c r="T193" s="8"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4"/>
        <v>1.6999999999999999E-3</v>
      </c>
      <c r="P194">
        <f t="shared" si="5"/>
        <v>566.66666666666674</v>
      </c>
      <c r="Q194" t="s">
        <v>8315</v>
      </c>
      <c r="R194" t="s">
        <v>8319</v>
      </c>
      <c r="S194" s="8">
        <v>41899.792037037041</v>
      </c>
      <c r="T194" s="8"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6">(E195/D195)*100</f>
        <v>0</v>
      </c>
      <c r="P195" t="e">
        <f t="shared" ref="P195:P258" si="7">(E195/L195)*100</f>
        <v>#DIV/0!</v>
      </c>
      <c r="Q195" t="s">
        <v>8315</v>
      </c>
      <c r="R195" t="s">
        <v>8319</v>
      </c>
      <c r="S195" s="8">
        <v>41911.934791666667</v>
      </c>
      <c r="T195" s="8"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6"/>
        <v>0.12</v>
      </c>
      <c r="P196">
        <f t="shared" si="7"/>
        <v>100</v>
      </c>
      <c r="Q196" t="s">
        <v>8315</v>
      </c>
      <c r="R196" t="s">
        <v>8319</v>
      </c>
      <c r="S196" s="8">
        <v>42375.996886574074</v>
      </c>
      <c r="T196" s="8"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6"/>
        <v>0</v>
      </c>
      <c r="P197" t="e">
        <f t="shared" si="7"/>
        <v>#DIV/0!</v>
      </c>
      <c r="Q197" t="s">
        <v>8315</v>
      </c>
      <c r="R197" t="s">
        <v>8319</v>
      </c>
      <c r="S197" s="8">
        <v>42135.67050925926</v>
      </c>
      <c r="T197" s="8"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6"/>
        <v>41.857142857142861</v>
      </c>
      <c r="P198">
        <f t="shared" si="7"/>
        <v>7710.5263157894742</v>
      </c>
      <c r="Q198" t="s">
        <v>8315</v>
      </c>
      <c r="R198" t="s">
        <v>8319</v>
      </c>
      <c r="S198" s="8">
        <v>42259.542800925927</v>
      </c>
      <c r="T198" s="8"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6"/>
        <v>10.48</v>
      </c>
      <c r="P199">
        <f t="shared" si="7"/>
        <v>3275</v>
      </c>
      <c r="Q199" t="s">
        <v>8315</v>
      </c>
      <c r="R199" t="s">
        <v>8319</v>
      </c>
      <c r="S199" s="8">
        <v>42741.848379629635</v>
      </c>
      <c r="T199" s="8"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6"/>
        <v>1.1159999999999999</v>
      </c>
      <c r="P200">
        <f t="shared" si="7"/>
        <v>4650</v>
      </c>
      <c r="Q200" t="s">
        <v>8315</v>
      </c>
      <c r="R200" t="s">
        <v>8319</v>
      </c>
      <c r="S200" s="8">
        <v>41887.383356481485</v>
      </c>
      <c r="T200" s="8"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6"/>
        <v>0</v>
      </c>
      <c r="P201" t="e">
        <f t="shared" si="7"/>
        <v>#DIV/0!</v>
      </c>
      <c r="Q201" t="s">
        <v>8315</v>
      </c>
      <c r="R201" t="s">
        <v>8319</v>
      </c>
      <c r="S201" s="8">
        <v>42584.123865740738</v>
      </c>
      <c r="T201" s="8"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6"/>
        <v>26.192500000000003</v>
      </c>
      <c r="P202">
        <f t="shared" si="7"/>
        <v>8730.8333333333339</v>
      </c>
      <c r="Q202" t="s">
        <v>8315</v>
      </c>
      <c r="R202" t="s">
        <v>8319</v>
      </c>
      <c r="S202" s="8">
        <v>41867.083368055559</v>
      </c>
      <c r="T202" s="8"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6"/>
        <v>58.461538461538467</v>
      </c>
      <c r="P203">
        <f t="shared" si="7"/>
        <v>5428.5714285714284</v>
      </c>
      <c r="Q203" t="s">
        <v>8315</v>
      </c>
      <c r="R203" t="s">
        <v>8319</v>
      </c>
      <c r="S203" s="8">
        <v>42023.818622685183</v>
      </c>
      <c r="T203" s="8"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6"/>
        <v>0</v>
      </c>
      <c r="P204" t="e">
        <f t="shared" si="7"/>
        <v>#DIV/0!</v>
      </c>
      <c r="Q204" t="s">
        <v>8315</v>
      </c>
      <c r="R204" t="s">
        <v>8319</v>
      </c>
      <c r="S204" s="8">
        <v>42255.927824074075</v>
      </c>
      <c r="T204" s="8"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6"/>
        <v>29.84</v>
      </c>
      <c r="P205">
        <f t="shared" si="7"/>
        <v>9325</v>
      </c>
      <c r="Q205" t="s">
        <v>8315</v>
      </c>
      <c r="R205" t="s">
        <v>8319</v>
      </c>
      <c r="S205" s="8">
        <v>41973.847962962958</v>
      </c>
      <c r="T205" s="8"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6"/>
        <v>50.721666666666664</v>
      </c>
      <c r="P206">
        <f t="shared" si="7"/>
        <v>11768.368136117555</v>
      </c>
      <c r="Q206" t="s">
        <v>8315</v>
      </c>
      <c r="R206" t="s">
        <v>8319</v>
      </c>
      <c r="S206" s="8">
        <v>42556.583368055552</v>
      </c>
      <c r="T206" s="8"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6"/>
        <v>16.25</v>
      </c>
      <c r="P207">
        <f t="shared" si="7"/>
        <v>7647.0588235294117</v>
      </c>
      <c r="Q207" t="s">
        <v>8315</v>
      </c>
      <c r="R207" t="s">
        <v>8319</v>
      </c>
      <c r="S207" s="8">
        <v>42248.632199074069</v>
      </c>
      <c r="T207" s="8"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6"/>
        <v>0</v>
      </c>
      <c r="P208" t="e">
        <f t="shared" si="7"/>
        <v>#DIV/0!</v>
      </c>
      <c r="Q208" t="s">
        <v>8315</v>
      </c>
      <c r="R208" t="s">
        <v>8319</v>
      </c>
      <c r="S208" s="8">
        <v>42567.004432870366</v>
      </c>
      <c r="T208" s="8"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6"/>
        <v>15.214285714285714</v>
      </c>
      <c r="P209">
        <f t="shared" si="7"/>
        <v>16384.615384615383</v>
      </c>
      <c r="Q209" t="s">
        <v>8315</v>
      </c>
      <c r="R209" t="s">
        <v>8319</v>
      </c>
      <c r="S209" s="8">
        <v>41978.197199074071</v>
      </c>
      <c r="T209" s="8"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6"/>
        <v>0</v>
      </c>
      <c r="P210" t="e">
        <f t="shared" si="7"/>
        <v>#DIV/0!</v>
      </c>
      <c r="Q210" t="s">
        <v>8315</v>
      </c>
      <c r="R210" t="s">
        <v>8319</v>
      </c>
      <c r="S210" s="8">
        <v>41959.369988425926</v>
      </c>
      <c r="T210" s="8"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6"/>
        <v>0</v>
      </c>
      <c r="P211" t="e">
        <f t="shared" si="7"/>
        <v>#DIV/0!</v>
      </c>
      <c r="Q211" t="s">
        <v>8315</v>
      </c>
      <c r="R211" t="s">
        <v>8319</v>
      </c>
      <c r="S211" s="8">
        <v>42165.922858796301</v>
      </c>
      <c r="T211" s="8"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6"/>
        <v>25.25</v>
      </c>
      <c r="P212">
        <f t="shared" si="7"/>
        <v>9181.818181818182</v>
      </c>
      <c r="Q212" t="s">
        <v>8315</v>
      </c>
      <c r="R212" t="s">
        <v>8319</v>
      </c>
      <c r="S212" s="8">
        <v>42249.064722222218</v>
      </c>
      <c r="T212" s="8"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6"/>
        <v>44.6</v>
      </c>
      <c r="P213">
        <f t="shared" si="7"/>
        <v>18583.333333333336</v>
      </c>
      <c r="Q213" t="s">
        <v>8315</v>
      </c>
      <c r="R213" t="s">
        <v>8319</v>
      </c>
      <c r="S213" s="8">
        <v>42236.159918981488</v>
      </c>
      <c r="T213" s="8"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6"/>
        <v>1.5873015873015872E-2</v>
      </c>
      <c r="P214">
        <f t="shared" si="7"/>
        <v>100</v>
      </c>
      <c r="Q214" t="s">
        <v>8315</v>
      </c>
      <c r="R214" t="s">
        <v>8319</v>
      </c>
      <c r="S214" s="8">
        <v>42416.881018518514</v>
      </c>
      <c r="T214" s="8"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6"/>
        <v>0.04</v>
      </c>
      <c r="P215">
        <f t="shared" si="7"/>
        <v>2000</v>
      </c>
      <c r="Q215" t="s">
        <v>8315</v>
      </c>
      <c r="R215" t="s">
        <v>8319</v>
      </c>
      <c r="S215" s="8">
        <v>42202.594293981485</v>
      </c>
      <c r="T215" s="8"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6"/>
        <v>8.0000000000000002E-3</v>
      </c>
      <c r="P216">
        <f t="shared" si="7"/>
        <v>100</v>
      </c>
      <c r="Q216" t="s">
        <v>8315</v>
      </c>
      <c r="R216" t="s">
        <v>8319</v>
      </c>
      <c r="S216" s="8">
        <v>42009.64061342593</v>
      </c>
      <c r="T216" s="8"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6"/>
        <v>0.22727272727272727</v>
      </c>
      <c r="P217">
        <f t="shared" si="7"/>
        <v>1000</v>
      </c>
      <c r="Q217" t="s">
        <v>8315</v>
      </c>
      <c r="R217" t="s">
        <v>8319</v>
      </c>
      <c r="S217" s="8">
        <v>42375.230115740742</v>
      </c>
      <c r="T217" s="8"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6"/>
        <v>55.698440000000005</v>
      </c>
      <c r="P218">
        <f t="shared" si="7"/>
        <v>33153.833333333336</v>
      </c>
      <c r="Q218" t="s">
        <v>8315</v>
      </c>
      <c r="R218" t="s">
        <v>8319</v>
      </c>
      <c r="S218" s="8">
        <v>42066.958761574075</v>
      </c>
      <c r="T218" s="8"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6"/>
        <v>11.943</v>
      </c>
      <c r="P219">
        <f t="shared" si="7"/>
        <v>31428.947368421053</v>
      </c>
      <c r="Q219" t="s">
        <v>8315</v>
      </c>
      <c r="R219" t="s">
        <v>8319</v>
      </c>
      <c r="S219" s="8">
        <v>41970.64061342593</v>
      </c>
      <c r="T219" s="8"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6"/>
        <v>2</v>
      </c>
      <c r="P220">
        <f t="shared" si="7"/>
        <v>10000</v>
      </c>
      <c r="Q220" t="s">
        <v>8315</v>
      </c>
      <c r="R220" t="s">
        <v>8319</v>
      </c>
      <c r="S220" s="8">
        <v>42079.628344907411</v>
      </c>
      <c r="T220" s="8"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6"/>
        <v>17.630000000000003</v>
      </c>
      <c r="P221">
        <f t="shared" si="7"/>
        <v>11598.684210526317</v>
      </c>
      <c r="Q221" t="s">
        <v>8315</v>
      </c>
      <c r="R221" t="s">
        <v>8319</v>
      </c>
      <c r="S221" s="8">
        <v>42429.326678240745</v>
      </c>
      <c r="T221" s="8"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6"/>
        <v>0.72</v>
      </c>
      <c r="P222">
        <f t="shared" si="7"/>
        <v>12000</v>
      </c>
      <c r="Q222" t="s">
        <v>8315</v>
      </c>
      <c r="R222" t="s">
        <v>8319</v>
      </c>
      <c r="S222" s="8">
        <v>42195.643865740742</v>
      </c>
      <c r="T222" s="8"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6"/>
        <v>0</v>
      </c>
      <c r="P223" t="e">
        <f t="shared" si="7"/>
        <v>#DIV/0!</v>
      </c>
      <c r="Q223" t="s">
        <v>8315</v>
      </c>
      <c r="R223" t="s">
        <v>8319</v>
      </c>
      <c r="S223" s="8">
        <v>42031.837546296301</v>
      </c>
      <c r="T223" s="8"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6"/>
        <v>13</v>
      </c>
      <c r="P224">
        <f t="shared" si="7"/>
        <v>6500</v>
      </c>
      <c r="Q224" t="s">
        <v>8315</v>
      </c>
      <c r="R224" t="s">
        <v>8319</v>
      </c>
      <c r="S224" s="8">
        <v>42031.769884259258</v>
      </c>
      <c r="T224" s="8"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6"/>
        <v>0</v>
      </c>
      <c r="P225" t="e">
        <f t="shared" si="7"/>
        <v>#DIV/0!</v>
      </c>
      <c r="Q225" t="s">
        <v>8315</v>
      </c>
      <c r="R225" t="s">
        <v>8319</v>
      </c>
      <c r="S225" s="8">
        <v>42482.048032407409</v>
      </c>
      <c r="T225" s="8"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6"/>
        <v>0</v>
      </c>
      <c r="P226" t="e">
        <f t="shared" si="7"/>
        <v>#DIV/0!</v>
      </c>
      <c r="Q226" t="s">
        <v>8315</v>
      </c>
      <c r="R226" t="s">
        <v>8319</v>
      </c>
      <c r="S226" s="8">
        <v>42135.235254629632</v>
      </c>
      <c r="T226" s="8"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6"/>
        <v>0</v>
      </c>
      <c r="P227" t="e">
        <f t="shared" si="7"/>
        <v>#DIV/0!</v>
      </c>
      <c r="Q227" t="s">
        <v>8315</v>
      </c>
      <c r="R227" t="s">
        <v>8319</v>
      </c>
      <c r="S227" s="8">
        <v>42438.961273148147</v>
      </c>
      <c r="T227" s="8"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6"/>
        <v>0.86206896551724133</v>
      </c>
      <c r="P228">
        <f t="shared" si="7"/>
        <v>12500</v>
      </c>
      <c r="Q228" t="s">
        <v>8315</v>
      </c>
      <c r="R228" t="s">
        <v>8319</v>
      </c>
      <c r="S228" s="8">
        <v>42106.666018518517</v>
      </c>
      <c r="T228" s="8"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6"/>
        <v>0</v>
      </c>
      <c r="P229" t="e">
        <f t="shared" si="7"/>
        <v>#DIV/0!</v>
      </c>
      <c r="Q229" t="s">
        <v>8315</v>
      </c>
      <c r="R229" t="s">
        <v>8319</v>
      </c>
      <c r="S229" s="8">
        <v>42164.893993055557</v>
      </c>
      <c r="T229" s="8"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6"/>
        <v>0</v>
      </c>
      <c r="P230" t="e">
        <f t="shared" si="7"/>
        <v>#DIV/0!</v>
      </c>
      <c r="Q230" t="s">
        <v>8315</v>
      </c>
      <c r="R230" t="s">
        <v>8319</v>
      </c>
      <c r="S230" s="8">
        <v>42096.686400462961</v>
      </c>
      <c r="T230" s="8"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6"/>
        <v>0</v>
      </c>
      <c r="P231" t="e">
        <f t="shared" si="7"/>
        <v>#DIV/0!</v>
      </c>
      <c r="Q231" t="s">
        <v>8315</v>
      </c>
      <c r="R231" t="s">
        <v>8319</v>
      </c>
      <c r="S231" s="8">
        <v>42383.933993055558</v>
      </c>
      <c r="T231" s="8"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6"/>
        <v>0.4</v>
      </c>
      <c r="P232">
        <f t="shared" si="7"/>
        <v>3000</v>
      </c>
      <c r="Q232" t="s">
        <v>8315</v>
      </c>
      <c r="R232" t="s">
        <v>8319</v>
      </c>
      <c r="S232" s="8">
        <v>42129.777210648142</v>
      </c>
      <c r="T232" s="8"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6"/>
        <v>0</v>
      </c>
      <c r="P233" t="e">
        <f t="shared" si="7"/>
        <v>#DIV/0!</v>
      </c>
      <c r="Q233" t="s">
        <v>8315</v>
      </c>
      <c r="R233" t="s">
        <v>8319</v>
      </c>
      <c r="S233" s="8">
        <v>42341.958923611113</v>
      </c>
      <c r="T233" s="8"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6"/>
        <v>2.75</v>
      </c>
      <c r="P234">
        <f t="shared" si="7"/>
        <v>1571.4285714285713</v>
      </c>
      <c r="Q234" t="s">
        <v>8315</v>
      </c>
      <c r="R234" t="s">
        <v>8319</v>
      </c>
      <c r="S234" s="8">
        <v>42032.82576388889</v>
      </c>
      <c r="T234" s="8"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6"/>
        <v>0</v>
      </c>
      <c r="P235" t="e">
        <f t="shared" si="7"/>
        <v>#DIV/0!</v>
      </c>
      <c r="Q235" t="s">
        <v>8315</v>
      </c>
      <c r="R235" t="s">
        <v>8319</v>
      </c>
      <c r="S235" s="8">
        <v>42612.911712962959</v>
      </c>
      <c r="T235" s="8"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6"/>
        <v>40.1</v>
      </c>
      <c r="P236">
        <f t="shared" si="7"/>
        <v>8020</v>
      </c>
      <c r="Q236" t="s">
        <v>8315</v>
      </c>
      <c r="R236" t="s">
        <v>8319</v>
      </c>
      <c r="S236" s="8">
        <v>42136.035405092596</v>
      </c>
      <c r="T236" s="8"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6"/>
        <v>0</v>
      </c>
      <c r="P237" t="e">
        <f t="shared" si="7"/>
        <v>#DIV/0!</v>
      </c>
      <c r="Q237" t="s">
        <v>8315</v>
      </c>
      <c r="R237" t="s">
        <v>8319</v>
      </c>
      <c r="S237" s="8">
        <v>42164.908530092594</v>
      </c>
      <c r="T237" s="8"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6"/>
        <v>0</v>
      </c>
      <c r="P238" t="e">
        <f t="shared" si="7"/>
        <v>#DIV/0!</v>
      </c>
      <c r="Q238" t="s">
        <v>8315</v>
      </c>
      <c r="R238" t="s">
        <v>8319</v>
      </c>
      <c r="S238" s="8">
        <v>42321.08447916666</v>
      </c>
      <c r="T238" s="8"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6"/>
        <v>0.33333333333333337</v>
      </c>
      <c r="P239">
        <f t="shared" si="7"/>
        <v>5000</v>
      </c>
      <c r="Q239" t="s">
        <v>8315</v>
      </c>
      <c r="R239" t="s">
        <v>8319</v>
      </c>
      <c r="S239" s="8">
        <v>42377.577187499999</v>
      </c>
      <c r="T239" s="8"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6"/>
        <v>0</v>
      </c>
      <c r="P240" t="e">
        <f t="shared" si="7"/>
        <v>#DIV/0!</v>
      </c>
      <c r="Q240" t="s">
        <v>8315</v>
      </c>
      <c r="R240" t="s">
        <v>8319</v>
      </c>
      <c r="S240" s="8">
        <v>42713.962499999994</v>
      </c>
      <c r="T240" s="8"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6"/>
        <v>25</v>
      </c>
      <c r="P241">
        <f t="shared" si="7"/>
        <v>5000</v>
      </c>
      <c r="Q241" t="s">
        <v>8315</v>
      </c>
      <c r="R241" t="s">
        <v>8319</v>
      </c>
      <c r="S241" s="8">
        <v>42297.110300925924</v>
      </c>
      <c r="T241" s="8"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6"/>
        <v>107.63413333333334</v>
      </c>
      <c r="P242">
        <f t="shared" si="7"/>
        <v>11784.759124087592</v>
      </c>
      <c r="Q242" t="s">
        <v>8315</v>
      </c>
      <c r="R242" t="s">
        <v>8320</v>
      </c>
      <c r="S242" s="8">
        <v>41354.708460648151</v>
      </c>
      <c r="T242" s="8"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6"/>
        <v>112.63736263736264</v>
      </c>
      <c r="P243">
        <f t="shared" si="7"/>
        <v>10904.255319148937</v>
      </c>
      <c r="Q243" t="s">
        <v>8315</v>
      </c>
      <c r="R243" t="s">
        <v>8320</v>
      </c>
      <c r="S243" s="8">
        <v>41949.697962962964</v>
      </c>
      <c r="T243" s="8"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6"/>
        <v>113.46153846153845</v>
      </c>
      <c r="P244">
        <f t="shared" si="7"/>
        <v>7301.9801980198026</v>
      </c>
      <c r="Q244" t="s">
        <v>8315</v>
      </c>
      <c r="R244" t="s">
        <v>8320</v>
      </c>
      <c r="S244" s="8">
        <v>40862.492939814816</v>
      </c>
      <c r="T244" s="8"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6"/>
        <v>102.592</v>
      </c>
      <c r="P245">
        <f t="shared" si="7"/>
        <v>7819.5121951219508</v>
      </c>
      <c r="Q245" t="s">
        <v>8315</v>
      </c>
      <c r="R245" t="s">
        <v>8320</v>
      </c>
      <c r="S245" s="8">
        <v>41662.047500000001</v>
      </c>
      <c r="T245" s="8"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6"/>
        <v>113.75714285714287</v>
      </c>
      <c r="P246">
        <f t="shared" si="7"/>
        <v>4739.8809523809523</v>
      </c>
      <c r="Q246" t="s">
        <v>8315</v>
      </c>
      <c r="R246" t="s">
        <v>8320</v>
      </c>
      <c r="S246" s="8">
        <v>40213.323599537034</v>
      </c>
      <c r="T246" s="8"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6"/>
        <v>103.71999999999998</v>
      </c>
      <c r="P247">
        <f t="shared" si="7"/>
        <v>5402.0833333333339</v>
      </c>
      <c r="Q247" t="s">
        <v>8315</v>
      </c>
      <c r="R247" t="s">
        <v>8320</v>
      </c>
      <c r="S247" s="8">
        <v>41107.053067129629</v>
      </c>
      <c r="T247" s="8"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6"/>
        <v>305.46000000000004</v>
      </c>
      <c r="P248">
        <f t="shared" si="7"/>
        <v>6848.8789237668161</v>
      </c>
      <c r="Q248" t="s">
        <v>8315</v>
      </c>
      <c r="R248" t="s">
        <v>8320</v>
      </c>
      <c r="S248" s="8">
        <v>40480.363483796296</v>
      </c>
      <c r="T248" s="8"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6"/>
        <v>134.1</v>
      </c>
      <c r="P249">
        <f t="shared" si="7"/>
        <v>10814.516129032258</v>
      </c>
      <c r="Q249" t="s">
        <v>8315</v>
      </c>
      <c r="R249" t="s">
        <v>8320</v>
      </c>
      <c r="S249" s="8">
        <v>40430.604328703703</v>
      </c>
      <c r="T249" s="8"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6"/>
        <v>101.33294117647058</v>
      </c>
      <c r="P250">
        <f t="shared" si="7"/>
        <v>58995.205479452059</v>
      </c>
      <c r="Q250" t="s">
        <v>8315</v>
      </c>
      <c r="R250" t="s">
        <v>8320</v>
      </c>
      <c r="S250" s="8">
        <v>40870.774409722224</v>
      </c>
      <c r="T250" s="8"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6"/>
        <v>112.92</v>
      </c>
      <c r="P251">
        <f t="shared" si="7"/>
        <v>4805.1063829787236</v>
      </c>
      <c r="Q251" t="s">
        <v>8315</v>
      </c>
      <c r="R251" t="s">
        <v>8320</v>
      </c>
      <c r="S251" s="8">
        <v>40332.923842592594</v>
      </c>
      <c r="T251" s="8"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6"/>
        <v>105.58333333333334</v>
      </c>
      <c r="P252">
        <f t="shared" si="7"/>
        <v>7248.2837528604123</v>
      </c>
      <c r="Q252" t="s">
        <v>8315</v>
      </c>
      <c r="R252" t="s">
        <v>8320</v>
      </c>
      <c r="S252" s="8">
        <v>41401.565868055557</v>
      </c>
      <c r="T252" s="8"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6"/>
        <v>125.57142857142858</v>
      </c>
      <c r="P253">
        <f t="shared" si="7"/>
        <v>5707.7922077922076</v>
      </c>
      <c r="Q253" t="s">
        <v>8315</v>
      </c>
      <c r="R253" t="s">
        <v>8320</v>
      </c>
      <c r="S253" s="8">
        <v>41013.787569444445</v>
      </c>
      <c r="T253" s="8"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6"/>
        <v>184.56</v>
      </c>
      <c r="P254">
        <f t="shared" si="7"/>
        <v>8544.4444444444434</v>
      </c>
      <c r="Q254" t="s">
        <v>8315</v>
      </c>
      <c r="R254" t="s">
        <v>8320</v>
      </c>
      <c r="S254" s="8">
        <v>40266.662708333337</v>
      </c>
      <c r="T254" s="8"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6"/>
        <v>100.73333333333335</v>
      </c>
      <c r="P255">
        <f t="shared" si="7"/>
        <v>21585.714285714286</v>
      </c>
      <c r="Q255" t="s">
        <v>8315</v>
      </c>
      <c r="R255" t="s">
        <v>8320</v>
      </c>
      <c r="S255" s="8">
        <v>40924.650868055556</v>
      </c>
      <c r="T255" s="8"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6"/>
        <v>116.94725</v>
      </c>
      <c r="P256">
        <f t="shared" si="7"/>
        <v>8938.6433121019109</v>
      </c>
      <c r="Q256" t="s">
        <v>8315</v>
      </c>
      <c r="R256" t="s">
        <v>8320</v>
      </c>
      <c r="S256" s="8">
        <v>42263.952662037031</v>
      </c>
      <c r="T256" s="8"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6"/>
        <v>106.73325</v>
      </c>
      <c r="P257">
        <f t="shared" si="7"/>
        <v>4541.8404255319147</v>
      </c>
      <c r="Q257" t="s">
        <v>8315</v>
      </c>
      <c r="R257" t="s">
        <v>8320</v>
      </c>
      <c r="S257" s="8">
        <v>40588.526412037041</v>
      </c>
      <c r="T257" s="8"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6"/>
        <v>139.1</v>
      </c>
      <c r="P258">
        <f t="shared" si="7"/>
        <v>6575.6363636363631</v>
      </c>
      <c r="Q258" t="s">
        <v>8315</v>
      </c>
      <c r="R258" t="s">
        <v>8320</v>
      </c>
      <c r="S258" s="8">
        <v>41319.769293981481</v>
      </c>
      <c r="T258" s="8"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8">(E259/D259)*100</f>
        <v>106.72648571428572</v>
      </c>
      <c r="P259">
        <f t="shared" ref="P259:P322" si="9">(E259/L259)*100</f>
        <v>6670.4053571428558</v>
      </c>
      <c r="Q259" t="s">
        <v>8315</v>
      </c>
      <c r="R259" t="s">
        <v>8320</v>
      </c>
      <c r="S259" s="8">
        <v>42479.626875000002</v>
      </c>
      <c r="T259" s="8"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8"/>
        <v>191.14</v>
      </c>
      <c r="P260">
        <f t="shared" si="9"/>
        <v>8334.5930232558148</v>
      </c>
      <c r="Q260" t="s">
        <v>8315</v>
      </c>
      <c r="R260" t="s">
        <v>8320</v>
      </c>
      <c r="S260" s="8">
        <v>40682.051689814813</v>
      </c>
      <c r="T260" s="8"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8"/>
        <v>131.93789333333334</v>
      </c>
      <c r="P261">
        <f t="shared" si="9"/>
        <v>10504.609341825902</v>
      </c>
      <c r="Q261" t="s">
        <v>8315</v>
      </c>
      <c r="R261" t="s">
        <v>8320</v>
      </c>
      <c r="S261" s="8">
        <v>42072.738067129627</v>
      </c>
      <c r="T261" s="8"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8"/>
        <v>106.4</v>
      </c>
      <c r="P262">
        <f t="shared" si="9"/>
        <v>12090.90909090909</v>
      </c>
      <c r="Q262" t="s">
        <v>8315</v>
      </c>
      <c r="R262" t="s">
        <v>8320</v>
      </c>
      <c r="S262" s="8">
        <v>40330.755543981482</v>
      </c>
      <c r="T262" s="8"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8"/>
        <v>107.4</v>
      </c>
      <c r="P263">
        <f t="shared" si="9"/>
        <v>9763.636363636364</v>
      </c>
      <c r="Q263" t="s">
        <v>8315</v>
      </c>
      <c r="R263" t="s">
        <v>8320</v>
      </c>
      <c r="S263" s="8">
        <v>41017.885462962964</v>
      </c>
      <c r="T263" s="8"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8"/>
        <v>240</v>
      </c>
      <c r="P264">
        <f t="shared" si="9"/>
        <v>4137.9310344827591</v>
      </c>
      <c r="Q264" t="s">
        <v>8315</v>
      </c>
      <c r="R264" t="s">
        <v>8320</v>
      </c>
      <c r="S264" s="8">
        <v>40555.24800925926</v>
      </c>
      <c r="T264" s="8"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8"/>
        <v>118.08108</v>
      </c>
      <c r="P265">
        <f t="shared" si="9"/>
        <v>3065.4485981308412</v>
      </c>
      <c r="Q265" t="s">
        <v>8315</v>
      </c>
      <c r="R265" t="s">
        <v>8320</v>
      </c>
      <c r="S265" s="8">
        <v>41149.954791666663</v>
      </c>
      <c r="T265" s="8"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8"/>
        <v>118.19999999999999</v>
      </c>
      <c r="P266">
        <f t="shared" si="9"/>
        <v>6494.5054945054944</v>
      </c>
      <c r="Q266" t="s">
        <v>8315</v>
      </c>
      <c r="R266" t="s">
        <v>8320</v>
      </c>
      <c r="S266" s="8">
        <v>41010.620312500003</v>
      </c>
      <c r="T266" s="8"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8"/>
        <v>111.1</v>
      </c>
      <c r="P267">
        <f t="shared" si="9"/>
        <v>9577.5862068965525</v>
      </c>
      <c r="Q267" t="s">
        <v>8315</v>
      </c>
      <c r="R267" t="s">
        <v>8320</v>
      </c>
      <c r="S267" s="8">
        <v>40267.245717592588</v>
      </c>
      <c r="T267" s="8"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8"/>
        <v>145.5</v>
      </c>
      <c r="P268">
        <f t="shared" si="9"/>
        <v>4041.6666666666665</v>
      </c>
      <c r="Q268" t="s">
        <v>8315</v>
      </c>
      <c r="R268" t="s">
        <v>8320</v>
      </c>
      <c r="S268" s="8">
        <v>40205.174849537041</v>
      </c>
      <c r="T268" s="8"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8"/>
        <v>131.62883248730967</v>
      </c>
      <c r="P269">
        <f t="shared" si="9"/>
        <v>7857.8424242424244</v>
      </c>
      <c r="Q269" t="s">
        <v>8315</v>
      </c>
      <c r="R269" t="s">
        <v>8320</v>
      </c>
      <c r="S269" s="8">
        <v>41785.452534722222</v>
      </c>
      <c r="T269" s="8"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8"/>
        <v>111.4</v>
      </c>
      <c r="P270">
        <f t="shared" si="9"/>
        <v>5018.0180180180178</v>
      </c>
      <c r="Q270" t="s">
        <v>8315</v>
      </c>
      <c r="R270" t="s">
        <v>8320</v>
      </c>
      <c r="S270" s="8">
        <v>40809.15252314815</v>
      </c>
      <c r="T270" s="8"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8"/>
        <v>147.23376999999999</v>
      </c>
      <c r="P271">
        <f t="shared" si="9"/>
        <v>9225.1735588972424</v>
      </c>
      <c r="Q271" t="s">
        <v>8315</v>
      </c>
      <c r="R271" t="s">
        <v>8320</v>
      </c>
      <c r="S271" s="8">
        <v>42758.197013888886</v>
      </c>
      <c r="T271" s="8"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8"/>
        <v>152.60869565217391</v>
      </c>
      <c r="P272">
        <f t="shared" si="9"/>
        <v>5754.0983606557375</v>
      </c>
      <c r="Q272" t="s">
        <v>8315</v>
      </c>
      <c r="R272" t="s">
        <v>8320</v>
      </c>
      <c r="S272" s="8">
        <v>40637.866550925923</v>
      </c>
      <c r="T272" s="8"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8"/>
        <v>104.67999999999999</v>
      </c>
      <c r="P273">
        <f t="shared" si="9"/>
        <v>10942.160278745645</v>
      </c>
      <c r="Q273" t="s">
        <v>8315</v>
      </c>
      <c r="R273" t="s">
        <v>8320</v>
      </c>
      <c r="S273" s="8">
        <v>41612.10024305556</v>
      </c>
      <c r="T273" s="8"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8"/>
        <v>177.43366666666668</v>
      </c>
      <c r="P274">
        <f t="shared" si="9"/>
        <v>8189.2461538461548</v>
      </c>
      <c r="Q274" t="s">
        <v>8315</v>
      </c>
      <c r="R274" t="s">
        <v>8320</v>
      </c>
      <c r="S274" s="8">
        <v>40235.900358796294</v>
      </c>
      <c r="T274" s="8"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8"/>
        <v>107.7758</v>
      </c>
      <c r="P275">
        <f t="shared" si="9"/>
        <v>4566.7711864406774</v>
      </c>
      <c r="Q275" t="s">
        <v>8315</v>
      </c>
      <c r="R275" t="s">
        <v>8320</v>
      </c>
      <c r="S275" s="8">
        <v>40697.498449074075</v>
      </c>
      <c r="T275" s="8"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8"/>
        <v>156</v>
      </c>
      <c r="P276">
        <f t="shared" si="9"/>
        <v>5522.1238938053102</v>
      </c>
      <c r="Q276" t="s">
        <v>8315</v>
      </c>
      <c r="R276" t="s">
        <v>8320</v>
      </c>
      <c r="S276" s="8">
        <v>40969.912372685183</v>
      </c>
      <c r="T276" s="8"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8"/>
        <v>108.395</v>
      </c>
      <c r="P277">
        <f t="shared" si="9"/>
        <v>6529.8192771084332</v>
      </c>
      <c r="Q277" t="s">
        <v>8315</v>
      </c>
      <c r="R277" t="s">
        <v>8320</v>
      </c>
      <c r="S277" s="8">
        <v>41193.032013888893</v>
      </c>
      <c r="T277" s="8"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8"/>
        <v>147.6</v>
      </c>
      <c r="P278">
        <f t="shared" si="9"/>
        <v>9522.5806451612898</v>
      </c>
      <c r="Q278" t="s">
        <v>8315</v>
      </c>
      <c r="R278" t="s">
        <v>8320</v>
      </c>
      <c r="S278" s="8">
        <v>40967.081874999996</v>
      </c>
      <c r="T278" s="8"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8"/>
        <v>110.38153846153847</v>
      </c>
      <c r="P279">
        <f t="shared" si="9"/>
        <v>7544.4794952681395</v>
      </c>
      <c r="Q279" t="s">
        <v>8315</v>
      </c>
      <c r="R279" t="s">
        <v>8320</v>
      </c>
      <c r="S279" s="8">
        <v>42117.891423611116</v>
      </c>
      <c r="T279" s="8"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8"/>
        <v>150.34814814814814</v>
      </c>
      <c r="P280">
        <f t="shared" si="9"/>
        <v>9781.6867469879508</v>
      </c>
      <c r="Q280" t="s">
        <v>8315</v>
      </c>
      <c r="R280" t="s">
        <v>8320</v>
      </c>
      <c r="S280" s="8">
        <v>41164.040960648148</v>
      </c>
      <c r="T280" s="8"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8"/>
        <v>157.31829411764707</v>
      </c>
      <c r="P281">
        <f t="shared" si="9"/>
        <v>8768.560655737705</v>
      </c>
      <c r="Q281" t="s">
        <v>8315</v>
      </c>
      <c r="R281" t="s">
        <v>8320</v>
      </c>
      <c r="S281" s="8">
        <v>42759.244166666671</v>
      </c>
      <c r="T281" s="8"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8"/>
        <v>156.14400000000001</v>
      </c>
      <c r="P282">
        <f t="shared" si="9"/>
        <v>5474.894810659187</v>
      </c>
      <c r="Q282" t="s">
        <v>8315</v>
      </c>
      <c r="R282" t="s">
        <v>8320</v>
      </c>
      <c r="S282" s="8">
        <v>41744.590682870366</v>
      </c>
      <c r="T282" s="8"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8"/>
        <v>120.58763636363636</v>
      </c>
      <c r="P283">
        <f t="shared" si="9"/>
        <v>8395.3417721518981</v>
      </c>
      <c r="Q283" t="s">
        <v>8315</v>
      </c>
      <c r="R283" t="s">
        <v>8320</v>
      </c>
      <c r="S283" s="8">
        <v>39950.163344907407</v>
      </c>
      <c r="T283" s="8"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8"/>
        <v>101.18888888888888</v>
      </c>
      <c r="P284">
        <f t="shared" si="9"/>
        <v>25438.54748603352</v>
      </c>
      <c r="Q284" t="s">
        <v>8315</v>
      </c>
      <c r="R284" t="s">
        <v>8320</v>
      </c>
      <c r="S284" s="8">
        <v>40194.920046296298</v>
      </c>
      <c r="T284" s="8"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8"/>
        <v>114.27249999999999</v>
      </c>
      <c r="P285">
        <f t="shared" si="9"/>
        <v>10182.698019801979</v>
      </c>
      <c r="Q285" t="s">
        <v>8315</v>
      </c>
      <c r="R285" t="s">
        <v>8320</v>
      </c>
      <c r="S285" s="8">
        <v>40675.71</v>
      </c>
      <c r="T285" s="8"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8"/>
        <v>104.62615</v>
      </c>
      <c r="P286">
        <f t="shared" si="9"/>
        <v>5506.6394736842103</v>
      </c>
      <c r="Q286" t="s">
        <v>8315</v>
      </c>
      <c r="R286" t="s">
        <v>8320</v>
      </c>
      <c r="S286" s="8">
        <v>40904.738194444442</v>
      </c>
      <c r="T286" s="8"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8"/>
        <v>228.82507142857142</v>
      </c>
      <c r="P287">
        <f t="shared" si="9"/>
        <v>5690.1438721136765</v>
      </c>
      <c r="Q287" t="s">
        <v>8315</v>
      </c>
      <c r="R287" t="s">
        <v>8320</v>
      </c>
      <c r="S287" s="8">
        <v>41506.756111111114</v>
      </c>
      <c r="T287" s="8"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8"/>
        <v>109.15333333333332</v>
      </c>
      <c r="P288">
        <f t="shared" si="9"/>
        <v>12128.148148148148</v>
      </c>
      <c r="Q288" t="s">
        <v>8315</v>
      </c>
      <c r="R288" t="s">
        <v>8320</v>
      </c>
      <c r="S288" s="8">
        <v>41313.816249999996</v>
      </c>
      <c r="T288" s="8"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8"/>
        <v>176.29999999999998</v>
      </c>
      <c r="P289">
        <f t="shared" si="9"/>
        <v>9118.9655172413786</v>
      </c>
      <c r="Q289" t="s">
        <v>8315</v>
      </c>
      <c r="R289" t="s">
        <v>8320</v>
      </c>
      <c r="S289" s="8">
        <v>41184.277986111112</v>
      </c>
      <c r="T289" s="8"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8"/>
        <v>103.21061999999999</v>
      </c>
      <c r="P290">
        <f t="shared" si="9"/>
        <v>11544.812080536913</v>
      </c>
      <c r="Q290" t="s">
        <v>8315</v>
      </c>
      <c r="R290" t="s">
        <v>8320</v>
      </c>
      <c r="S290" s="8">
        <v>41051.168900462959</v>
      </c>
      <c r="T290" s="8"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8"/>
        <v>104.82000000000001</v>
      </c>
      <c r="P291">
        <f t="shared" si="9"/>
        <v>6777.1551724137935</v>
      </c>
      <c r="Q291" t="s">
        <v>8315</v>
      </c>
      <c r="R291" t="s">
        <v>8320</v>
      </c>
      <c r="S291" s="8">
        <v>41550.456412037034</v>
      </c>
      <c r="T291" s="8"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8"/>
        <v>106.68444444444445</v>
      </c>
      <c r="P292">
        <f t="shared" si="9"/>
        <v>2857.6190476190477</v>
      </c>
      <c r="Q292" t="s">
        <v>8315</v>
      </c>
      <c r="R292" t="s">
        <v>8320</v>
      </c>
      <c r="S292" s="8">
        <v>40526.36917824074</v>
      </c>
      <c r="T292" s="8"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8"/>
        <v>120.02</v>
      </c>
      <c r="P293">
        <f t="shared" si="9"/>
        <v>4688.28125</v>
      </c>
      <c r="Q293" t="s">
        <v>8315</v>
      </c>
      <c r="R293" t="s">
        <v>8320</v>
      </c>
      <c r="S293" s="8">
        <v>41376.769050925926</v>
      </c>
      <c r="T293" s="8"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8"/>
        <v>101.50693333333334</v>
      </c>
      <c r="P294">
        <f t="shared" si="9"/>
        <v>15442.231237322514</v>
      </c>
      <c r="Q294" t="s">
        <v>8315</v>
      </c>
      <c r="R294" t="s">
        <v>8320</v>
      </c>
      <c r="S294" s="8">
        <v>40812.803229166668</v>
      </c>
      <c r="T294" s="8"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8"/>
        <v>101.38461538461539</v>
      </c>
      <c r="P295">
        <f t="shared" si="9"/>
        <v>20122.137404580153</v>
      </c>
      <c r="Q295" t="s">
        <v>8315</v>
      </c>
      <c r="R295" t="s">
        <v>8320</v>
      </c>
      <c r="S295" s="8">
        <v>41719.667986111112</v>
      </c>
      <c r="T295" s="8"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8"/>
        <v>100</v>
      </c>
      <c r="P296">
        <f t="shared" si="9"/>
        <v>10000</v>
      </c>
      <c r="Q296" t="s">
        <v>8315</v>
      </c>
      <c r="R296" t="s">
        <v>8320</v>
      </c>
      <c r="S296" s="8">
        <v>40343.084421296298</v>
      </c>
      <c r="T296" s="8"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8"/>
        <v>133.10911999999999</v>
      </c>
      <c r="P297">
        <f t="shared" si="9"/>
        <v>10008.204511278196</v>
      </c>
      <c r="Q297" t="s">
        <v>8315</v>
      </c>
      <c r="R297" t="s">
        <v>8320</v>
      </c>
      <c r="S297" s="8">
        <v>41519.004733796297</v>
      </c>
      <c r="T297" s="8"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8"/>
        <v>118.72620000000001</v>
      </c>
      <c r="P298">
        <f t="shared" si="9"/>
        <v>23008.953488372092</v>
      </c>
      <c r="Q298" t="s">
        <v>8315</v>
      </c>
      <c r="R298" t="s">
        <v>8320</v>
      </c>
      <c r="S298" s="8">
        <v>41134.475497685184</v>
      </c>
      <c r="T298" s="8"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8"/>
        <v>100.64</v>
      </c>
      <c r="P299">
        <f t="shared" si="9"/>
        <v>14174.647887323943</v>
      </c>
      <c r="Q299" t="s">
        <v>8315</v>
      </c>
      <c r="R299" t="s">
        <v>8320</v>
      </c>
      <c r="S299" s="8">
        <v>42089.72802083334</v>
      </c>
      <c r="T299" s="8"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8"/>
        <v>108.93241269841269</v>
      </c>
      <c r="P300">
        <f t="shared" si="9"/>
        <v>5634.43513957307</v>
      </c>
      <c r="Q300" t="s">
        <v>8315</v>
      </c>
      <c r="R300" t="s">
        <v>8320</v>
      </c>
      <c r="S300" s="8">
        <v>41709.463518518518</v>
      </c>
      <c r="T300" s="8"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8"/>
        <v>178.95250000000001</v>
      </c>
      <c r="P301">
        <f t="shared" si="9"/>
        <v>7334.1188524590161</v>
      </c>
      <c r="Q301" t="s">
        <v>8315</v>
      </c>
      <c r="R301" t="s">
        <v>8320</v>
      </c>
      <c r="S301" s="8">
        <v>40469.225231481483</v>
      </c>
      <c r="T301" s="8"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8"/>
        <v>101.72264</v>
      </c>
      <c r="P302">
        <f t="shared" si="9"/>
        <v>8533.7785234899329</v>
      </c>
      <c r="Q302" t="s">
        <v>8315</v>
      </c>
      <c r="R302" t="s">
        <v>8320</v>
      </c>
      <c r="S302" s="8">
        <v>40626.959930555553</v>
      </c>
      <c r="T302" s="8"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8"/>
        <v>118.73499999999999</v>
      </c>
      <c r="P303">
        <f t="shared" si="9"/>
        <v>6149.6215139442229</v>
      </c>
      <c r="Q303" t="s">
        <v>8315</v>
      </c>
      <c r="R303" t="s">
        <v>8320</v>
      </c>
      <c r="S303" s="8">
        <v>41312.737673611111</v>
      </c>
      <c r="T303" s="8"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8"/>
        <v>100.46</v>
      </c>
      <c r="P304">
        <f t="shared" si="9"/>
        <v>9301.8518518518522</v>
      </c>
      <c r="Q304" t="s">
        <v>8315</v>
      </c>
      <c r="R304" t="s">
        <v>8320</v>
      </c>
      <c r="S304" s="8">
        <v>40933.856921296298</v>
      </c>
      <c r="T304" s="8"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8"/>
        <v>137.46666666666667</v>
      </c>
      <c r="P305">
        <f t="shared" si="9"/>
        <v>5029.2682926829266</v>
      </c>
      <c r="Q305" t="s">
        <v>8315</v>
      </c>
      <c r="R305" t="s">
        <v>8320</v>
      </c>
      <c r="S305" s="8">
        <v>41032.071134259262</v>
      </c>
      <c r="T305" s="8"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8"/>
        <v>231.64705882352939</v>
      </c>
      <c r="P306">
        <f t="shared" si="9"/>
        <v>10643.243243243243</v>
      </c>
      <c r="Q306" t="s">
        <v>8315</v>
      </c>
      <c r="R306" t="s">
        <v>8320</v>
      </c>
      <c r="S306" s="8">
        <v>41114.094872685186</v>
      </c>
      <c r="T306" s="8"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8"/>
        <v>130.33333333333331</v>
      </c>
      <c r="P307">
        <f t="shared" si="9"/>
        <v>5171.9576719576726</v>
      </c>
      <c r="Q307" t="s">
        <v>8315</v>
      </c>
      <c r="R307" t="s">
        <v>8320</v>
      </c>
      <c r="S307" s="8">
        <v>40948.630196759259</v>
      </c>
      <c r="T307" s="8"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8"/>
        <v>292.89999999999998</v>
      </c>
      <c r="P308">
        <f t="shared" si="9"/>
        <v>3661.2499999999995</v>
      </c>
      <c r="Q308" t="s">
        <v>8315</v>
      </c>
      <c r="R308" t="s">
        <v>8320</v>
      </c>
      <c r="S308" s="8">
        <v>41333.837187500001</v>
      </c>
      <c r="T308" s="8"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8"/>
        <v>111.31818181818183</v>
      </c>
      <c r="P309">
        <f t="shared" si="9"/>
        <v>4251.7361111111113</v>
      </c>
      <c r="Q309" t="s">
        <v>8315</v>
      </c>
      <c r="R309" t="s">
        <v>8320</v>
      </c>
      <c r="S309" s="8">
        <v>41282.944456018515</v>
      </c>
      <c r="T309" s="8"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8"/>
        <v>105.56666666666668</v>
      </c>
      <c r="P310">
        <f t="shared" si="9"/>
        <v>6271.287128712871</v>
      </c>
      <c r="Q310" t="s">
        <v>8315</v>
      </c>
      <c r="R310" t="s">
        <v>8320</v>
      </c>
      <c r="S310" s="8">
        <v>40567.694560185184</v>
      </c>
      <c r="T310" s="8"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8"/>
        <v>118.94444444444446</v>
      </c>
      <c r="P311">
        <f t="shared" si="9"/>
        <v>8995.7983193277323</v>
      </c>
      <c r="Q311" t="s">
        <v>8315</v>
      </c>
      <c r="R311" t="s">
        <v>8320</v>
      </c>
      <c r="S311" s="8">
        <v>41134.751550925925</v>
      </c>
      <c r="T311" s="8"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8"/>
        <v>104.129</v>
      </c>
      <c r="P312">
        <f t="shared" si="9"/>
        <v>2892.4722222222222</v>
      </c>
      <c r="Q312" t="s">
        <v>8315</v>
      </c>
      <c r="R312" t="s">
        <v>8320</v>
      </c>
      <c r="S312" s="8">
        <v>40821.183136574073</v>
      </c>
      <c r="T312" s="8"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8"/>
        <v>104.10165000000001</v>
      </c>
      <c r="P313">
        <f t="shared" si="9"/>
        <v>13880.22</v>
      </c>
      <c r="Q313" t="s">
        <v>8315</v>
      </c>
      <c r="R313" t="s">
        <v>8320</v>
      </c>
      <c r="S313" s="8">
        <v>40868.219814814816</v>
      </c>
      <c r="T313" s="8"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8"/>
        <v>111.87499999999999</v>
      </c>
      <c r="P314">
        <f t="shared" si="9"/>
        <v>6130.1369863013697</v>
      </c>
      <c r="Q314" t="s">
        <v>8315</v>
      </c>
      <c r="R314" t="s">
        <v>8320</v>
      </c>
      <c r="S314" s="8">
        <v>41348.877685185187</v>
      </c>
      <c r="T314" s="8"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8"/>
        <v>104.73529411764706</v>
      </c>
      <c r="P315">
        <f t="shared" si="9"/>
        <v>8020.2702702702709</v>
      </c>
      <c r="Q315" t="s">
        <v>8315</v>
      </c>
      <c r="R315" t="s">
        <v>8320</v>
      </c>
      <c r="S315" s="8">
        <v>40357.227939814817</v>
      </c>
      <c r="T315" s="8"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8"/>
        <v>385.15000000000003</v>
      </c>
      <c r="P316">
        <f t="shared" si="9"/>
        <v>3209.583333333333</v>
      </c>
      <c r="Q316" t="s">
        <v>8315</v>
      </c>
      <c r="R316" t="s">
        <v>8320</v>
      </c>
      <c r="S316" s="8">
        <v>41304.833194444444</v>
      </c>
      <c r="T316" s="8"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8"/>
        <v>101.248</v>
      </c>
      <c r="P317">
        <f t="shared" si="9"/>
        <v>20088.888888888887</v>
      </c>
      <c r="Q317" t="s">
        <v>8315</v>
      </c>
      <c r="R317" t="s">
        <v>8320</v>
      </c>
      <c r="S317" s="8">
        <v>41113.77238425926</v>
      </c>
      <c r="T317" s="8"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8"/>
        <v>113.77333333333333</v>
      </c>
      <c r="P318">
        <f t="shared" si="9"/>
        <v>10801.265822784811</v>
      </c>
      <c r="Q318" t="s">
        <v>8315</v>
      </c>
      <c r="R318" t="s">
        <v>8320</v>
      </c>
      <c r="S318" s="8">
        <v>41950.923576388886</v>
      </c>
      <c r="T318" s="8"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8"/>
        <v>100.80333333333333</v>
      </c>
      <c r="P319">
        <f t="shared" si="9"/>
        <v>9569.9367088607596</v>
      </c>
      <c r="Q319" t="s">
        <v>8315</v>
      </c>
      <c r="R319" t="s">
        <v>8320</v>
      </c>
      <c r="S319" s="8">
        <v>41589.676886574074</v>
      </c>
      <c r="T319" s="8"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8"/>
        <v>283.32</v>
      </c>
      <c r="P320">
        <f t="shared" si="9"/>
        <v>4988.0281690140846</v>
      </c>
      <c r="Q320" t="s">
        <v>8315</v>
      </c>
      <c r="R320" t="s">
        <v>8320</v>
      </c>
      <c r="S320" s="8">
        <v>41330.038784722223</v>
      </c>
      <c r="T320" s="8"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8"/>
        <v>112.68</v>
      </c>
      <c r="P321">
        <f t="shared" si="9"/>
        <v>11047.058823529411</v>
      </c>
      <c r="Q321" t="s">
        <v>8315</v>
      </c>
      <c r="R321" t="s">
        <v>8320</v>
      </c>
      <c r="S321" s="8">
        <v>40123.83829861111</v>
      </c>
      <c r="T321" s="8"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8"/>
        <v>106.58000000000001</v>
      </c>
      <c r="P322">
        <f t="shared" si="9"/>
        <v>13491.139240506329</v>
      </c>
      <c r="Q322" t="s">
        <v>8315</v>
      </c>
      <c r="R322" t="s">
        <v>8320</v>
      </c>
      <c r="S322" s="8">
        <v>42331.551307870366</v>
      </c>
      <c r="T322" s="8"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10">(E323/D323)*100</f>
        <v>102.66285714285715</v>
      </c>
      <c r="P323">
        <f t="shared" ref="P323:P386" si="11">(E323/L323)*100</f>
        <v>10662.314540059348</v>
      </c>
      <c r="Q323" t="s">
        <v>8315</v>
      </c>
      <c r="R323" t="s">
        <v>8320</v>
      </c>
      <c r="S323" s="8">
        <v>42647.446597222224</v>
      </c>
      <c r="T323" s="8"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10"/>
        <v>107.91200000000001</v>
      </c>
      <c r="P324">
        <f t="shared" si="11"/>
        <v>14504.301075268817</v>
      </c>
      <c r="Q324" t="s">
        <v>8315</v>
      </c>
      <c r="R324" t="s">
        <v>8320</v>
      </c>
      <c r="S324" s="8">
        <v>42473.57</v>
      </c>
      <c r="T324" s="8"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10"/>
        <v>123.07407407407408</v>
      </c>
      <c r="P325">
        <f t="shared" si="11"/>
        <v>11458.620689655172</v>
      </c>
      <c r="Q325" t="s">
        <v>8315</v>
      </c>
      <c r="R325" t="s">
        <v>8320</v>
      </c>
      <c r="S325" s="8">
        <v>42697.32136574074</v>
      </c>
      <c r="T325" s="8"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10"/>
        <v>101.6</v>
      </c>
      <c r="P326">
        <f t="shared" si="11"/>
        <v>10531.707317073171</v>
      </c>
      <c r="Q326" t="s">
        <v>8315</v>
      </c>
      <c r="R326" t="s">
        <v>8320</v>
      </c>
      <c r="S326" s="8">
        <v>42184.626250000001</v>
      </c>
      <c r="T326" s="8"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10"/>
        <v>104.396</v>
      </c>
      <c r="P327">
        <f t="shared" si="11"/>
        <v>7092.119565217391</v>
      </c>
      <c r="Q327" t="s">
        <v>8315</v>
      </c>
      <c r="R327" t="s">
        <v>8320</v>
      </c>
      <c r="S327" s="8">
        <v>42689.187881944439</v>
      </c>
      <c r="T327" s="8"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10"/>
        <v>112.92973333333333</v>
      </c>
      <c r="P328">
        <f t="shared" si="11"/>
        <v>14717.167680278018</v>
      </c>
      <c r="Q328" t="s">
        <v>8315</v>
      </c>
      <c r="R328" t="s">
        <v>8320</v>
      </c>
      <c r="S328" s="8">
        <v>42775.314884259264</v>
      </c>
      <c r="T328" s="8"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10"/>
        <v>136.4</v>
      </c>
      <c r="P329">
        <f t="shared" si="11"/>
        <v>16047.058823529411</v>
      </c>
      <c r="Q329" t="s">
        <v>8315</v>
      </c>
      <c r="R329" t="s">
        <v>8320</v>
      </c>
      <c r="S329" s="8">
        <v>42058.235289351855</v>
      </c>
      <c r="T329" s="8"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10"/>
        <v>103.61439999999999</v>
      </c>
      <c r="P330">
        <f t="shared" si="11"/>
        <v>15604.578313253012</v>
      </c>
      <c r="Q330" t="s">
        <v>8315</v>
      </c>
      <c r="R330" t="s">
        <v>8320</v>
      </c>
      <c r="S330" s="8">
        <v>42278.946620370371</v>
      </c>
      <c r="T330" s="8"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10"/>
        <v>105.5</v>
      </c>
      <c r="P331">
        <f t="shared" si="11"/>
        <v>6317.3652694610782</v>
      </c>
      <c r="Q331" t="s">
        <v>8315</v>
      </c>
      <c r="R331" t="s">
        <v>8320</v>
      </c>
      <c r="S331" s="8">
        <v>42291.46674768519</v>
      </c>
      <c r="T331" s="8"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10"/>
        <v>101.82857142857142</v>
      </c>
      <c r="P332">
        <f t="shared" si="11"/>
        <v>10482.35294117647</v>
      </c>
      <c r="Q332" t="s">
        <v>8315</v>
      </c>
      <c r="R332" t="s">
        <v>8320</v>
      </c>
      <c r="S332" s="8">
        <v>41379.515775462962</v>
      </c>
      <c r="T332" s="8"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10"/>
        <v>106.60499999999999</v>
      </c>
      <c r="P333">
        <f t="shared" si="11"/>
        <v>9735.6164383561645</v>
      </c>
      <c r="Q333" t="s">
        <v>8315</v>
      </c>
      <c r="R333" t="s">
        <v>8320</v>
      </c>
      <c r="S333" s="8">
        <v>42507.581412037034</v>
      </c>
      <c r="T333" s="8"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10"/>
        <v>113.015</v>
      </c>
      <c r="P334">
        <f t="shared" si="11"/>
        <v>20363.063063063062</v>
      </c>
      <c r="Q334" t="s">
        <v>8315</v>
      </c>
      <c r="R334" t="s">
        <v>8320</v>
      </c>
      <c r="S334" s="8">
        <v>42263.680289351847</v>
      </c>
      <c r="T334" s="8"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10"/>
        <v>125.22750000000001</v>
      </c>
      <c r="P335">
        <f t="shared" si="11"/>
        <v>18831.203007518798</v>
      </c>
      <c r="Q335" t="s">
        <v>8315</v>
      </c>
      <c r="R335" t="s">
        <v>8320</v>
      </c>
      <c r="S335" s="8">
        <v>42437.636469907404</v>
      </c>
      <c r="T335" s="8"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10"/>
        <v>101.19</v>
      </c>
      <c r="P336">
        <f t="shared" si="11"/>
        <v>14665.217391304346</v>
      </c>
      <c r="Q336" t="s">
        <v>8315</v>
      </c>
      <c r="R336" t="s">
        <v>8320</v>
      </c>
      <c r="S336" s="8">
        <v>42101.682372685187</v>
      </c>
      <c r="T336" s="8"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10"/>
        <v>102.76470588235294</v>
      </c>
      <c r="P337">
        <f t="shared" si="11"/>
        <v>10918.75</v>
      </c>
      <c r="Q337" t="s">
        <v>8315</v>
      </c>
      <c r="R337" t="s">
        <v>8320</v>
      </c>
      <c r="S337" s="8">
        <v>42101.737442129626</v>
      </c>
      <c r="T337" s="8"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10"/>
        <v>116.83911999999998</v>
      </c>
      <c r="P338">
        <f t="shared" si="11"/>
        <v>5924.9046653144014</v>
      </c>
      <c r="Q338" t="s">
        <v>8315</v>
      </c>
      <c r="R338" t="s">
        <v>8320</v>
      </c>
      <c r="S338" s="8">
        <v>42291.596273148149</v>
      </c>
      <c r="T338" s="8"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10"/>
        <v>101.16833333333335</v>
      </c>
      <c r="P339">
        <f t="shared" si="11"/>
        <v>9790.4838709677424</v>
      </c>
      <c r="Q339" t="s">
        <v>8315</v>
      </c>
      <c r="R339" t="s">
        <v>8320</v>
      </c>
      <c r="S339" s="8">
        <v>42047.128564814819</v>
      </c>
      <c r="T339" s="8"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10"/>
        <v>110.13360000000002</v>
      </c>
      <c r="P340">
        <f t="shared" si="11"/>
        <v>7000.016949152543</v>
      </c>
      <c r="Q340" t="s">
        <v>8315</v>
      </c>
      <c r="R340" t="s">
        <v>8320</v>
      </c>
      <c r="S340" s="8">
        <v>42559.755671296298</v>
      </c>
      <c r="T340" s="8"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10"/>
        <v>108.08333333333333</v>
      </c>
      <c r="P341">
        <f t="shared" si="11"/>
        <v>7286.5168539325832</v>
      </c>
      <c r="Q341" t="s">
        <v>8315</v>
      </c>
      <c r="R341" t="s">
        <v>8320</v>
      </c>
      <c r="S341" s="8">
        <v>42093.760046296295</v>
      </c>
      <c r="T341" s="8"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10"/>
        <v>125.02285714285715</v>
      </c>
      <c r="P342">
        <f t="shared" si="11"/>
        <v>14634.782608695654</v>
      </c>
      <c r="Q342" t="s">
        <v>8315</v>
      </c>
      <c r="R342" t="s">
        <v>8320</v>
      </c>
      <c r="S342" s="8">
        <v>42772.669062500005</v>
      </c>
      <c r="T342" s="8"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10"/>
        <v>106.71428571428572</v>
      </c>
      <c r="P343">
        <f t="shared" si="11"/>
        <v>6790.909090909091</v>
      </c>
      <c r="Q343" t="s">
        <v>8315</v>
      </c>
      <c r="R343" t="s">
        <v>8320</v>
      </c>
      <c r="S343" s="8">
        <v>41894.879606481481</v>
      </c>
      <c r="T343" s="8"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10"/>
        <v>100.36639999999998</v>
      </c>
      <c r="P344">
        <f t="shared" si="11"/>
        <v>16985.083076923074</v>
      </c>
      <c r="Q344" t="s">
        <v>8315</v>
      </c>
      <c r="R344" t="s">
        <v>8320</v>
      </c>
      <c r="S344" s="8">
        <v>42459.780844907407</v>
      </c>
      <c r="T344" s="8"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10"/>
        <v>102.02863333333335</v>
      </c>
      <c r="P345">
        <f t="shared" si="11"/>
        <v>5841.3339694656488</v>
      </c>
      <c r="Q345" t="s">
        <v>8315</v>
      </c>
      <c r="R345" t="s">
        <v>8320</v>
      </c>
      <c r="S345" s="8">
        <v>41926.73778935185</v>
      </c>
      <c r="T345" s="8"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10"/>
        <v>102.08358208955224</v>
      </c>
      <c r="P346">
        <f t="shared" si="11"/>
        <v>11999.298245614036</v>
      </c>
      <c r="Q346" t="s">
        <v>8315</v>
      </c>
      <c r="R346" t="s">
        <v>8320</v>
      </c>
      <c r="S346" s="8">
        <v>42111.970995370371</v>
      </c>
      <c r="T346" s="8"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10"/>
        <v>123.27586206896552</v>
      </c>
      <c r="P347">
        <f t="shared" si="11"/>
        <v>9986.0335195530715</v>
      </c>
      <c r="Q347" t="s">
        <v>8315</v>
      </c>
      <c r="R347" t="s">
        <v>8320</v>
      </c>
      <c r="S347" s="8">
        <v>42114.944328703699</v>
      </c>
      <c r="T347" s="8"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10"/>
        <v>170.28880000000001</v>
      </c>
      <c r="P348">
        <f t="shared" si="11"/>
        <v>9057.9148936170204</v>
      </c>
      <c r="Q348" t="s">
        <v>8315</v>
      </c>
      <c r="R348" t="s">
        <v>8320</v>
      </c>
      <c r="S348" s="8">
        <v>42261.500243055561</v>
      </c>
      <c r="T348" s="8"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10"/>
        <v>111.59049999999999</v>
      </c>
      <c r="P349">
        <f t="shared" si="11"/>
        <v>11777.361477572558</v>
      </c>
      <c r="Q349" t="s">
        <v>8315</v>
      </c>
      <c r="R349" t="s">
        <v>8320</v>
      </c>
      <c r="S349" s="8">
        <v>42292.495474537034</v>
      </c>
      <c r="T349" s="8"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10"/>
        <v>103</v>
      </c>
      <c r="P350">
        <f t="shared" si="11"/>
        <v>8655.4621848739498</v>
      </c>
      <c r="Q350" t="s">
        <v>8315</v>
      </c>
      <c r="R350" t="s">
        <v>8320</v>
      </c>
      <c r="S350" s="8">
        <v>42207.58699074074</v>
      </c>
      <c r="T350" s="8"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10"/>
        <v>106.63570159857905</v>
      </c>
      <c r="P351">
        <f t="shared" si="11"/>
        <v>7189.9281437125755</v>
      </c>
      <c r="Q351" t="s">
        <v>8315</v>
      </c>
      <c r="R351" t="s">
        <v>8320</v>
      </c>
      <c r="S351" s="8">
        <v>42760.498935185184</v>
      </c>
      <c r="T351" s="8"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10"/>
        <v>114.75999999999999</v>
      </c>
      <c r="P352">
        <f t="shared" si="11"/>
        <v>12981.900452488688</v>
      </c>
      <c r="Q352" t="s">
        <v>8315</v>
      </c>
      <c r="R352" t="s">
        <v>8320</v>
      </c>
      <c r="S352" s="8">
        <v>42586.066076388888</v>
      </c>
      <c r="T352" s="8"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10"/>
        <v>127.34117647058822</v>
      </c>
      <c r="P353">
        <f t="shared" si="11"/>
        <v>4491.2863070539415</v>
      </c>
      <c r="Q353" t="s">
        <v>8315</v>
      </c>
      <c r="R353" t="s">
        <v>8320</v>
      </c>
      <c r="S353" s="8">
        <v>42427.964745370366</v>
      </c>
      <c r="T353" s="8"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10"/>
        <v>116.56</v>
      </c>
      <c r="P354">
        <f t="shared" si="11"/>
        <v>4075.5244755244753</v>
      </c>
      <c r="Q354" t="s">
        <v>8315</v>
      </c>
      <c r="R354" t="s">
        <v>8320</v>
      </c>
      <c r="S354" s="8">
        <v>41890.167453703703</v>
      </c>
      <c r="T354" s="8"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10"/>
        <v>108.61819426615318</v>
      </c>
      <c r="P355">
        <f t="shared" si="11"/>
        <v>10352.394779771616</v>
      </c>
      <c r="Q355" t="s">
        <v>8315</v>
      </c>
      <c r="R355" t="s">
        <v>8320</v>
      </c>
      <c r="S355" s="8">
        <v>42297.791886574079</v>
      </c>
      <c r="T355" s="8"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10"/>
        <v>103.94285714285714</v>
      </c>
      <c r="P356">
        <f t="shared" si="11"/>
        <v>12544.827586206897</v>
      </c>
      <c r="Q356" t="s">
        <v>8315</v>
      </c>
      <c r="R356" t="s">
        <v>8320</v>
      </c>
      <c r="S356" s="8">
        <v>42438.827789351853</v>
      </c>
      <c r="T356" s="8"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10"/>
        <v>116.25714285714285</v>
      </c>
      <c r="P357">
        <f t="shared" si="11"/>
        <v>24660.60606060606</v>
      </c>
      <c r="Q357" t="s">
        <v>8315</v>
      </c>
      <c r="R357" t="s">
        <v>8320</v>
      </c>
      <c r="S357" s="8">
        <v>41943.293912037036</v>
      </c>
      <c r="T357" s="8"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10"/>
        <v>102.69239999999999</v>
      </c>
      <c r="P358">
        <f t="shared" si="11"/>
        <v>7940.1340206185569</v>
      </c>
      <c r="Q358" t="s">
        <v>8315</v>
      </c>
      <c r="R358" t="s">
        <v>8320</v>
      </c>
      <c r="S358" s="8">
        <v>42415.803159722222</v>
      </c>
      <c r="T358" s="8"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10"/>
        <v>174</v>
      </c>
      <c r="P359">
        <f t="shared" si="11"/>
        <v>8613.8613861386129</v>
      </c>
      <c r="Q359" t="s">
        <v>8315</v>
      </c>
      <c r="R359" t="s">
        <v>8320</v>
      </c>
      <c r="S359" s="8">
        <v>42078.222187499996</v>
      </c>
      <c r="T359" s="8"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10"/>
        <v>103.08800000000001</v>
      </c>
      <c r="P360">
        <f t="shared" si="11"/>
        <v>19304.868913857677</v>
      </c>
      <c r="Q360" t="s">
        <v>8315</v>
      </c>
      <c r="R360" t="s">
        <v>8320</v>
      </c>
      <c r="S360" s="8">
        <v>42507.860196759255</v>
      </c>
      <c r="T360" s="8"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10"/>
        <v>104.85537190082646</v>
      </c>
      <c r="P361">
        <f t="shared" si="11"/>
        <v>8402.3178807947024</v>
      </c>
      <c r="Q361" t="s">
        <v>8315</v>
      </c>
      <c r="R361" t="s">
        <v>8320</v>
      </c>
      <c r="S361" s="8">
        <v>41935.070486111108</v>
      </c>
      <c r="T361" s="8"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10"/>
        <v>101.375</v>
      </c>
      <c r="P362">
        <f t="shared" si="11"/>
        <v>13982.758620689654</v>
      </c>
      <c r="Q362" t="s">
        <v>8315</v>
      </c>
      <c r="R362" t="s">
        <v>8320</v>
      </c>
      <c r="S362" s="8">
        <v>42163.897916666669</v>
      </c>
      <c r="T362" s="8"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10"/>
        <v>111.07699999999998</v>
      </c>
      <c r="P363">
        <f t="shared" si="11"/>
        <v>10982.189265536723</v>
      </c>
      <c r="Q363" t="s">
        <v>8315</v>
      </c>
      <c r="R363" t="s">
        <v>8320</v>
      </c>
      <c r="S363" s="8">
        <v>41936.001226851848</v>
      </c>
      <c r="T363" s="8"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10"/>
        <v>124.15933781686496</v>
      </c>
      <c r="P364">
        <f t="shared" si="11"/>
        <v>13953.488372093023</v>
      </c>
      <c r="Q364" t="s">
        <v>8315</v>
      </c>
      <c r="R364" t="s">
        <v>8320</v>
      </c>
      <c r="S364" s="8">
        <v>41837.210543981484</v>
      </c>
      <c r="T364" s="8"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10"/>
        <v>101.33333333333334</v>
      </c>
      <c r="P365">
        <f t="shared" si="11"/>
        <v>34784.61538461539</v>
      </c>
      <c r="Q365" t="s">
        <v>8315</v>
      </c>
      <c r="R365" t="s">
        <v>8320</v>
      </c>
      <c r="S365" s="8">
        <v>40255.744629629626</v>
      </c>
      <c r="T365" s="8"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10"/>
        <v>110.16142857142856</v>
      </c>
      <c r="P366">
        <f t="shared" si="11"/>
        <v>6824.1592920353978</v>
      </c>
      <c r="Q366" t="s">
        <v>8315</v>
      </c>
      <c r="R366" t="s">
        <v>8320</v>
      </c>
      <c r="S366" s="8">
        <v>41780.859629629631</v>
      </c>
      <c r="T366" s="8"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10"/>
        <v>103.97333333333334</v>
      </c>
      <c r="P367">
        <f t="shared" si="11"/>
        <v>23993.846153846152</v>
      </c>
      <c r="Q367" t="s">
        <v>8315</v>
      </c>
      <c r="R367" t="s">
        <v>8320</v>
      </c>
      <c r="S367" s="8">
        <v>41668.606469907405</v>
      </c>
      <c r="T367" s="8"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10"/>
        <v>101.31578947368421</v>
      </c>
      <c r="P368">
        <f t="shared" si="11"/>
        <v>28731.343283582089</v>
      </c>
      <c r="Q368" t="s">
        <v>8315</v>
      </c>
      <c r="R368" t="s">
        <v>8320</v>
      </c>
      <c r="S368" s="8">
        <v>41019.793032407404</v>
      </c>
      <c r="T368" s="8"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10"/>
        <v>103.3501</v>
      </c>
      <c r="P369">
        <f t="shared" si="11"/>
        <v>8684.8823529411766</v>
      </c>
      <c r="Q369" t="s">
        <v>8315</v>
      </c>
      <c r="R369" t="s">
        <v>8320</v>
      </c>
      <c r="S369" s="8">
        <v>41355.577291666668</v>
      </c>
      <c r="T369" s="8"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10"/>
        <v>104.11200000000001</v>
      </c>
      <c r="P370">
        <f t="shared" si="11"/>
        <v>8184.9056603773588</v>
      </c>
      <c r="Q370" t="s">
        <v>8315</v>
      </c>
      <c r="R370" t="s">
        <v>8320</v>
      </c>
      <c r="S370" s="8">
        <v>42043.605578703704</v>
      </c>
      <c r="T370" s="8"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10"/>
        <v>110.15569230769231</v>
      </c>
      <c r="P371">
        <f t="shared" si="11"/>
        <v>4287.4970059880243</v>
      </c>
      <c r="Q371" t="s">
        <v>8315</v>
      </c>
      <c r="R371" t="s">
        <v>8320</v>
      </c>
      <c r="S371" s="8">
        <v>40893.551724537036</v>
      </c>
      <c r="T371" s="8"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10"/>
        <v>122.02</v>
      </c>
      <c r="P372">
        <f t="shared" si="11"/>
        <v>70941.860465116275</v>
      </c>
      <c r="Q372" t="s">
        <v>8315</v>
      </c>
      <c r="R372" t="s">
        <v>8320</v>
      </c>
      <c r="S372" s="8">
        <v>42711.795138888891</v>
      </c>
      <c r="T372" s="8"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10"/>
        <v>114.16866666666667</v>
      </c>
      <c r="P373">
        <f t="shared" si="11"/>
        <v>16125.517890772127</v>
      </c>
      <c r="Q373" t="s">
        <v>8315</v>
      </c>
      <c r="R373" t="s">
        <v>8320</v>
      </c>
      <c r="S373" s="8">
        <v>41261.767812500002</v>
      </c>
      <c r="T373" s="8"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10"/>
        <v>125.33333333333334</v>
      </c>
      <c r="P374">
        <f t="shared" si="11"/>
        <v>4177.7777777777783</v>
      </c>
      <c r="Q374" t="s">
        <v>8315</v>
      </c>
      <c r="R374" t="s">
        <v>8320</v>
      </c>
      <c r="S374" s="8">
        <v>42425.576898148152</v>
      </c>
      <c r="T374" s="8"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10"/>
        <v>106.66666666666667</v>
      </c>
      <c r="P375">
        <f t="shared" si="11"/>
        <v>8988.7640449438204</v>
      </c>
      <c r="Q375" t="s">
        <v>8315</v>
      </c>
      <c r="R375" t="s">
        <v>8320</v>
      </c>
      <c r="S375" s="8">
        <v>41078.91201388889</v>
      </c>
      <c r="T375" s="8"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10"/>
        <v>130.65</v>
      </c>
      <c r="P376">
        <f t="shared" si="11"/>
        <v>4505.1724137931033</v>
      </c>
      <c r="Q376" t="s">
        <v>8315</v>
      </c>
      <c r="R376" t="s">
        <v>8320</v>
      </c>
      <c r="S376" s="8">
        <v>40757.889247685183</v>
      </c>
      <c r="T376" s="8"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10"/>
        <v>120</v>
      </c>
      <c r="P377">
        <f t="shared" si="11"/>
        <v>4285.7142857142853</v>
      </c>
      <c r="Q377" t="s">
        <v>8315</v>
      </c>
      <c r="R377" t="s">
        <v>8320</v>
      </c>
      <c r="S377" s="8">
        <v>41657.985081018516</v>
      </c>
      <c r="T377" s="8"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10"/>
        <v>105.9591836734694</v>
      </c>
      <c r="P378">
        <f t="shared" si="11"/>
        <v>5408.3333333333339</v>
      </c>
      <c r="Q378" t="s">
        <v>8315</v>
      </c>
      <c r="R378" t="s">
        <v>8320</v>
      </c>
      <c r="S378" s="8">
        <v>42576.452731481477</v>
      </c>
      <c r="T378" s="8"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10"/>
        <v>114.39999999999999</v>
      </c>
      <c r="P379">
        <f t="shared" si="11"/>
        <v>10321.804511278195</v>
      </c>
      <c r="Q379" t="s">
        <v>8315</v>
      </c>
      <c r="R379" t="s">
        <v>8320</v>
      </c>
      <c r="S379" s="8">
        <v>42292.250787037032</v>
      </c>
      <c r="T379" s="8"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10"/>
        <v>111.76666666666665</v>
      </c>
      <c r="P380">
        <f t="shared" si="11"/>
        <v>4039.7590361445787</v>
      </c>
      <c r="Q380" t="s">
        <v>8315</v>
      </c>
      <c r="R380" t="s">
        <v>8320</v>
      </c>
      <c r="S380" s="8">
        <v>42370.571851851855</v>
      </c>
      <c r="T380" s="8"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10"/>
        <v>116.08000000000001</v>
      </c>
      <c r="P381">
        <f t="shared" si="11"/>
        <v>11685.906040268455</v>
      </c>
      <c r="Q381" t="s">
        <v>8315</v>
      </c>
      <c r="R381" t="s">
        <v>8320</v>
      </c>
      <c r="S381" s="8">
        <v>40987.688333333332</v>
      </c>
      <c r="T381" s="8"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10"/>
        <v>141.5</v>
      </c>
      <c r="P382">
        <f t="shared" si="11"/>
        <v>11551.020408163266</v>
      </c>
      <c r="Q382" t="s">
        <v>8315</v>
      </c>
      <c r="R382" t="s">
        <v>8320</v>
      </c>
      <c r="S382" s="8">
        <v>42367.719814814816</v>
      </c>
      <c r="T382" s="8"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10"/>
        <v>104.72999999999999</v>
      </c>
      <c r="P383">
        <f t="shared" si="11"/>
        <v>10431.274900398406</v>
      </c>
      <c r="Q383" t="s">
        <v>8315</v>
      </c>
      <c r="R383" t="s">
        <v>8320</v>
      </c>
      <c r="S383" s="8">
        <v>41085.698113425926</v>
      </c>
      <c r="T383" s="8"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10"/>
        <v>255.83333333333331</v>
      </c>
      <c r="P384">
        <f t="shared" si="11"/>
        <v>6977.272727272727</v>
      </c>
      <c r="Q384" t="s">
        <v>8315</v>
      </c>
      <c r="R384" t="s">
        <v>8320</v>
      </c>
      <c r="S384" s="8">
        <v>41144.709490740745</v>
      </c>
      <c r="T384" s="8"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10"/>
        <v>206.70670670670671</v>
      </c>
      <c r="P385">
        <f t="shared" si="11"/>
        <v>4302.0833333333339</v>
      </c>
      <c r="Q385" t="s">
        <v>8315</v>
      </c>
      <c r="R385" t="s">
        <v>8320</v>
      </c>
      <c r="S385" s="8">
        <v>41755.117581018516</v>
      </c>
      <c r="T385" s="8"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10"/>
        <v>112.105</v>
      </c>
      <c r="P386">
        <f t="shared" si="11"/>
        <v>5854.046997389034</v>
      </c>
      <c r="Q386" t="s">
        <v>8315</v>
      </c>
      <c r="R386" t="s">
        <v>8320</v>
      </c>
      <c r="S386" s="8">
        <v>41980.781793981485</v>
      </c>
      <c r="T386" s="8"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12">(E387/D387)*100</f>
        <v>105.982</v>
      </c>
      <c r="P387">
        <f t="shared" ref="P387:P450" si="13">(E387/L387)*100</f>
        <v>11179.535864978901</v>
      </c>
      <c r="Q387" t="s">
        <v>8315</v>
      </c>
      <c r="R387" t="s">
        <v>8320</v>
      </c>
      <c r="S387" s="8">
        <v>41934.584502314814</v>
      </c>
      <c r="T387" s="8"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12"/>
        <v>100.16666666666667</v>
      </c>
      <c r="P388">
        <f t="shared" si="13"/>
        <v>4623.0769230769238</v>
      </c>
      <c r="Q388" t="s">
        <v>8315</v>
      </c>
      <c r="R388" t="s">
        <v>8320</v>
      </c>
      <c r="S388" s="8">
        <v>42211.951284722221</v>
      </c>
      <c r="T388" s="8"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12"/>
        <v>213.98947368421051</v>
      </c>
      <c r="P389">
        <f t="shared" si="13"/>
        <v>14469.039145907473</v>
      </c>
      <c r="Q389" t="s">
        <v>8315</v>
      </c>
      <c r="R389" t="s">
        <v>8320</v>
      </c>
      <c r="S389" s="8">
        <v>42200.67659722222</v>
      </c>
      <c r="T389" s="8"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12"/>
        <v>126.16000000000001</v>
      </c>
      <c r="P390">
        <f t="shared" si="13"/>
        <v>8884.5070422535209</v>
      </c>
      <c r="Q390" t="s">
        <v>8315</v>
      </c>
      <c r="R390" t="s">
        <v>8320</v>
      </c>
      <c r="S390" s="8">
        <v>42549.076157407413</v>
      </c>
      <c r="T390" s="8"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12"/>
        <v>181.53547058823528</v>
      </c>
      <c r="P391">
        <f t="shared" si="13"/>
        <v>8175.1072847682108</v>
      </c>
      <c r="Q391" t="s">
        <v>8315</v>
      </c>
      <c r="R391" t="s">
        <v>8320</v>
      </c>
      <c r="S391" s="8">
        <v>41674.063078703701</v>
      </c>
      <c r="T391" s="8"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12"/>
        <v>100</v>
      </c>
      <c r="P392">
        <f t="shared" si="13"/>
        <v>7142.8571428571431</v>
      </c>
      <c r="Q392" t="s">
        <v>8315</v>
      </c>
      <c r="R392" t="s">
        <v>8320</v>
      </c>
      <c r="S392" s="8">
        <v>42112.036712962959</v>
      </c>
      <c r="T392" s="8"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12"/>
        <v>100.61</v>
      </c>
      <c r="P393">
        <f t="shared" si="13"/>
        <v>10425.906735751294</v>
      </c>
      <c r="Q393" t="s">
        <v>8315</v>
      </c>
      <c r="R393" t="s">
        <v>8320</v>
      </c>
      <c r="S393" s="8">
        <v>40865.042256944449</v>
      </c>
      <c r="T393" s="8"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12"/>
        <v>100.9027027027027</v>
      </c>
      <c r="P394">
        <f t="shared" si="13"/>
        <v>9061.6504854368923</v>
      </c>
      <c r="Q394" t="s">
        <v>8315</v>
      </c>
      <c r="R394" t="s">
        <v>8320</v>
      </c>
      <c r="S394" s="8">
        <v>40763.717256944445</v>
      </c>
      <c r="T394" s="8"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12"/>
        <v>110.446</v>
      </c>
      <c r="P395">
        <f t="shared" si="13"/>
        <v>15733.048433048432</v>
      </c>
      <c r="Q395" t="s">
        <v>8315</v>
      </c>
      <c r="R395" t="s">
        <v>8320</v>
      </c>
      <c r="S395" s="8">
        <v>41526.708935185183</v>
      </c>
      <c r="T395" s="8"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12"/>
        <v>111.8936170212766</v>
      </c>
      <c r="P396">
        <f t="shared" si="13"/>
        <v>10518</v>
      </c>
      <c r="Q396" t="s">
        <v>8315</v>
      </c>
      <c r="R396" t="s">
        <v>8320</v>
      </c>
      <c r="S396" s="8">
        <v>42417.818078703705</v>
      </c>
      <c r="T396" s="8"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12"/>
        <v>108.04450000000001</v>
      </c>
      <c r="P397">
        <f t="shared" si="13"/>
        <v>5871.9836956521749</v>
      </c>
      <c r="Q397" t="s">
        <v>8315</v>
      </c>
      <c r="R397" t="s">
        <v>8320</v>
      </c>
      <c r="S397" s="8">
        <v>40990.909259259257</v>
      </c>
      <c r="T397" s="8"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12"/>
        <v>106.66666666666667</v>
      </c>
      <c r="P398">
        <f t="shared" si="13"/>
        <v>8163.2653061224491</v>
      </c>
      <c r="Q398" t="s">
        <v>8315</v>
      </c>
      <c r="R398" t="s">
        <v>8320</v>
      </c>
      <c r="S398" s="8">
        <v>41082.564884259256</v>
      </c>
      <c r="T398" s="8"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12"/>
        <v>103.90027322404372</v>
      </c>
      <c r="P399">
        <f t="shared" si="13"/>
        <v>5646.0043668122271</v>
      </c>
      <c r="Q399" t="s">
        <v>8315</v>
      </c>
      <c r="R399" t="s">
        <v>8320</v>
      </c>
      <c r="S399" s="8">
        <v>40379.776435185187</v>
      </c>
      <c r="T399" s="8"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12"/>
        <v>125.16000000000001</v>
      </c>
      <c r="P400">
        <f t="shared" si="13"/>
        <v>14010.447761194029</v>
      </c>
      <c r="Q400" t="s">
        <v>8315</v>
      </c>
      <c r="R400" t="s">
        <v>8320</v>
      </c>
      <c r="S400" s="8">
        <v>42078.793124999997</v>
      </c>
      <c r="T400" s="8"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12"/>
        <v>106.80499999999999</v>
      </c>
      <c r="P401">
        <f t="shared" si="13"/>
        <v>22485.263157894737</v>
      </c>
      <c r="Q401" t="s">
        <v>8315</v>
      </c>
      <c r="R401" t="s">
        <v>8320</v>
      </c>
      <c r="S401" s="8">
        <v>42687.875775462962</v>
      </c>
      <c r="T401" s="8"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12"/>
        <v>112.30249999999999</v>
      </c>
      <c r="P402">
        <f t="shared" si="13"/>
        <v>18113.306451612902</v>
      </c>
      <c r="Q402" t="s">
        <v>8315</v>
      </c>
      <c r="R402" t="s">
        <v>8320</v>
      </c>
      <c r="S402" s="8">
        <v>41745.635960648149</v>
      </c>
      <c r="T402" s="8"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12"/>
        <v>103.812</v>
      </c>
      <c r="P403">
        <f t="shared" si="13"/>
        <v>71104.109589041094</v>
      </c>
      <c r="Q403" t="s">
        <v>8315</v>
      </c>
      <c r="R403" t="s">
        <v>8320</v>
      </c>
      <c r="S403" s="8">
        <v>40732.842245370368</v>
      </c>
      <c r="T403" s="8"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12"/>
        <v>141.65</v>
      </c>
      <c r="P404">
        <f t="shared" si="13"/>
        <v>6588.3720930232557</v>
      </c>
      <c r="Q404" t="s">
        <v>8315</v>
      </c>
      <c r="R404" t="s">
        <v>8320</v>
      </c>
      <c r="S404" s="8">
        <v>42292.539548611108</v>
      </c>
      <c r="T404" s="8"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12"/>
        <v>105.25999999999999</v>
      </c>
      <c r="P405">
        <f t="shared" si="13"/>
        <v>7518.5714285714284</v>
      </c>
      <c r="Q405" t="s">
        <v>8315</v>
      </c>
      <c r="R405" t="s">
        <v>8320</v>
      </c>
      <c r="S405" s="8">
        <v>40718.310659722221</v>
      </c>
      <c r="T405" s="8"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12"/>
        <v>103.09142857142857</v>
      </c>
      <c r="P406">
        <f t="shared" si="13"/>
        <v>13314.391143911438</v>
      </c>
      <c r="Q406" t="s">
        <v>8315</v>
      </c>
      <c r="R406" t="s">
        <v>8320</v>
      </c>
      <c r="S406" s="8">
        <v>41646.628032407411</v>
      </c>
      <c r="T406" s="8"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12"/>
        <v>107.65957446808511</v>
      </c>
      <c r="P407">
        <f t="shared" si="13"/>
        <v>5520</v>
      </c>
      <c r="Q407" t="s">
        <v>8315</v>
      </c>
      <c r="R407" t="s">
        <v>8320</v>
      </c>
      <c r="S407" s="8">
        <v>41674.08494212963</v>
      </c>
      <c r="T407" s="8"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12"/>
        <v>107.70464285714286</v>
      </c>
      <c r="P408">
        <f t="shared" si="13"/>
        <v>8616.3714285714286</v>
      </c>
      <c r="Q408" t="s">
        <v>8315</v>
      </c>
      <c r="R408" t="s">
        <v>8320</v>
      </c>
      <c r="S408" s="8">
        <v>40638.162465277775</v>
      </c>
      <c r="T408" s="8"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12"/>
        <v>101.55000000000001</v>
      </c>
      <c r="P409">
        <f t="shared" si="13"/>
        <v>9231.818181818182</v>
      </c>
      <c r="Q409" t="s">
        <v>8315</v>
      </c>
      <c r="R409" t="s">
        <v>8320</v>
      </c>
      <c r="S409" s="8">
        <v>40806.870949074073</v>
      </c>
      <c r="T409" s="8"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12"/>
        <v>101.43766666666667</v>
      </c>
      <c r="P410">
        <f t="shared" si="13"/>
        <v>16016.473684210527</v>
      </c>
      <c r="Q410" t="s">
        <v>8315</v>
      </c>
      <c r="R410" t="s">
        <v>8320</v>
      </c>
      <c r="S410" s="8">
        <v>41543.735995370371</v>
      </c>
      <c r="T410" s="8"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12"/>
        <v>136.80000000000001</v>
      </c>
      <c r="P411">
        <f t="shared" si="13"/>
        <v>4560</v>
      </c>
      <c r="Q411" t="s">
        <v>8315</v>
      </c>
      <c r="R411" t="s">
        <v>8320</v>
      </c>
      <c r="S411" s="8">
        <v>42543.862777777773</v>
      </c>
      <c r="T411" s="8"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12"/>
        <v>128.29999999999998</v>
      </c>
      <c r="P412">
        <f t="shared" si="13"/>
        <v>18328.571428571428</v>
      </c>
      <c r="Q412" t="s">
        <v>8315</v>
      </c>
      <c r="R412" t="s">
        <v>8320</v>
      </c>
      <c r="S412" s="8">
        <v>42113.981446759266</v>
      </c>
      <c r="T412" s="8"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12"/>
        <v>101.05</v>
      </c>
      <c r="P413">
        <f t="shared" si="13"/>
        <v>12578.83817427386</v>
      </c>
      <c r="Q413" t="s">
        <v>8315</v>
      </c>
      <c r="R413" t="s">
        <v>8320</v>
      </c>
      <c r="S413" s="8">
        <v>41598.17597222222</v>
      </c>
      <c r="T413" s="8"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12"/>
        <v>126.84</v>
      </c>
      <c r="P414">
        <f t="shared" si="13"/>
        <v>5765.454545454546</v>
      </c>
      <c r="Q414" t="s">
        <v>8315</v>
      </c>
      <c r="R414" t="s">
        <v>8320</v>
      </c>
      <c r="S414" s="8">
        <v>41099.742800925924</v>
      </c>
      <c r="T414" s="8"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12"/>
        <v>105.0859375</v>
      </c>
      <c r="P415">
        <f t="shared" si="13"/>
        <v>7866.0818713450299</v>
      </c>
      <c r="Q415" t="s">
        <v>8315</v>
      </c>
      <c r="R415" t="s">
        <v>8320</v>
      </c>
      <c r="S415" s="8">
        <v>41079.877442129626</v>
      </c>
      <c r="T415" s="8"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12"/>
        <v>102.85405405405406</v>
      </c>
      <c r="P416">
        <f t="shared" si="13"/>
        <v>9148.076923076922</v>
      </c>
      <c r="Q416" t="s">
        <v>8315</v>
      </c>
      <c r="R416" t="s">
        <v>8320</v>
      </c>
      <c r="S416" s="8">
        <v>41529.063252314816</v>
      </c>
      <c r="T416" s="8"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12"/>
        <v>102.14714285714285</v>
      </c>
      <c r="P417">
        <f t="shared" si="13"/>
        <v>6809.8095238095239</v>
      </c>
      <c r="Q417" t="s">
        <v>8315</v>
      </c>
      <c r="R417" t="s">
        <v>8320</v>
      </c>
      <c r="S417" s="8">
        <v>41904.851875</v>
      </c>
      <c r="T417" s="8"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12"/>
        <v>120.21700000000001</v>
      </c>
      <c r="P418">
        <f t="shared" si="13"/>
        <v>4808.68</v>
      </c>
      <c r="Q418" t="s">
        <v>8315</v>
      </c>
      <c r="R418" t="s">
        <v>8320</v>
      </c>
      <c r="S418" s="8">
        <v>41648.396192129629</v>
      </c>
      <c r="T418" s="8"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12"/>
        <v>100.24761904761905</v>
      </c>
      <c r="P419">
        <f t="shared" si="13"/>
        <v>20242.307692307695</v>
      </c>
      <c r="Q419" t="s">
        <v>8315</v>
      </c>
      <c r="R419" t="s">
        <v>8320</v>
      </c>
      <c r="S419" s="8">
        <v>41360.970601851855</v>
      </c>
      <c r="T419" s="8"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12"/>
        <v>100.63392857142857</v>
      </c>
      <c r="P420">
        <f t="shared" si="13"/>
        <v>21675</v>
      </c>
      <c r="Q420" t="s">
        <v>8315</v>
      </c>
      <c r="R420" t="s">
        <v>8320</v>
      </c>
      <c r="S420" s="8">
        <v>42178.282372685186</v>
      </c>
      <c r="T420" s="8"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12"/>
        <v>100.4375</v>
      </c>
      <c r="P421">
        <f t="shared" si="13"/>
        <v>11006.849315068494</v>
      </c>
      <c r="Q421" t="s">
        <v>8315</v>
      </c>
      <c r="R421" t="s">
        <v>8320</v>
      </c>
      <c r="S421" s="8">
        <v>41394.842442129629</v>
      </c>
      <c r="T421" s="8"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12"/>
        <v>0.43939393939393934</v>
      </c>
      <c r="P422">
        <f t="shared" si="13"/>
        <v>483.33333333333331</v>
      </c>
      <c r="Q422" t="s">
        <v>8315</v>
      </c>
      <c r="R422" t="s">
        <v>8321</v>
      </c>
      <c r="S422" s="8">
        <v>41682.23646990741</v>
      </c>
      <c r="T422" s="8"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12"/>
        <v>2.0066666666666668</v>
      </c>
      <c r="P423">
        <f t="shared" si="13"/>
        <v>5016.6666666666661</v>
      </c>
      <c r="Q423" t="s">
        <v>8315</v>
      </c>
      <c r="R423" t="s">
        <v>8321</v>
      </c>
      <c r="S423" s="8">
        <v>42177.491388888884</v>
      </c>
      <c r="T423" s="8"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12"/>
        <v>1.075</v>
      </c>
      <c r="P424">
        <f t="shared" si="13"/>
        <v>3583.3333333333335</v>
      </c>
      <c r="Q424" t="s">
        <v>8315</v>
      </c>
      <c r="R424" t="s">
        <v>8321</v>
      </c>
      <c r="S424" s="8">
        <v>41863.260381944441</v>
      </c>
      <c r="T424" s="8"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12"/>
        <v>0.76500000000000001</v>
      </c>
      <c r="P425">
        <f t="shared" si="13"/>
        <v>1176.9230769230769</v>
      </c>
      <c r="Q425" t="s">
        <v>8315</v>
      </c>
      <c r="R425" t="s">
        <v>8321</v>
      </c>
      <c r="S425" s="8">
        <v>41400.92627314815</v>
      </c>
      <c r="T425" s="8"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12"/>
        <v>6.7966666666666677</v>
      </c>
      <c r="P426">
        <f t="shared" si="13"/>
        <v>4078</v>
      </c>
      <c r="Q426" t="s">
        <v>8315</v>
      </c>
      <c r="R426" t="s">
        <v>8321</v>
      </c>
      <c r="S426" s="8">
        <v>40934.376145833332</v>
      </c>
      <c r="T426" s="8"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12"/>
        <v>1.2E-2</v>
      </c>
      <c r="P427">
        <f t="shared" si="13"/>
        <v>300</v>
      </c>
      <c r="Q427" t="s">
        <v>8315</v>
      </c>
      <c r="R427" t="s">
        <v>8321</v>
      </c>
      <c r="S427" s="8">
        <v>42275.861157407402</v>
      </c>
      <c r="T427" s="8"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12"/>
        <v>1.3299999999999998</v>
      </c>
      <c r="P428">
        <f t="shared" si="13"/>
        <v>1662.5</v>
      </c>
      <c r="Q428" t="s">
        <v>8315</v>
      </c>
      <c r="R428" t="s">
        <v>8321</v>
      </c>
      <c r="S428" s="8">
        <v>42400.711967592593</v>
      </c>
      <c r="T428" s="8"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12"/>
        <v>0</v>
      </c>
      <c r="P429" t="e">
        <f t="shared" si="13"/>
        <v>#DIV/0!</v>
      </c>
      <c r="Q429" t="s">
        <v>8315</v>
      </c>
      <c r="R429" t="s">
        <v>8321</v>
      </c>
      <c r="S429" s="8">
        <v>42285.909027777772</v>
      </c>
      <c r="T429" s="8"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12"/>
        <v>5.6333333333333329</v>
      </c>
      <c r="P430">
        <f t="shared" si="13"/>
        <v>5200</v>
      </c>
      <c r="Q430" t="s">
        <v>8315</v>
      </c>
      <c r="R430" t="s">
        <v>8321</v>
      </c>
      <c r="S430" s="8">
        <v>41778.766724537039</v>
      </c>
      <c r="T430" s="8"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12"/>
        <v>0</v>
      </c>
      <c r="P431" t="e">
        <f t="shared" si="13"/>
        <v>#DIV/0!</v>
      </c>
      <c r="Q431" t="s">
        <v>8315</v>
      </c>
      <c r="R431" t="s">
        <v>8321</v>
      </c>
      <c r="S431" s="8">
        <v>40070.901412037041</v>
      </c>
      <c r="T431" s="8"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12"/>
        <v>2.4</v>
      </c>
      <c r="P432">
        <f t="shared" si="13"/>
        <v>480</v>
      </c>
      <c r="Q432" t="s">
        <v>8315</v>
      </c>
      <c r="R432" t="s">
        <v>8321</v>
      </c>
      <c r="S432" s="8">
        <v>41513.107256944444</v>
      </c>
      <c r="T432" s="8"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12"/>
        <v>13.833333333333334</v>
      </c>
      <c r="P433">
        <f t="shared" si="13"/>
        <v>5187.5</v>
      </c>
      <c r="Q433" t="s">
        <v>8315</v>
      </c>
      <c r="R433" t="s">
        <v>8321</v>
      </c>
      <c r="S433" s="8">
        <v>42526.871331018512</v>
      </c>
      <c r="T433" s="8"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12"/>
        <v>9.5</v>
      </c>
      <c r="P434">
        <f t="shared" si="13"/>
        <v>7125</v>
      </c>
      <c r="Q434" t="s">
        <v>8315</v>
      </c>
      <c r="R434" t="s">
        <v>8321</v>
      </c>
      <c r="S434" s="8">
        <v>42238.726631944446</v>
      </c>
      <c r="T434" s="8"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12"/>
        <v>0</v>
      </c>
      <c r="P435" t="e">
        <f t="shared" si="13"/>
        <v>#DIV/0!</v>
      </c>
      <c r="Q435" t="s">
        <v>8315</v>
      </c>
      <c r="R435" t="s">
        <v>8321</v>
      </c>
      <c r="S435" s="8">
        <v>42228.629884259266</v>
      </c>
      <c r="T435" s="8"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12"/>
        <v>5</v>
      </c>
      <c r="P436">
        <f t="shared" si="13"/>
        <v>6250</v>
      </c>
      <c r="Q436" t="s">
        <v>8315</v>
      </c>
      <c r="R436" t="s">
        <v>8321</v>
      </c>
      <c r="S436" s="8">
        <v>41576.834513888891</v>
      </c>
      <c r="T436" s="8"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12"/>
        <v>2.7272727272727275E-3</v>
      </c>
      <c r="P437">
        <f t="shared" si="13"/>
        <v>100</v>
      </c>
      <c r="Q437" t="s">
        <v>8315</v>
      </c>
      <c r="R437" t="s">
        <v>8321</v>
      </c>
      <c r="S437" s="8">
        <v>41500.747453703705</v>
      </c>
      <c r="T437" s="8"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12"/>
        <v>0</v>
      </c>
      <c r="P438" t="e">
        <f t="shared" si="13"/>
        <v>#DIV/0!</v>
      </c>
      <c r="Q438" t="s">
        <v>8315</v>
      </c>
      <c r="R438" t="s">
        <v>8321</v>
      </c>
      <c r="S438" s="8">
        <v>41456.36241898148</v>
      </c>
      <c r="T438" s="8"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12"/>
        <v>0</v>
      </c>
      <c r="P439" t="e">
        <f t="shared" si="13"/>
        <v>#DIV/0!</v>
      </c>
      <c r="Q439" t="s">
        <v>8315</v>
      </c>
      <c r="R439" t="s">
        <v>8321</v>
      </c>
      <c r="S439" s="8">
        <v>42591.31858796296</v>
      </c>
      <c r="T439" s="8"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12"/>
        <v>9.379999999999999</v>
      </c>
      <c r="P440">
        <f t="shared" si="13"/>
        <v>17054.545454545452</v>
      </c>
      <c r="Q440" t="s">
        <v>8315</v>
      </c>
      <c r="R440" t="s">
        <v>8321</v>
      </c>
      <c r="S440" s="8">
        <v>42296.261087962965</v>
      </c>
      <c r="T440" s="8"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12"/>
        <v>0</v>
      </c>
      <c r="P441" t="e">
        <f t="shared" si="13"/>
        <v>#DIV/0!</v>
      </c>
      <c r="Q441" t="s">
        <v>8315</v>
      </c>
      <c r="R441" t="s">
        <v>8321</v>
      </c>
      <c r="S441" s="8">
        <v>41919.761782407404</v>
      </c>
      <c r="T441" s="8"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12"/>
        <v>0.1</v>
      </c>
      <c r="P442">
        <f t="shared" si="13"/>
        <v>500</v>
      </c>
      <c r="Q442" t="s">
        <v>8315</v>
      </c>
      <c r="R442" t="s">
        <v>8321</v>
      </c>
      <c r="S442" s="8">
        <v>42423.985567129625</v>
      </c>
      <c r="T442" s="8"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12"/>
        <v>0</v>
      </c>
      <c r="P443" t="e">
        <f t="shared" si="13"/>
        <v>#DIV/0!</v>
      </c>
      <c r="Q443" t="s">
        <v>8315</v>
      </c>
      <c r="R443" t="s">
        <v>8321</v>
      </c>
      <c r="S443" s="8">
        <v>41550.793935185182</v>
      </c>
      <c r="T443" s="8"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12"/>
        <v>39.358823529411765</v>
      </c>
      <c r="P444">
        <f t="shared" si="13"/>
        <v>39358.823529411762</v>
      </c>
      <c r="Q444" t="s">
        <v>8315</v>
      </c>
      <c r="R444" t="s">
        <v>8321</v>
      </c>
      <c r="S444" s="8">
        <v>42024.888692129629</v>
      </c>
      <c r="T444" s="8"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12"/>
        <v>0.1</v>
      </c>
      <c r="P445">
        <f t="shared" si="13"/>
        <v>500</v>
      </c>
      <c r="Q445" t="s">
        <v>8315</v>
      </c>
      <c r="R445" t="s">
        <v>8321</v>
      </c>
      <c r="S445" s="8">
        <v>41650.015057870369</v>
      </c>
      <c r="T445" s="8"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12"/>
        <v>5</v>
      </c>
      <c r="P446">
        <f t="shared" si="13"/>
        <v>5000</v>
      </c>
      <c r="Q446" t="s">
        <v>8315</v>
      </c>
      <c r="R446" t="s">
        <v>8321</v>
      </c>
      <c r="S446" s="8">
        <v>40894.906956018516</v>
      </c>
      <c r="T446" s="8"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12"/>
        <v>3.3333333333333335E-3</v>
      </c>
      <c r="P447">
        <f t="shared" si="13"/>
        <v>100</v>
      </c>
      <c r="Q447" t="s">
        <v>8315</v>
      </c>
      <c r="R447" t="s">
        <v>8321</v>
      </c>
      <c r="S447" s="8">
        <v>42130.335358796292</v>
      </c>
      <c r="T447" s="8"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12"/>
        <v>7.2952380952380951</v>
      </c>
      <c r="P448">
        <f t="shared" si="13"/>
        <v>4787.5</v>
      </c>
      <c r="Q448" t="s">
        <v>8315</v>
      </c>
      <c r="R448" t="s">
        <v>8321</v>
      </c>
      <c r="S448" s="8">
        <v>42037.083564814813</v>
      </c>
      <c r="T448" s="8"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12"/>
        <v>1.6666666666666666E-2</v>
      </c>
      <c r="P449">
        <f t="shared" si="13"/>
        <v>500</v>
      </c>
      <c r="Q449" t="s">
        <v>8315</v>
      </c>
      <c r="R449" t="s">
        <v>8321</v>
      </c>
      <c r="S449" s="8">
        <v>41331.555127314816</v>
      </c>
      <c r="T449" s="8"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12"/>
        <v>3.2804000000000002</v>
      </c>
      <c r="P450">
        <f t="shared" si="13"/>
        <v>2050.25</v>
      </c>
      <c r="Q450" t="s">
        <v>8315</v>
      </c>
      <c r="R450" t="s">
        <v>8321</v>
      </c>
      <c r="S450" s="8">
        <v>41753.758043981477</v>
      </c>
      <c r="T450" s="8"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14">(E451/D451)*100</f>
        <v>2.25</v>
      </c>
      <c r="P451">
        <f t="shared" ref="P451:P514" si="15">(E451/L451)*100</f>
        <v>900</v>
      </c>
      <c r="Q451" t="s">
        <v>8315</v>
      </c>
      <c r="R451" t="s">
        <v>8321</v>
      </c>
      <c r="S451" s="8">
        <v>41534.568113425928</v>
      </c>
      <c r="T451" s="8"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14"/>
        <v>0.79200000000000004</v>
      </c>
      <c r="P452">
        <f t="shared" si="15"/>
        <v>5657.1428571428569</v>
      </c>
      <c r="Q452" t="s">
        <v>8315</v>
      </c>
      <c r="R452" t="s">
        <v>8321</v>
      </c>
      <c r="S452" s="8">
        <v>41654.946759259255</v>
      </c>
      <c r="T452" s="8"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14"/>
        <v>0</v>
      </c>
      <c r="P453" t="e">
        <f t="shared" si="15"/>
        <v>#DIV/0!</v>
      </c>
      <c r="Q453" t="s">
        <v>8315</v>
      </c>
      <c r="R453" t="s">
        <v>8321</v>
      </c>
      <c r="S453" s="8">
        <v>41634.715173611112</v>
      </c>
      <c r="T453" s="8"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14"/>
        <v>64</v>
      </c>
      <c r="P454">
        <f t="shared" si="15"/>
        <v>4000</v>
      </c>
      <c r="Q454" t="s">
        <v>8315</v>
      </c>
      <c r="R454" t="s">
        <v>8321</v>
      </c>
      <c r="S454" s="8">
        <v>42107.703877314809</v>
      </c>
      <c r="T454" s="8"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14"/>
        <v>2.7404479578392621E-2</v>
      </c>
      <c r="P455">
        <f t="shared" si="15"/>
        <v>1300</v>
      </c>
      <c r="Q455" t="s">
        <v>8315</v>
      </c>
      <c r="R455" t="s">
        <v>8321</v>
      </c>
      <c r="S455" s="8">
        <v>42038.824988425928</v>
      </c>
      <c r="T455" s="8"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14"/>
        <v>0.82000000000000006</v>
      </c>
      <c r="P456">
        <f t="shared" si="15"/>
        <v>1639.9999999999998</v>
      </c>
      <c r="Q456" t="s">
        <v>8315</v>
      </c>
      <c r="R456" t="s">
        <v>8321</v>
      </c>
      <c r="S456" s="8">
        <v>41938.717256944445</v>
      </c>
      <c r="T456" s="8"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14"/>
        <v>6.9230769230769221E-2</v>
      </c>
      <c r="P457">
        <f t="shared" si="15"/>
        <v>2250</v>
      </c>
      <c r="Q457" t="s">
        <v>8315</v>
      </c>
      <c r="R457" t="s">
        <v>8321</v>
      </c>
      <c r="S457" s="8">
        <v>40971.002569444441</v>
      </c>
      <c r="T457" s="8"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14"/>
        <v>0.68631863186318631</v>
      </c>
      <c r="P458">
        <f t="shared" si="15"/>
        <v>2033.3333333333333</v>
      </c>
      <c r="Q458" t="s">
        <v>8315</v>
      </c>
      <c r="R458" t="s">
        <v>8321</v>
      </c>
      <c r="S458" s="8">
        <v>41547.694456018515</v>
      </c>
      <c r="T458" s="8"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14"/>
        <v>0</v>
      </c>
      <c r="P459" t="e">
        <f t="shared" si="15"/>
        <v>#DIV/0!</v>
      </c>
      <c r="Q459" t="s">
        <v>8315</v>
      </c>
      <c r="R459" t="s">
        <v>8321</v>
      </c>
      <c r="S459" s="8">
        <v>41837.767500000002</v>
      </c>
      <c r="T459" s="8"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14"/>
        <v>8.2100000000000009</v>
      </c>
      <c r="P460">
        <f t="shared" si="15"/>
        <v>1675.5102040816325</v>
      </c>
      <c r="Q460" t="s">
        <v>8315</v>
      </c>
      <c r="R460" t="s">
        <v>8321</v>
      </c>
      <c r="S460" s="8">
        <v>41378.69976851852</v>
      </c>
      <c r="T460" s="8"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14"/>
        <v>6.4102564102564097E-2</v>
      </c>
      <c r="P461">
        <f t="shared" si="15"/>
        <v>2500</v>
      </c>
      <c r="Q461" t="s">
        <v>8315</v>
      </c>
      <c r="R461" t="s">
        <v>8321</v>
      </c>
      <c r="S461" s="8">
        <v>40800.6403587963</v>
      </c>
      <c r="T461" s="8"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14"/>
        <v>0.29411764705882354</v>
      </c>
      <c r="P462">
        <f t="shared" si="15"/>
        <v>1250</v>
      </c>
      <c r="Q462" t="s">
        <v>8315</v>
      </c>
      <c r="R462" t="s">
        <v>8321</v>
      </c>
      <c r="S462" s="8">
        <v>41759.542534722219</v>
      </c>
      <c r="T462" s="8"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14"/>
        <v>0</v>
      </c>
      <c r="P463" t="e">
        <f t="shared" si="15"/>
        <v>#DIV/0!</v>
      </c>
      <c r="Q463" t="s">
        <v>8315</v>
      </c>
      <c r="R463" t="s">
        <v>8321</v>
      </c>
      <c r="S463" s="8">
        <v>41407.84684027778</v>
      </c>
      <c r="T463" s="8"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14"/>
        <v>0</v>
      </c>
      <c r="P464" t="e">
        <f t="shared" si="15"/>
        <v>#DIV/0!</v>
      </c>
      <c r="Q464" t="s">
        <v>8315</v>
      </c>
      <c r="R464" t="s">
        <v>8321</v>
      </c>
      <c r="S464" s="8">
        <v>40705.126631944448</v>
      </c>
      <c r="T464" s="8"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14"/>
        <v>2.2727272727272729</v>
      </c>
      <c r="P465">
        <f t="shared" si="15"/>
        <v>11363.636363636364</v>
      </c>
      <c r="Q465" t="s">
        <v>8315</v>
      </c>
      <c r="R465" t="s">
        <v>8321</v>
      </c>
      <c r="S465" s="8">
        <v>40750.710104166668</v>
      </c>
      <c r="T465" s="8"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14"/>
        <v>9.9009900990099015E-2</v>
      </c>
      <c r="P466">
        <f t="shared" si="15"/>
        <v>100</v>
      </c>
      <c r="Q466" t="s">
        <v>8315</v>
      </c>
      <c r="R466" t="s">
        <v>8321</v>
      </c>
      <c r="S466" s="8">
        <v>42488.848784722228</v>
      </c>
      <c r="T466" s="8"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14"/>
        <v>26.953125</v>
      </c>
      <c r="P467">
        <f t="shared" si="15"/>
        <v>1725</v>
      </c>
      <c r="Q467" t="s">
        <v>8315</v>
      </c>
      <c r="R467" t="s">
        <v>8321</v>
      </c>
      <c r="S467" s="8">
        <v>41801.120069444441</v>
      </c>
      <c r="T467" s="8"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14"/>
        <v>0.76</v>
      </c>
      <c r="P468">
        <f t="shared" si="15"/>
        <v>1520</v>
      </c>
      <c r="Q468" t="s">
        <v>8315</v>
      </c>
      <c r="R468" t="s">
        <v>8321</v>
      </c>
      <c r="S468" s="8">
        <v>41129.942870370374</v>
      </c>
      <c r="T468" s="8"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14"/>
        <v>21.574999999999999</v>
      </c>
      <c r="P469">
        <f t="shared" si="15"/>
        <v>11064.102564102563</v>
      </c>
      <c r="Q469" t="s">
        <v>8315</v>
      </c>
      <c r="R469" t="s">
        <v>8321</v>
      </c>
      <c r="S469" s="8">
        <v>41135.679791666669</v>
      </c>
      <c r="T469" s="8"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14"/>
        <v>0</v>
      </c>
      <c r="P470" t="e">
        <f t="shared" si="15"/>
        <v>#DIV/0!</v>
      </c>
      <c r="Q470" t="s">
        <v>8315</v>
      </c>
      <c r="R470" t="s">
        <v>8321</v>
      </c>
      <c r="S470" s="8">
        <v>41041.167627314811</v>
      </c>
      <c r="T470" s="8"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14"/>
        <v>0</v>
      </c>
      <c r="P471" t="e">
        <f t="shared" si="15"/>
        <v>#DIV/0!</v>
      </c>
      <c r="Q471" t="s">
        <v>8315</v>
      </c>
      <c r="R471" t="s">
        <v>8321</v>
      </c>
      <c r="S471" s="8">
        <v>41827.989861111113</v>
      </c>
      <c r="T471" s="8"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14"/>
        <v>1.02</v>
      </c>
      <c r="P472">
        <f t="shared" si="15"/>
        <v>2550</v>
      </c>
      <c r="Q472" t="s">
        <v>8315</v>
      </c>
      <c r="R472" t="s">
        <v>8321</v>
      </c>
      <c r="S472" s="8">
        <v>41605.167696759258</v>
      </c>
      <c r="T472" s="8"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14"/>
        <v>11.892727272727273</v>
      </c>
      <c r="P473">
        <f t="shared" si="15"/>
        <v>3847.6470588235293</v>
      </c>
      <c r="Q473" t="s">
        <v>8315</v>
      </c>
      <c r="R473" t="s">
        <v>8321</v>
      </c>
      <c r="S473" s="8">
        <v>41703.721979166665</v>
      </c>
      <c r="T473" s="8"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14"/>
        <v>17.625</v>
      </c>
      <c r="P474">
        <f t="shared" si="15"/>
        <v>2820</v>
      </c>
      <c r="Q474" t="s">
        <v>8315</v>
      </c>
      <c r="R474" t="s">
        <v>8321</v>
      </c>
      <c r="S474" s="8">
        <v>41844.922662037039</v>
      </c>
      <c r="T474" s="8"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14"/>
        <v>2.87</v>
      </c>
      <c r="P475">
        <f t="shared" si="15"/>
        <v>6150</v>
      </c>
      <c r="Q475" t="s">
        <v>8315</v>
      </c>
      <c r="R475" t="s">
        <v>8321</v>
      </c>
      <c r="S475" s="8">
        <v>41869.698136574072</v>
      </c>
      <c r="T475" s="8"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14"/>
        <v>3.0303030303030304E-2</v>
      </c>
      <c r="P476">
        <f t="shared" si="15"/>
        <v>100</v>
      </c>
      <c r="Q476" t="s">
        <v>8315</v>
      </c>
      <c r="R476" t="s">
        <v>8321</v>
      </c>
      <c r="S476" s="8">
        <v>42753.329039351855</v>
      </c>
      <c r="T476" s="8"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14"/>
        <v>0</v>
      </c>
      <c r="P477" t="e">
        <f t="shared" si="15"/>
        <v>#DIV/0!</v>
      </c>
      <c r="Q477" t="s">
        <v>8315</v>
      </c>
      <c r="R477" t="s">
        <v>8321</v>
      </c>
      <c r="S477" s="8">
        <v>42100.086145833338</v>
      </c>
      <c r="T477" s="8"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14"/>
        <v>2.230268181818182</v>
      </c>
      <c r="P478">
        <f t="shared" si="15"/>
        <v>3956.927419354839</v>
      </c>
      <c r="Q478" t="s">
        <v>8315</v>
      </c>
      <c r="R478" t="s">
        <v>8321</v>
      </c>
      <c r="S478" s="8">
        <v>41757.975011574075</v>
      </c>
      <c r="T478" s="8"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14"/>
        <v>0</v>
      </c>
      <c r="P479" t="e">
        <f t="shared" si="15"/>
        <v>#DIV/0!</v>
      </c>
      <c r="Q479" t="s">
        <v>8315</v>
      </c>
      <c r="R479" t="s">
        <v>8321</v>
      </c>
      <c r="S479" s="8">
        <v>40987.83488425926</v>
      </c>
      <c r="T479" s="8"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14"/>
        <v>0</v>
      </c>
      <c r="P480" t="e">
        <f t="shared" si="15"/>
        <v>#DIV/0!</v>
      </c>
      <c r="Q480" t="s">
        <v>8315</v>
      </c>
      <c r="R480" t="s">
        <v>8321</v>
      </c>
      <c r="S480" s="8">
        <v>42065.910983796297</v>
      </c>
      <c r="T480" s="8"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14"/>
        <v>32.56</v>
      </c>
      <c r="P481">
        <f t="shared" si="15"/>
        <v>8880</v>
      </c>
      <c r="Q481" t="s">
        <v>8315</v>
      </c>
      <c r="R481" t="s">
        <v>8321</v>
      </c>
      <c r="S481" s="8">
        <v>41904.407812500001</v>
      </c>
      <c r="T481" s="8"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14"/>
        <v>19.41</v>
      </c>
      <c r="P482">
        <f t="shared" si="15"/>
        <v>5545.7142857142853</v>
      </c>
      <c r="Q482" t="s">
        <v>8315</v>
      </c>
      <c r="R482" t="s">
        <v>8321</v>
      </c>
      <c r="S482" s="8">
        <v>41465.500173611108</v>
      </c>
      <c r="T482" s="8"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14"/>
        <v>6.1</v>
      </c>
      <c r="P483">
        <f t="shared" si="15"/>
        <v>8714.2857142857138</v>
      </c>
      <c r="Q483" t="s">
        <v>8315</v>
      </c>
      <c r="R483" t="s">
        <v>8321</v>
      </c>
      <c r="S483" s="8">
        <v>41162.672326388885</v>
      </c>
      <c r="T483" s="8"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14"/>
        <v>0.1</v>
      </c>
      <c r="P484">
        <f t="shared" si="15"/>
        <v>1000</v>
      </c>
      <c r="Q484" t="s">
        <v>8315</v>
      </c>
      <c r="R484" t="s">
        <v>8321</v>
      </c>
      <c r="S484" s="8">
        <v>42447.896875000006</v>
      </c>
      <c r="T484" s="8"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14"/>
        <v>50.2</v>
      </c>
      <c r="P485">
        <f t="shared" si="15"/>
        <v>5122.4489795918362</v>
      </c>
      <c r="Q485" t="s">
        <v>8315</v>
      </c>
      <c r="R485" t="s">
        <v>8321</v>
      </c>
      <c r="S485" s="8">
        <v>41243.197592592594</v>
      </c>
      <c r="T485" s="8"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14"/>
        <v>0.18625</v>
      </c>
      <c r="P486">
        <f t="shared" si="15"/>
        <v>1354.5454545454545</v>
      </c>
      <c r="Q486" t="s">
        <v>8315</v>
      </c>
      <c r="R486" t="s">
        <v>8321</v>
      </c>
      <c r="S486" s="8">
        <v>42272.93949074074</v>
      </c>
      <c r="T486" s="8"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14"/>
        <v>21.906971229845084</v>
      </c>
      <c r="P487">
        <f t="shared" si="15"/>
        <v>6652.0080000000007</v>
      </c>
      <c r="Q487" t="s">
        <v>8315</v>
      </c>
      <c r="R487" t="s">
        <v>8321</v>
      </c>
      <c r="S487" s="8">
        <v>41381.50577546296</v>
      </c>
      <c r="T487" s="8"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14"/>
        <v>9.0909090909090905E-3</v>
      </c>
      <c r="P488">
        <f t="shared" si="15"/>
        <v>5000</v>
      </c>
      <c r="Q488" t="s">
        <v>8315</v>
      </c>
      <c r="R488" t="s">
        <v>8321</v>
      </c>
      <c r="S488" s="8">
        <v>41761.94258101852</v>
      </c>
      <c r="T488" s="8"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14"/>
        <v>0</v>
      </c>
      <c r="P489" t="e">
        <f t="shared" si="15"/>
        <v>#DIV/0!</v>
      </c>
      <c r="Q489" t="s">
        <v>8315</v>
      </c>
      <c r="R489" t="s">
        <v>8321</v>
      </c>
      <c r="S489" s="8">
        <v>42669.594837962963</v>
      </c>
      <c r="T489" s="8"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14"/>
        <v>0</v>
      </c>
      <c r="P490" t="e">
        <f t="shared" si="15"/>
        <v>#DIV/0!</v>
      </c>
      <c r="Q490" t="s">
        <v>8315</v>
      </c>
      <c r="R490" t="s">
        <v>8321</v>
      </c>
      <c r="S490" s="8">
        <v>42714.054398148146</v>
      </c>
      <c r="T490" s="8"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14"/>
        <v>0.28667813379201834</v>
      </c>
      <c r="P491">
        <f t="shared" si="15"/>
        <v>7166.666666666667</v>
      </c>
      <c r="Q491" t="s">
        <v>8315</v>
      </c>
      <c r="R491" t="s">
        <v>8321</v>
      </c>
      <c r="S491" s="8">
        <v>40882.481666666667</v>
      </c>
      <c r="T491" s="8"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14"/>
        <v>0</v>
      </c>
      <c r="P492" t="e">
        <f t="shared" si="15"/>
        <v>#DIV/0!</v>
      </c>
      <c r="Q492" t="s">
        <v>8315</v>
      </c>
      <c r="R492" t="s">
        <v>8321</v>
      </c>
      <c r="S492" s="8">
        <v>41113.968576388892</v>
      </c>
      <c r="T492" s="8"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14"/>
        <v>0</v>
      </c>
      <c r="P493" t="e">
        <f t="shared" si="15"/>
        <v>#DIV/0!</v>
      </c>
      <c r="Q493" t="s">
        <v>8315</v>
      </c>
      <c r="R493" t="s">
        <v>8321</v>
      </c>
      <c r="S493" s="8">
        <v>42366.982627314821</v>
      </c>
      <c r="T493" s="8"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14"/>
        <v>0</v>
      </c>
      <c r="P494" t="e">
        <f t="shared" si="15"/>
        <v>#DIV/0!</v>
      </c>
      <c r="Q494" t="s">
        <v>8315</v>
      </c>
      <c r="R494" t="s">
        <v>8321</v>
      </c>
      <c r="S494" s="8">
        <v>42596.03506944445</v>
      </c>
      <c r="T494" s="8"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14"/>
        <v>0</v>
      </c>
      <c r="P495" t="e">
        <f t="shared" si="15"/>
        <v>#DIV/0!</v>
      </c>
      <c r="Q495" t="s">
        <v>8315</v>
      </c>
      <c r="R495" t="s">
        <v>8321</v>
      </c>
      <c r="S495" s="8">
        <v>42114.726134259254</v>
      </c>
      <c r="T495" s="8"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14"/>
        <v>0.155</v>
      </c>
      <c r="P496">
        <f t="shared" si="15"/>
        <v>1033.3333333333335</v>
      </c>
      <c r="Q496" t="s">
        <v>8315</v>
      </c>
      <c r="R496" t="s">
        <v>8321</v>
      </c>
      <c r="S496" s="8">
        <v>41799.830613425926</v>
      </c>
      <c r="T496" s="8"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14"/>
        <v>0</v>
      </c>
      <c r="P497" t="e">
        <f t="shared" si="15"/>
        <v>#DIV/0!</v>
      </c>
      <c r="Q497" t="s">
        <v>8315</v>
      </c>
      <c r="R497" t="s">
        <v>8321</v>
      </c>
      <c r="S497" s="8">
        <v>42171.827604166669</v>
      </c>
      <c r="T497" s="8"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14"/>
        <v>1.6666666666666668E-3</v>
      </c>
      <c r="P498">
        <f t="shared" si="15"/>
        <v>100</v>
      </c>
      <c r="Q498" t="s">
        <v>8315</v>
      </c>
      <c r="R498" t="s">
        <v>8321</v>
      </c>
      <c r="S498" s="8">
        <v>41620.93141203704</v>
      </c>
      <c r="T498" s="8"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14"/>
        <v>0.6696428571428571</v>
      </c>
      <c r="P499">
        <f t="shared" si="15"/>
        <v>1000</v>
      </c>
      <c r="Q499" t="s">
        <v>8315</v>
      </c>
      <c r="R499" t="s">
        <v>8321</v>
      </c>
      <c r="S499" s="8">
        <v>41945.037789351853</v>
      </c>
      <c r="T499" s="8"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14"/>
        <v>4.5985132395404564</v>
      </c>
      <c r="P500">
        <f t="shared" si="15"/>
        <v>13609.09090909091</v>
      </c>
      <c r="Q500" t="s">
        <v>8315</v>
      </c>
      <c r="R500" t="s">
        <v>8321</v>
      </c>
      <c r="S500" s="8">
        <v>40858.762141203704</v>
      </c>
      <c r="T500" s="8"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14"/>
        <v>9.5500000000000007</v>
      </c>
      <c r="P501">
        <f t="shared" si="15"/>
        <v>7346.1538461538466</v>
      </c>
      <c r="Q501" t="s">
        <v>8315</v>
      </c>
      <c r="R501" t="s">
        <v>8321</v>
      </c>
      <c r="S501" s="8">
        <v>40043.895462962959</v>
      </c>
      <c r="T501" s="8"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14"/>
        <v>3.3076923076923079</v>
      </c>
      <c r="P502">
        <f t="shared" si="15"/>
        <v>5375</v>
      </c>
      <c r="Q502" t="s">
        <v>8315</v>
      </c>
      <c r="R502" t="s">
        <v>8321</v>
      </c>
      <c r="S502" s="8">
        <v>40247.886006944449</v>
      </c>
      <c r="T502" s="8"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14"/>
        <v>0</v>
      </c>
      <c r="P503" t="e">
        <f t="shared" si="15"/>
        <v>#DIV/0!</v>
      </c>
      <c r="Q503" t="s">
        <v>8315</v>
      </c>
      <c r="R503" t="s">
        <v>8321</v>
      </c>
      <c r="S503" s="8">
        <v>40703.234386574077</v>
      </c>
      <c r="T503" s="8"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14"/>
        <v>1.1499999999999999</v>
      </c>
      <c r="P504">
        <f t="shared" si="15"/>
        <v>5750</v>
      </c>
      <c r="Q504" t="s">
        <v>8315</v>
      </c>
      <c r="R504" t="s">
        <v>8321</v>
      </c>
      <c r="S504" s="8">
        <v>40956.553530092591</v>
      </c>
      <c r="T504" s="8"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14"/>
        <v>1.7538461538461538</v>
      </c>
      <c r="P505">
        <f t="shared" si="15"/>
        <v>1266.6666666666665</v>
      </c>
      <c r="Q505" t="s">
        <v>8315</v>
      </c>
      <c r="R505" t="s">
        <v>8321</v>
      </c>
      <c r="S505" s="8">
        <v>41991.526655092588</v>
      </c>
      <c r="T505" s="8"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14"/>
        <v>1.3673469387755102</v>
      </c>
      <c r="P506">
        <f t="shared" si="15"/>
        <v>6700</v>
      </c>
      <c r="Q506" t="s">
        <v>8315</v>
      </c>
      <c r="R506" t="s">
        <v>8321</v>
      </c>
      <c r="S506" s="8">
        <v>40949.98364583333</v>
      </c>
      <c r="T506" s="8"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14"/>
        <v>0.43333333333333329</v>
      </c>
      <c r="P507">
        <f t="shared" si="15"/>
        <v>371.42857142857144</v>
      </c>
      <c r="Q507" t="s">
        <v>8315</v>
      </c>
      <c r="R507" t="s">
        <v>8321</v>
      </c>
      <c r="S507" s="8">
        <v>42318.098217592589</v>
      </c>
      <c r="T507" s="8"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14"/>
        <v>0.125</v>
      </c>
      <c r="P508">
        <f t="shared" si="15"/>
        <v>25000</v>
      </c>
      <c r="Q508" t="s">
        <v>8315</v>
      </c>
      <c r="R508" t="s">
        <v>8321</v>
      </c>
      <c r="S508" s="8">
        <v>41466.552314814813</v>
      </c>
      <c r="T508" s="8"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14"/>
        <v>3.2</v>
      </c>
      <c r="P509">
        <f t="shared" si="15"/>
        <v>6400</v>
      </c>
      <c r="Q509" t="s">
        <v>8315</v>
      </c>
      <c r="R509" t="s">
        <v>8321</v>
      </c>
      <c r="S509" s="8">
        <v>41156.958993055552</v>
      </c>
      <c r="T509" s="8"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14"/>
        <v>0.8</v>
      </c>
      <c r="P510">
        <f t="shared" si="15"/>
        <v>13333.333333333334</v>
      </c>
      <c r="Q510" t="s">
        <v>8315</v>
      </c>
      <c r="R510" t="s">
        <v>8321</v>
      </c>
      <c r="S510" s="8">
        <v>40995.024317129632</v>
      </c>
      <c r="T510" s="8"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14"/>
        <v>0.2</v>
      </c>
      <c r="P511">
        <f t="shared" si="15"/>
        <v>1000</v>
      </c>
      <c r="Q511" t="s">
        <v>8315</v>
      </c>
      <c r="R511" t="s">
        <v>8321</v>
      </c>
      <c r="S511" s="8">
        <v>42153.631597222222</v>
      </c>
      <c r="T511" s="8"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14"/>
        <v>0</v>
      </c>
      <c r="P512" t="e">
        <f t="shared" si="15"/>
        <v>#DIV/0!</v>
      </c>
      <c r="Q512" t="s">
        <v>8315</v>
      </c>
      <c r="R512" t="s">
        <v>8321</v>
      </c>
      <c r="S512" s="8">
        <v>42400.176377314812</v>
      </c>
      <c r="T512" s="8"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14"/>
        <v>3</v>
      </c>
      <c r="P513">
        <f t="shared" si="15"/>
        <v>3000</v>
      </c>
      <c r="Q513" t="s">
        <v>8315</v>
      </c>
      <c r="R513" t="s">
        <v>8321</v>
      </c>
      <c r="S513" s="8">
        <v>41340.303032407406</v>
      </c>
      <c r="T513" s="8"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14"/>
        <v>0.13749999999999998</v>
      </c>
      <c r="P514">
        <f t="shared" si="15"/>
        <v>550</v>
      </c>
      <c r="Q514" t="s">
        <v>8315</v>
      </c>
      <c r="R514" t="s">
        <v>8321</v>
      </c>
      <c r="S514" s="8">
        <v>42649.742210648154</v>
      </c>
      <c r="T514" s="8"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16">(E515/D515)*100</f>
        <v>13.923999999999999</v>
      </c>
      <c r="P515">
        <f t="shared" ref="P515:P578" si="17">(E515/L515)*100</f>
        <v>10238.235294117647</v>
      </c>
      <c r="Q515" t="s">
        <v>8315</v>
      </c>
      <c r="R515" t="s">
        <v>8321</v>
      </c>
      <c r="S515" s="8">
        <v>42552.653993055559</v>
      </c>
      <c r="T515" s="8"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16"/>
        <v>3.3333333333333335</v>
      </c>
      <c r="P516">
        <f t="shared" si="17"/>
        <v>1666.6666666666667</v>
      </c>
      <c r="Q516" t="s">
        <v>8315</v>
      </c>
      <c r="R516" t="s">
        <v>8321</v>
      </c>
      <c r="S516" s="8">
        <v>41830.613969907405</v>
      </c>
      <c r="T516" s="8"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16"/>
        <v>25.41340206185567</v>
      </c>
      <c r="P517">
        <f t="shared" si="17"/>
        <v>72502.941176470587</v>
      </c>
      <c r="Q517" t="s">
        <v>8315</v>
      </c>
      <c r="R517" t="s">
        <v>8321</v>
      </c>
      <c r="S517" s="8">
        <v>42327.490752314814</v>
      </c>
      <c r="T517" s="8"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16"/>
        <v>0</v>
      </c>
      <c r="P518" t="e">
        <f t="shared" si="17"/>
        <v>#DIV/0!</v>
      </c>
      <c r="Q518" t="s">
        <v>8315</v>
      </c>
      <c r="R518" t="s">
        <v>8321</v>
      </c>
      <c r="S518" s="8">
        <v>42091.778703703705</v>
      </c>
      <c r="T518" s="8"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16"/>
        <v>1.3666666666666667</v>
      </c>
      <c r="P519">
        <f t="shared" si="17"/>
        <v>6833.333333333333</v>
      </c>
      <c r="Q519" t="s">
        <v>8315</v>
      </c>
      <c r="R519" t="s">
        <v>8321</v>
      </c>
      <c r="S519" s="8">
        <v>42738.615289351852</v>
      </c>
      <c r="T519" s="8"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16"/>
        <v>0</v>
      </c>
      <c r="P520" t="e">
        <f t="shared" si="17"/>
        <v>#DIV/0!</v>
      </c>
      <c r="Q520" t="s">
        <v>8315</v>
      </c>
      <c r="R520" t="s">
        <v>8321</v>
      </c>
      <c r="S520" s="8">
        <v>42223.616018518514</v>
      </c>
      <c r="T520" s="8"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16"/>
        <v>22.881426547787683</v>
      </c>
      <c r="P521">
        <f t="shared" si="17"/>
        <v>3922.8571428571427</v>
      </c>
      <c r="Q521" t="s">
        <v>8315</v>
      </c>
      <c r="R521" t="s">
        <v>8321</v>
      </c>
      <c r="S521" s="8">
        <v>41218.391446759262</v>
      </c>
      <c r="T521" s="8"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16"/>
        <v>102.1</v>
      </c>
      <c r="P522">
        <f t="shared" si="17"/>
        <v>15014.705882352942</v>
      </c>
      <c r="Q522" t="s">
        <v>8322</v>
      </c>
      <c r="R522" t="s">
        <v>8323</v>
      </c>
      <c r="S522" s="8">
        <v>42318.702094907407</v>
      </c>
      <c r="T522" s="8"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16"/>
        <v>104.64</v>
      </c>
      <c r="P523">
        <f t="shared" si="17"/>
        <v>9342.8571428571431</v>
      </c>
      <c r="Q523" t="s">
        <v>8322</v>
      </c>
      <c r="R523" t="s">
        <v>8323</v>
      </c>
      <c r="S523" s="8">
        <v>42646.092812499999</v>
      </c>
      <c r="T523" s="8"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16"/>
        <v>114.66666666666667</v>
      </c>
      <c r="P524">
        <f t="shared" si="17"/>
        <v>11096.774193548386</v>
      </c>
      <c r="Q524" t="s">
        <v>8322</v>
      </c>
      <c r="R524" t="s">
        <v>8323</v>
      </c>
      <c r="S524" s="8">
        <v>42430.040798611109</v>
      </c>
      <c r="T524" s="8"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16"/>
        <v>120.6</v>
      </c>
      <c r="P525">
        <f t="shared" si="17"/>
        <v>7178.5714285714294</v>
      </c>
      <c r="Q525" t="s">
        <v>8322</v>
      </c>
      <c r="R525" t="s">
        <v>8323</v>
      </c>
      <c r="S525" s="8">
        <v>42238.13282407407</v>
      </c>
      <c r="T525" s="8"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16"/>
        <v>108.67285714285715</v>
      </c>
      <c r="P526">
        <f t="shared" si="17"/>
        <v>2925.8076923076924</v>
      </c>
      <c r="Q526" t="s">
        <v>8322</v>
      </c>
      <c r="R526" t="s">
        <v>8323</v>
      </c>
      <c r="S526" s="8">
        <v>42492.717233796298</v>
      </c>
      <c r="T526" s="8"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16"/>
        <v>100</v>
      </c>
      <c r="P527">
        <f t="shared" si="17"/>
        <v>100000</v>
      </c>
      <c r="Q527" t="s">
        <v>8322</v>
      </c>
      <c r="R527" t="s">
        <v>8323</v>
      </c>
      <c r="S527" s="8">
        <v>41850.400937500002</v>
      </c>
      <c r="T527" s="8"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16"/>
        <v>113.99999999999999</v>
      </c>
      <c r="P528">
        <f t="shared" si="17"/>
        <v>7434.782608695652</v>
      </c>
      <c r="Q528" t="s">
        <v>8322</v>
      </c>
      <c r="R528" t="s">
        <v>8323</v>
      </c>
      <c r="S528" s="8">
        <v>42192.591944444444</v>
      </c>
      <c r="T528" s="8"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16"/>
        <v>100.85</v>
      </c>
      <c r="P529">
        <f t="shared" si="17"/>
        <v>6382.9113924050635</v>
      </c>
      <c r="Q529" t="s">
        <v>8322</v>
      </c>
      <c r="R529" t="s">
        <v>8323</v>
      </c>
      <c r="S529" s="8">
        <v>42753.205625000002</v>
      </c>
      <c r="T529" s="8"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16"/>
        <v>115.65217391304347</v>
      </c>
      <c r="P530">
        <f t="shared" si="17"/>
        <v>4433.3333333333339</v>
      </c>
      <c r="Q530" t="s">
        <v>8322</v>
      </c>
      <c r="R530" t="s">
        <v>8323</v>
      </c>
      <c r="S530" s="8">
        <v>42155.920219907406</v>
      </c>
      <c r="T530" s="8"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16"/>
        <v>130.41666666666666</v>
      </c>
      <c r="P531">
        <f t="shared" si="17"/>
        <v>8694.4444444444434</v>
      </c>
      <c r="Q531" t="s">
        <v>8322</v>
      </c>
      <c r="R531" t="s">
        <v>8323</v>
      </c>
      <c r="S531" s="8">
        <v>42725.031180555554</v>
      </c>
      <c r="T531" s="8"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16"/>
        <v>107.78267254038178</v>
      </c>
      <c r="P532">
        <f t="shared" si="17"/>
        <v>12655.172413793103</v>
      </c>
      <c r="Q532" t="s">
        <v>8322</v>
      </c>
      <c r="R532" t="s">
        <v>8323</v>
      </c>
      <c r="S532" s="8">
        <v>42157.591064814813</v>
      </c>
      <c r="T532" s="8"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16"/>
        <v>100</v>
      </c>
      <c r="P533">
        <f t="shared" si="17"/>
        <v>12903.225806451614</v>
      </c>
      <c r="Q533" t="s">
        <v>8322</v>
      </c>
      <c r="R533" t="s">
        <v>8323</v>
      </c>
      <c r="S533" s="8">
        <v>42676.065150462964</v>
      </c>
      <c r="T533" s="8"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16"/>
        <v>123.25</v>
      </c>
      <c r="P534">
        <f t="shared" si="17"/>
        <v>7124.2774566473981</v>
      </c>
      <c r="Q534" t="s">
        <v>8322</v>
      </c>
      <c r="R534" t="s">
        <v>8323</v>
      </c>
      <c r="S534" s="8">
        <v>42473.007037037038</v>
      </c>
      <c r="T534" s="8"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16"/>
        <v>100.2</v>
      </c>
      <c r="P535">
        <f t="shared" si="17"/>
        <v>11788.235294117647</v>
      </c>
      <c r="Q535" t="s">
        <v>8322</v>
      </c>
      <c r="R535" t="s">
        <v>8323</v>
      </c>
      <c r="S535" s="8">
        <v>42482.43478009259</v>
      </c>
      <c r="T535" s="8"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16"/>
        <v>104.66666666666666</v>
      </c>
      <c r="P536">
        <f t="shared" si="17"/>
        <v>32708.333333333332</v>
      </c>
      <c r="Q536" t="s">
        <v>8322</v>
      </c>
      <c r="R536" t="s">
        <v>8323</v>
      </c>
      <c r="S536" s="8">
        <v>42270.810995370368</v>
      </c>
      <c r="T536" s="8"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16"/>
        <v>102.49999999999999</v>
      </c>
      <c r="P537">
        <f t="shared" si="17"/>
        <v>3474.5762711864409</v>
      </c>
      <c r="Q537" t="s">
        <v>8322</v>
      </c>
      <c r="R537" t="s">
        <v>8323</v>
      </c>
      <c r="S537" s="8">
        <v>42711.545196759253</v>
      </c>
      <c r="T537" s="8"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16"/>
        <v>118.25757575757576</v>
      </c>
      <c r="P538">
        <f t="shared" si="17"/>
        <v>10006.410256410258</v>
      </c>
      <c r="Q538" t="s">
        <v>8322</v>
      </c>
      <c r="R538" t="s">
        <v>8323</v>
      </c>
      <c r="S538" s="8">
        <v>42179.344988425932</v>
      </c>
      <c r="T538" s="8"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16"/>
        <v>120.5</v>
      </c>
      <c r="P539">
        <f t="shared" si="17"/>
        <v>4084.7457627118642</v>
      </c>
      <c r="Q539" t="s">
        <v>8322</v>
      </c>
      <c r="R539" t="s">
        <v>8323</v>
      </c>
      <c r="S539" s="8">
        <v>42282.768414351856</v>
      </c>
      <c r="T539" s="8"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16"/>
        <v>302.42</v>
      </c>
      <c r="P540">
        <f t="shared" si="17"/>
        <v>25201.666666666668</v>
      </c>
      <c r="Q540" t="s">
        <v>8322</v>
      </c>
      <c r="R540" t="s">
        <v>8323</v>
      </c>
      <c r="S540" s="8">
        <v>42473.794710648144</v>
      </c>
      <c r="T540" s="8"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16"/>
        <v>100.64400000000001</v>
      </c>
      <c r="P541">
        <f t="shared" si="17"/>
        <v>2516.1000000000004</v>
      </c>
      <c r="Q541" t="s">
        <v>8322</v>
      </c>
      <c r="R541" t="s">
        <v>8323</v>
      </c>
      <c r="S541" s="8">
        <v>42535.049849537041</v>
      </c>
      <c r="T541" s="8"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16"/>
        <v>6.6666666666666671E-3</v>
      </c>
      <c r="P542">
        <f t="shared" si="17"/>
        <v>100</v>
      </c>
      <c r="Q542" t="s">
        <v>8324</v>
      </c>
      <c r="R542" t="s">
        <v>8325</v>
      </c>
      <c r="S542" s="8">
        <v>42009.817199074074</v>
      </c>
      <c r="T542" s="8"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16"/>
        <v>0.55555555555555558</v>
      </c>
      <c r="P543">
        <f t="shared" si="17"/>
        <v>2500</v>
      </c>
      <c r="Q543" t="s">
        <v>8324</v>
      </c>
      <c r="R543" t="s">
        <v>8325</v>
      </c>
      <c r="S543" s="8">
        <v>42276.046689814815</v>
      </c>
      <c r="T543" s="8"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16"/>
        <v>3.9999999999999996E-4</v>
      </c>
      <c r="P544">
        <f t="shared" si="17"/>
        <v>100</v>
      </c>
      <c r="Q544" t="s">
        <v>8324</v>
      </c>
      <c r="R544" t="s">
        <v>8325</v>
      </c>
      <c r="S544" s="8">
        <v>42433.737453703703</v>
      </c>
      <c r="T544" s="8"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16"/>
        <v>0.31818181818181818</v>
      </c>
      <c r="P545">
        <f t="shared" si="17"/>
        <v>3500</v>
      </c>
      <c r="Q545" t="s">
        <v>8324</v>
      </c>
      <c r="R545" t="s">
        <v>8325</v>
      </c>
      <c r="S545" s="8">
        <v>41914.092152777775</v>
      </c>
      <c r="T545" s="8"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16"/>
        <v>1.2</v>
      </c>
      <c r="P546">
        <f t="shared" si="17"/>
        <v>300</v>
      </c>
      <c r="Q546" t="s">
        <v>8324</v>
      </c>
      <c r="R546" t="s">
        <v>8325</v>
      </c>
      <c r="S546" s="8">
        <v>42525.656944444447</v>
      </c>
      <c r="T546" s="8"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16"/>
        <v>27.383999999999997</v>
      </c>
      <c r="P547">
        <f t="shared" si="17"/>
        <v>40270.588235294119</v>
      </c>
      <c r="Q547" t="s">
        <v>8324</v>
      </c>
      <c r="R547" t="s">
        <v>8325</v>
      </c>
      <c r="S547" s="8">
        <v>42283.592465277776</v>
      </c>
      <c r="T547" s="8"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16"/>
        <v>8.666666666666667E-2</v>
      </c>
      <c r="P548">
        <f t="shared" si="17"/>
        <v>2600</v>
      </c>
      <c r="Q548" t="s">
        <v>8324</v>
      </c>
      <c r="R548" t="s">
        <v>8325</v>
      </c>
      <c r="S548" s="8">
        <v>42249.667997685188</v>
      </c>
      <c r="T548" s="8"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16"/>
        <v>0</v>
      </c>
      <c r="P549" t="e">
        <f t="shared" si="17"/>
        <v>#DIV/0!</v>
      </c>
      <c r="Q549" t="s">
        <v>8324</v>
      </c>
      <c r="R549" t="s">
        <v>8325</v>
      </c>
      <c r="S549" s="8">
        <v>42380.696342592593</v>
      </c>
      <c r="T549" s="8"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16"/>
        <v>0.09</v>
      </c>
      <c r="P550">
        <f t="shared" si="17"/>
        <v>900</v>
      </c>
      <c r="Q550" t="s">
        <v>8324</v>
      </c>
      <c r="R550" t="s">
        <v>8325</v>
      </c>
      <c r="S550" s="8">
        <v>42276.903333333335</v>
      </c>
      <c r="T550" s="8"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16"/>
        <v>2.7199999999999998</v>
      </c>
      <c r="P551">
        <f t="shared" si="17"/>
        <v>850</v>
      </c>
      <c r="Q551" t="s">
        <v>8324</v>
      </c>
      <c r="R551" t="s">
        <v>8325</v>
      </c>
      <c r="S551" s="8">
        <v>42163.636828703704</v>
      </c>
      <c r="T551" s="8"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16"/>
        <v>0.70000000000000007</v>
      </c>
      <c r="P552">
        <f t="shared" si="17"/>
        <v>875</v>
      </c>
      <c r="Q552" t="s">
        <v>8324</v>
      </c>
      <c r="R552" t="s">
        <v>8325</v>
      </c>
      <c r="S552" s="8">
        <v>42753.678761574076</v>
      </c>
      <c r="T552" s="8"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16"/>
        <v>5.0413333333333332</v>
      </c>
      <c r="P553">
        <f t="shared" si="17"/>
        <v>13503.571428571428</v>
      </c>
      <c r="Q553" t="s">
        <v>8324</v>
      </c>
      <c r="R553" t="s">
        <v>8325</v>
      </c>
      <c r="S553" s="8">
        <v>42173.275740740741</v>
      </c>
      <c r="T553" s="8"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16"/>
        <v>0</v>
      </c>
      <c r="P554" t="e">
        <f t="shared" si="17"/>
        <v>#DIV/0!</v>
      </c>
      <c r="Q554" t="s">
        <v>8324</v>
      </c>
      <c r="R554" t="s">
        <v>8325</v>
      </c>
      <c r="S554" s="8">
        <v>42318.616851851853</v>
      </c>
      <c r="T554" s="8"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16"/>
        <v>0.49199999999999999</v>
      </c>
      <c r="P555">
        <f t="shared" si="17"/>
        <v>2050</v>
      </c>
      <c r="Q555" t="s">
        <v>8324</v>
      </c>
      <c r="R555" t="s">
        <v>8325</v>
      </c>
      <c r="S555" s="8">
        <v>41927.71980324074</v>
      </c>
      <c r="T555" s="8"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16"/>
        <v>36.589147286821706</v>
      </c>
      <c r="P556">
        <f t="shared" si="17"/>
        <v>6436.363636363636</v>
      </c>
      <c r="Q556" t="s">
        <v>8324</v>
      </c>
      <c r="R556" t="s">
        <v>8325</v>
      </c>
      <c r="S556" s="8">
        <v>41901.684861111113</v>
      </c>
      <c r="T556" s="8"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16"/>
        <v>0</v>
      </c>
      <c r="P557" t="e">
        <f t="shared" si="17"/>
        <v>#DIV/0!</v>
      </c>
      <c r="Q557" t="s">
        <v>8324</v>
      </c>
      <c r="R557" t="s">
        <v>8325</v>
      </c>
      <c r="S557" s="8">
        <v>42503.353506944448</v>
      </c>
      <c r="T557" s="8"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16"/>
        <v>2.5</v>
      </c>
      <c r="P558">
        <f t="shared" si="17"/>
        <v>20000</v>
      </c>
      <c r="Q558" t="s">
        <v>8324</v>
      </c>
      <c r="R558" t="s">
        <v>8325</v>
      </c>
      <c r="S558" s="8">
        <v>42345.860150462962</v>
      </c>
      <c r="T558" s="8"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16"/>
        <v>0.91066666666666674</v>
      </c>
      <c r="P559">
        <f t="shared" si="17"/>
        <v>6830</v>
      </c>
      <c r="Q559" t="s">
        <v>8324</v>
      </c>
      <c r="R559" t="s">
        <v>8325</v>
      </c>
      <c r="S559" s="8">
        <v>42676.942164351851</v>
      </c>
      <c r="T559" s="8"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16"/>
        <v>0</v>
      </c>
      <c r="P560" t="e">
        <f t="shared" si="17"/>
        <v>#DIV/0!</v>
      </c>
      <c r="Q560" t="s">
        <v>8324</v>
      </c>
      <c r="R560" t="s">
        <v>8325</v>
      </c>
      <c r="S560" s="8">
        <v>42057.883159722223</v>
      </c>
      <c r="T560" s="8"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16"/>
        <v>2.0833333333333336E-2</v>
      </c>
      <c r="P561">
        <f t="shared" si="17"/>
        <v>5000</v>
      </c>
      <c r="Q561" t="s">
        <v>8324</v>
      </c>
      <c r="R561" t="s">
        <v>8325</v>
      </c>
      <c r="S561" s="8">
        <v>42321.283101851848</v>
      </c>
      <c r="T561" s="8"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16"/>
        <v>1.2E-2</v>
      </c>
      <c r="P562">
        <f t="shared" si="17"/>
        <v>400</v>
      </c>
      <c r="Q562" t="s">
        <v>8324</v>
      </c>
      <c r="R562" t="s">
        <v>8325</v>
      </c>
      <c r="S562" s="8">
        <v>41960.771354166667</v>
      </c>
      <c r="T562" s="8"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16"/>
        <v>0.36666666666666664</v>
      </c>
      <c r="P563">
        <f t="shared" si="17"/>
        <v>2750</v>
      </c>
      <c r="Q563" t="s">
        <v>8324</v>
      </c>
      <c r="R563" t="s">
        <v>8325</v>
      </c>
      <c r="S563" s="8">
        <v>42268.658715277779</v>
      </c>
      <c r="T563" s="8"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16"/>
        <v>0</v>
      </c>
      <c r="P564" t="e">
        <f t="shared" si="17"/>
        <v>#DIV/0!</v>
      </c>
      <c r="Q564" t="s">
        <v>8324</v>
      </c>
      <c r="R564" t="s">
        <v>8325</v>
      </c>
      <c r="S564" s="8">
        <v>42692.389062500006</v>
      </c>
      <c r="T564" s="8"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16"/>
        <v>9.0666666666666659E-2</v>
      </c>
      <c r="P565">
        <f t="shared" si="17"/>
        <v>3400</v>
      </c>
      <c r="Q565" t="s">
        <v>8324</v>
      </c>
      <c r="R565" t="s">
        <v>8325</v>
      </c>
      <c r="S565" s="8">
        <v>42022.069988425923</v>
      </c>
      <c r="T565" s="8"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16"/>
        <v>5.5555555555555558E-3</v>
      </c>
      <c r="P566">
        <f t="shared" si="17"/>
        <v>100</v>
      </c>
      <c r="Q566" t="s">
        <v>8324</v>
      </c>
      <c r="R566" t="s">
        <v>8325</v>
      </c>
      <c r="S566" s="8">
        <v>42411.942997685182</v>
      </c>
      <c r="T566" s="8"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16"/>
        <v>0</v>
      </c>
      <c r="P567" t="e">
        <f t="shared" si="17"/>
        <v>#DIV/0!</v>
      </c>
      <c r="Q567" t="s">
        <v>8324</v>
      </c>
      <c r="R567" t="s">
        <v>8325</v>
      </c>
      <c r="S567" s="8">
        <v>42165.785289351858</v>
      </c>
      <c r="T567" s="8"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16"/>
        <v>0.02</v>
      </c>
      <c r="P568">
        <f t="shared" si="17"/>
        <v>100</v>
      </c>
      <c r="Q568" t="s">
        <v>8324</v>
      </c>
      <c r="R568" t="s">
        <v>8325</v>
      </c>
      <c r="S568" s="8">
        <v>42535.68440972222</v>
      </c>
      <c r="T568" s="8"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16"/>
        <v>0</v>
      </c>
      <c r="P569" t="e">
        <f t="shared" si="17"/>
        <v>#DIV/0!</v>
      </c>
      <c r="Q569" t="s">
        <v>8324</v>
      </c>
      <c r="R569" t="s">
        <v>8325</v>
      </c>
      <c r="S569" s="8">
        <v>41975.842523148152</v>
      </c>
      <c r="T569" s="8"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16"/>
        <v>1</v>
      </c>
      <c r="P570">
        <f t="shared" si="17"/>
        <v>4900</v>
      </c>
      <c r="Q570" t="s">
        <v>8324</v>
      </c>
      <c r="R570" t="s">
        <v>8325</v>
      </c>
      <c r="S570" s="8">
        <v>42348.9215625</v>
      </c>
      <c r="T570" s="8"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16"/>
        <v>0.8</v>
      </c>
      <c r="P571">
        <f t="shared" si="17"/>
        <v>2000</v>
      </c>
      <c r="Q571" t="s">
        <v>8324</v>
      </c>
      <c r="R571" t="s">
        <v>8325</v>
      </c>
      <c r="S571" s="8">
        <v>42340.847361111111</v>
      </c>
      <c r="T571" s="8"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16"/>
        <v>0.16705882352941176</v>
      </c>
      <c r="P572">
        <f t="shared" si="17"/>
        <v>14200</v>
      </c>
      <c r="Q572" t="s">
        <v>8324</v>
      </c>
      <c r="R572" t="s">
        <v>8325</v>
      </c>
      <c r="S572" s="8">
        <v>42388.798252314817</v>
      </c>
      <c r="T572" s="8"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16"/>
        <v>0.42399999999999999</v>
      </c>
      <c r="P573">
        <f t="shared" si="17"/>
        <v>5300</v>
      </c>
      <c r="Q573" t="s">
        <v>8324</v>
      </c>
      <c r="R573" t="s">
        <v>8325</v>
      </c>
      <c r="S573" s="8">
        <v>42192.816238425927</v>
      </c>
      <c r="T573" s="8"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16"/>
        <v>0</v>
      </c>
      <c r="P574" t="e">
        <f t="shared" si="17"/>
        <v>#DIV/0!</v>
      </c>
      <c r="Q574" t="s">
        <v>8324</v>
      </c>
      <c r="R574" t="s">
        <v>8325</v>
      </c>
      <c r="S574" s="8">
        <v>42282.71629629629</v>
      </c>
      <c r="T574" s="8"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16"/>
        <v>0.38925389253892539</v>
      </c>
      <c r="P575">
        <f t="shared" si="17"/>
        <v>3844.4444444444443</v>
      </c>
      <c r="Q575" t="s">
        <v>8324</v>
      </c>
      <c r="R575" t="s">
        <v>8325</v>
      </c>
      <c r="S575" s="8">
        <v>41963.050127314811</v>
      </c>
      <c r="T575" s="8"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16"/>
        <v>0.7155635062611807</v>
      </c>
      <c r="P576">
        <f t="shared" si="17"/>
        <v>2000</v>
      </c>
      <c r="Q576" t="s">
        <v>8324</v>
      </c>
      <c r="R576" t="s">
        <v>8325</v>
      </c>
      <c r="S576" s="8">
        <v>42632.443368055552</v>
      </c>
      <c r="T576" s="8"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16"/>
        <v>0.43166666666666664</v>
      </c>
      <c r="P577">
        <f t="shared" si="17"/>
        <v>6475</v>
      </c>
      <c r="Q577" t="s">
        <v>8324</v>
      </c>
      <c r="R577" t="s">
        <v>8325</v>
      </c>
      <c r="S577" s="8">
        <v>42138.692627314813</v>
      </c>
      <c r="T577" s="8"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16"/>
        <v>1.25E-3</v>
      </c>
      <c r="P578">
        <f t="shared" si="17"/>
        <v>100</v>
      </c>
      <c r="Q578" t="s">
        <v>8324</v>
      </c>
      <c r="R578" t="s">
        <v>8325</v>
      </c>
      <c r="S578" s="8">
        <v>42031.471666666665</v>
      </c>
      <c r="T578" s="8"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18">(E579/D579)*100</f>
        <v>0.2</v>
      </c>
      <c r="P579">
        <f t="shared" ref="P579:P642" si="19">(E579/L579)*100</f>
        <v>1000</v>
      </c>
      <c r="Q579" t="s">
        <v>8324</v>
      </c>
      <c r="R579" t="s">
        <v>8325</v>
      </c>
      <c r="S579" s="8">
        <v>42450.589143518519</v>
      </c>
      <c r="T579" s="8"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18"/>
        <v>1.12E-2</v>
      </c>
      <c r="P580">
        <f t="shared" si="19"/>
        <v>200</v>
      </c>
      <c r="Q580" t="s">
        <v>8324</v>
      </c>
      <c r="R580" t="s">
        <v>8325</v>
      </c>
      <c r="S580" s="8">
        <v>42230.578622685185</v>
      </c>
      <c r="T580" s="8"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18"/>
        <v>1.4583333333333333</v>
      </c>
      <c r="P581">
        <f t="shared" si="19"/>
        <v>3500</v>
      </c>
      <c r="Q581" t="s">
        <v>8324</v>
      </c>
      <c r="R581" t="s">
        <v>8325</v>
      </c>
      <c r="S581" s="8">
        <v>41968.852118055554</v>
      </c>
      <c r="T581" s="8"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18"/>
        <v>3.3333333333333333E-2</v>
      </c>
      <c r="P582">
        <f t="shared" si="19"/>
        <v>100</v>
      </c>
      <c r="Q582" t="s">
        <v>8324</v>
      </c>
      <c r="R582" t="s">
        <v>8325</v>
      </c>
      <c r="S582" s="8">
        <v>42605.908182870371</v>
      </c>
      <c r="T582" s="8"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18"/>
        <v>0</v>
      </c>
      <c r="P583" t="e">
        <f t="shared" si="19"/>
        <v>#DIV/0!</v>
      </c>
      <c r="Q583" t="s">
        <v>8324</v>
      </c>
      <c r="R583" t="s">
        <v>8325</v>
      </c>
      <c r="S583" s="8">
        <v>42188.012777777782</v>
      </c>
      <c r="T583" s="8"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18"/>
        <v>0</v>
      </c>
      <c r="P584" t="e">
        <f t="shared" si="19"/>
        <v>#DIV/0!</v>
      </c>
      <c r="Q584" t="s">
        <v>8324</v>
      </c>
      <c r="R584" t="s">
        <v>8325</v>
      </c>
      <c r="S584" s="8">
        <v>42055.739803240736</v>
      </c>
      <c r="T584" s="8"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18"/>
        <v>1.1111111111111112E-2</v>
      </c>
      <c r="P585">
        <f t="shared" si="19"/>
        <v>100</v>
      </c>
      <c r="Q585" t="s">
        <v>8324</v>
      </c>
      <c r="R585" t="s">
        <v>8325</v>
      </c>
      <c r="S585" s="8">
        <v>42052.93850694444</v>
      </c>
      <c r="T585" s="8"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18"/>
        <v>1</v>
      </c>
      <c r="P586">
        <f t="shared" si="19"/>
        <v>500</v>
      </c>
      <c r="Q586" t="s">
        <v>8324</v>
      </c>
      <c r="R586" t="s">
        <v>8325</v>
      </c>
      <c r="S586" s="8">
        <v>42049.716620370367</v>
      </c>
      <c r="T586" s="8"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18"/>
        <v>0</v>
      </c>
      <c r="P587" t="e">
        <f t="shared" si="19"/>
        <v>#DIV/0!</v>
      </c>
      <c r="Q587" t="s">
        <v>8324</v>
      </c>
      <c r="R587" t="s">
        <v>8325</v>
      </c>
      <c r="S587" s="8">
        <v>42283.3909375</v>
      </c>
      <c r="T587" s="8"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18"/>
        <v>0.55999999999999994</v>
      </c>
      <c r="P588">
        <f t="shared" si="19"/>
        <v>1400</v>
      </c>
      <c r="Q588" t="s">
        <v>8324</v>
      </c>
      <c r="R588" t="s">
        <v>8325</v>
      </c>
      <c r="S588" s="8">
        <v>42020.854247685187</v>
      </c>
      <c r="T588" s="8"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18"/>
        <v>9.0833333333333339</v>
      </c>
      <c r="P589">
        <f t="shared" si="19"/>
        <v>38928.571428571428</v>
      </c>
      <c r="Q589" t="s">
        <v>8324</v>
      </c>
      <c r="R589" t="s">
        <v>8325</v>
      </c>
      <c r="S589" s="8">
        <v>42080.757326388892</v>
      </c>
      <c r="T589" s="8"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18"/>
        <v>3.3444444444444441</v>
      </c>
      <c r="P590">
        <f t="shared" si="19"/>
        <v>15050</v>
      </c>
      <c r="Q590" t="s">
        <v>8324</v>
      </c>
      <c r="R590" t="s">
        <v>8325</v>
      </c>
      <c r="S590" s="8">
        <v>42631.769513888896</v>
      </c>
      <c r="T590" s="8"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18"/>
        <v>1.3333333333333334E-2</v>
      </c>
      <c r="P591">
        <f t="shared" si="19"/>
        <v>100</v>
      </c>
      <c r="Q591" t="s">
        <v>8324</v>
      </c>
      <c r="R591" t="s">
        <v>8325</v>
      </c>
      <c r="S591" s="8">
        <v>42178.614571759259</v>
      </c>
      <c r="T591" s="8"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18"/>
        <v>4.46</v>
      </c>
      <c r="P592">
        <f t="shared" si="19"/>
        <v>2477.7777777777778</v>
      </c>
      <c r="Q592" t="s">
        <v>8324</v>
      </c>
      <c r="R592" t="s">
        <v>8325</v>
      </c>
      <c r="S592" s="8">
        <v>42377.554756944446</v>
      </c>
      <c r="T592" s="8"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18"/>
        <v>6.0999999999999999E-2</v>
      </c>
      <c r="P593">
        <f t="shared" si="19"/>
        <v>3050</v>
      </c>
      <c r="Q593" t="s">
        <v>8324</v>
      </c>
      <c r="R593" t="s">
        <v>8325</v>
      </c>
      <c r="S593" s="8">
        <v>42177.543171296296</v>
      </c>
      <c r="T593" s="8"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18"/>
        <v>3.3333333333333335</v>
      </c>
      <c r="P594">
        <f t="shared" si="19"/>
        <v>25000</v>
      </c>
      <c r="Q594" t="s">
        <v>8324</v>
      </c>
      <c r="R594" t="s">
        <v>8325</v>
      </c>
      <c r="S594" s="8">
        <v>41946.232175925928</v>
      </c>
      <c r="T594" s="8"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18"/>
        <v>23</v>
      </c>
      <c r="P595">
        <f t="shared" si="19"/>
        <v>1642.8571428571427</v>
      </c>
      <c r="Q595" t="s">
        <v>8324</v>
      </c>
      <c r="R595" t="s">
        <v>8325</v>
      </c>
      <c r="S595" s="8">
        <v>42070.677604166667</v>
      </c>
      <c r="T595" s="8"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18"/>
        <v>0.104</v>
      </c>
      <c r="P596">
        <f t="shared" si="19"/>
        <v>1300</v>
      </c>
      <c r="Q596" t="s">
        <v>8324</v>
      </c>
      <c r="R596" t="s">
        <v>8325</v>
      </c>
      <c r="S596" s="8">
        <v>42446.780162037037</v>
      </c>
      <c r="T596" s="8"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18"/>
        <v>0.42599999999999999</v>
      </c>
      <c r="P597">
        <f t="shared" si="19"/>
        <v>5325</v>
      </c>
      <c r="Q597" t="s">
        <v>8324</v>
      </c>
      <c r="R597" t="s">
        <v>8325</v>
      </c>
      <c r="S597" s="8">
        <v>42083.069884259254</v>
      </c>
      <c r="T597" s="8"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18"/>
        <v>0.03</v>
      </c>
      <c r="P598">
        <f t="shared" si="19"/>
        <v>300</v>
      </c>
      <c r="Q598" t="s">
        <v>8324</v>
      </c>
      <c r="R598" t="s">
        <v>8325</v>
      </c>
      <c r="S598" s="8">
        <v>42646.896898148145</v>
      </c>
      <c r="T598" s="8"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18"/>
        <v>0.26666666666666666</v>
      </c>
      <c r="P599">
        <f t="shared" si="19"/>
        <v>1000</v>
      </c>
      <c r="Q599" t="s">
        <v>8324</v>
      </c>
      <c r="R599" t="s">
        <v>8325</v>
      </c>
      <c r="S599" s="8">
        <v>42545.705266203702</v>
      </c>
      <c r="T599" s="8"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18"/>
        <v>34</v>
      </c>
      <c r="P600">
        <f t="shared" si="19"/>
        <v>12142.857142857143</v>
      </c>
      <c r="Q600" t="s">
        <v>8324</v>
      </c>
      <c r="R600" t="s">
        <v>8325</v>
      </c>
      <c r="S600" s="8">
        <v>41948.00209490741</v>
      </c>
      <c r="T600" s="8"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18"/>
        <v>6.2E-2</v>
      </c>
      <c r="P601">
        <f t="shared" si="19"/>
        <v>1550</v>
      </c>
      <c r="Q601" t="s">
        <v>8324</v>
      </c>
      <c r="R601" t="s">
        <v>8325</v>
      </c>
      <c r="S601" s="8">
        <v>42047.812523148154</v>
      </c>
      <c r="T601" s="8"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18"/>
        <v>2</v>
      </c>
      <c r="P602">
        <f t="shared" si="19"/>
        <v>10000</v>
      </c>
      <c r="Q602" t="s">
        <v>8324</v>
      </c>
      <c r="R602" t="s">
        <v>8325</v>
      </c>
      <c r="S602" s="8">
        <v>42073.798171296294</v>
      </c>
      <c r="T602" s="8"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18"/>
        <v>1.4000000000000001</v>
      </c>
      <c r="P603">
        <f t="shared" si="19"/>
        <v>2333.333333333333</v>
      </c>
      <c r="Q603" t="s">
        <v>8324</v>
      </c>
      <c r="R603" t="s">
        <v>8325</v>
      </c>
      <c r="S603" s="8">
        <v>41969.858090277776</v>
      </c>
      <c r="T603" s="8"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18"/>
        <v>0</v>
      </c>
      <c r="P604" t="e">
        <f t="shared" si="19"/>
        <v>#DIV/0!</v>
      </c>
      <c r="Q604" t="s">
        <v>8324</v>
      </c>
      <c r="R604" t="s">
        <v>8325</v>
      </c>
      <c r="S604" s="8">
        <v>42143.79415509259</v>
      </c>
      <c r="T604" s="8"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18"/>
        <v>3.9334666666666664</v>
      </c>
      <c r="P605">
        <f t="shared" si="19"/>
        <v>4538.6153846153848</v>
      </c>
      <c r="Q605" t="s">
        <v>8324</v>
      </c>
      <c r="R605" t="s">
        <v>8325</v>
      </c>
      <c r="S605" s="8">
        <v>41835.639155092591</v>
      </c>
      <c r="T605" s="8"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18"/>
        <v>0</v>
      </c>
      <c r="P606" t="e">
        <f t="shared" si="19"/>
        <v>#DIV/0!</v>
      </c>
      <c r="Q606" t="s">
        <v>8324</v>
      </c>
      <c r="R606" t="s">
        <v>8325</v>
      </c>
      <c r="S606" s="8">
        <v>41849.035370370373</v>
      </c>
      <c r="T606" s="8"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18"/>
        <v>2.62</v>
      </c>
      <c r="P607">
        <f t="shared" si="19"/>
        <v>1637.5</v>
      </c>
      <c r="Q607" t="s">
        <v>8324</v>
      </c>
      <c r="R607" t="s">
        <v>8325</v>
      </c>
      <c r="S607" s="8">
        <v>42194.357731481476</v>
      </c>
      <c r="T607" s="8"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18"/>
        <v>0.2</v>
      </c>
      <c r="P608">
        <f t="shared" si="19"/>
        <v>1000</v>
      </c>
      <c r="Q608" t="s">
        <v>8324</v>
      </c>
      <c r="R608" t="s">
        <v>8325</v>
      </c>
      <c r="S608" s="8">
        <v>42102.650567129633</v>
      </c>
      <c r="T608" s="8"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18"/>
        <v>0</v>
      </c>
      <c r="P609" t="e">
        <f t="shared" si="19"/>
        <v>#DIV/0!</v>
      </c>
      <c r="Q609" t="s">
        <v>8324</v>
      </c>
      <c r="R609" t="s">
        <v>8325</v>
      </c>
      <c r="S609" s="8">
        <v>42300.825648148151</v>
      </c>
      <c r="T609" s="8"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18"/>
        <v>0.97400000000000009</v>
      </c>
      <c r="P610">
        <f t="shared" si="19"/>
        <v>29220</v>
      </c>
      <c r="Q610" t="s">
        <v>8324</v>
      </c>
      <c r="R610" t="s">
        <v>8325</v>
      </c>
      <c r="S610" s="8">
        <v>42140.921064814815</v>
      </c>
      <c r="T610" s="8"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18"/>
        <v>0.64102564102564097</v>
      </c>
      <c r="P611">
        <f t="shared" si="19"/>
        <v>500</v>
      </c>
      <c r="Q611" t="s">
        <v>8324</v>
      </c>
      <c r="R611" t="s">
        <v>8325</v>
      </c>
      <c r="S611" s="8">
        <v>42307.034074074079</v>
      </c>
      <c r="T611" s="8"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18"/>
        <v>0</v>
      </c>
      <c r="P612" t="e">
        <f t="shared" si="19"/>
        <v>#DIV/0!</v>
      </c>
      <c r="Q612" t="s">
        <v>8324</v>
      </c>
      <c r="R612" t="s">
        <v>8325</v>
      </c>
      <c r="S612" s="8">
        <v>42086.83085648148</v>
      </c>
      <c r="T612" s="8"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18"/>
        <v>0</v>
      </c>
      <c r="P613" t="e">
        <f t="shared" si="19"/>
        <v>#DIV/0!</v>
      </c>
      <c r="Q613" t="s">
        <v>8324</v>
      </c>
      <c r="R613" t="s">
        <v>8325</v>
      </c>
      <c r="S613" s="8">
        <v>42328.560613425929</v>
      </c>
      <c r="T613" s="8"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18"/>
        <v>0</v>
      </c>
      <c r="P614" t="e">
        <f t="shared" si="19"/>
        <v>#DIV/0!</v>
      </c>
      <c r="Q614" t="s">
        <v>8324</v>
      </c>
      <c r="R614" t="s">
        <v>8325</v>
      </c>
      <c r="S614" s="8">
        <v>42585.031782407401</v>
      </c>
      <c r="T614" s="8"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18"/>
        <v>21.363333333333333</v>
      </c>
      <c r="P615">
        <f t="shared" si="19"/>
        <v>10593.388429752067</v>
      </c>
      <c r="Q615" t="s">
        <v>8324</v>
      </c>
      <c r="R615" t="s">
        <v>8325</v>
      </c>
      <c r="S615" s="8">
        <v>42247.496759259258</v>
      </c>
      <c r="T615" s="8"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18"/>
        <v>0</v>
      </c>
      <c r="P616" t="e">
        <f t="shared" si="19"/>
        <v>#DIV/0!</v>
      </c>
      <c r="Q616" t="s">
        <v>8324</v>
      </c>
      <c r="R616" t="s">
        <v>8325</v>
      </c>
      <c r="S616" s="8">
        <v>42515.061805555553</v>
      </c>
      <c r="T616" s="8"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18"/>
        <v>0</v>
      </c>
      <c r="P617" t="e">
        <f t="shared" si="19"/>
        <v>#DIV/0!</v>
      </c>
      <c r="Q617" t="s">
        <v>8324</v>
      </c>
      <c r="R617" t="s">
        <v>8325</v>
      </c>
      <c r="S617" s="8">
        <v>42242.122210648144</v>
      </c>
      <c r="T617" s="8"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18"/>
        <v>0</v>
      </c>
      <c r="P618" t="e">
        <f t="shared" si="19"/>
        <v>#DIV/0!</v>
      </c>
      <c r="Q618" t="s">
        <v>8324</v>
      </c>
      <c r="R618" t="s">
        <v>8325</v>
      </c>
      <c r="S618" s="8">
        <v>42761.376238425932</v>
      </c>
      <c r="T618" s="8"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18"/>
        <v>3</v>
      </c>
      <c r="P619">
        <f t="shared" si="19"/>
        <v>2000</v>
      </c>
      <c r="Q619" t="s">
        <v>8324</v>
      </c>
      <c r="R619" t="s">
        <v>8325</v>
      </c>
      <c r="S619" s="8">
        <v>42087.343090277776</v>
      </c>
      <c r="T619" s="8"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18"/>
        <v>0</v>
      </c>
      <c r="P620" t="e">
        <f t="shared" si="19"/>
        <v>#DIV/0!</v>
      </c>
      <c r="Q620" t="s">
        <v>8324</v>
      </c>
      <c r="R620" t="s">
        <v>8325</v>
      </c>
      <c r="S620" s="8">
        <v>42317.810219907406</v>
      </c>
      <c r="T620" s="8"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18"/>
        <v>3.9999999999999996E-5</v>
      </c>
      <c r="P621">
        <f t="shared" si="19"/>
        <v>100</v>
      </c>
      <c r="Q621" t="s">
        <v>8324</v>
      </c>
      <c r="R621" t="s">
        <v>8325</v>
      </c>
      <c r="S621" s="8">
        <v>41908.650347222225</v>
      </c>
      <c r="T621" s="8"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18"/>
        <v>1</v>
      </c>
      <c r="P622">
        <f t="shared" si="19"/>
        <v>30000</v>
      </c>
      <c r="Q622" t="s">
        <v>8324</v>
      </c>
      <c r="R622" t="s">
        <v>8325</v>
      </c>
      <c r="S622" s="8">
        <v>41831.716874999998</v>
      </c>
      <c r="T622" s="8"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18"/>
        <v>1.044</v>
      </c>
      <c r="P623">
        <f t="shared" si="19"/>
        <v>8700</v>
      </c>
      <c r="Q623" t="s">
        <v>8324</v>
      </c>
      <c r="R623" t="s">
        <v>8325</v>
      </c>
      <c r="S623" s="8">
        <v>42528.987696759257</v>
      </c>
      <c r="T623" s="8"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18"/>
        <v>5.6833333333333336</v>
      </c>
      <c r="P624">
        <f t="shared" si="19"/>
        <v>3788.8888888888887</v>
      </c>
      <c r="Q624" t="s">
        <v>8324</v>
      </c>
      <c r="R624" t="s">
        <v>8325</v>
      </c>
      <c r="S624" s="8">
        <v>42532.774745370371</v>
      </c>
      <c r="T624" s="8"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18"/>
        <v>0</v>
      </c>
      <c r="P625" t="e">
        <f t="shared" si="19"/>
        <v>#DIV/0!</v>
      </c>
      <c r="Q625" t="s">
        <v>8324</v>
      </c>
      <c r="R625" t="s">
        <v>8325</v>
      </c>
      <c r="S625" s="8">
        <v>42122.009224537032</v>
      </c>
      <c r="T625" s="8"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18"/>
        <v>0</v>
      </c>
      <c r="P626" t="e">
        <f t="shared" si="19"/>
        <v>#DIV/0!</v>
      </c>
      <c r="Q626" t="s">
        <v>8324</v>
      </c>
      <c r="R626" t="s">
        <v>8325</v>
      </c>
      <c r="S626" s="8">
        <v>42108.988900462966</v>
      </c>
      <c r="T626" s="8"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18"/>
        <v>0</v>
      </c>
      <c r="P627" t="e">
        <f t="shared" si="19"/>
        <v>#DIV/0!</v>
      </c>
      <c r="Q627" t="s">
        <v>8324</v>
      </c>
      <c r="R627" t="s">
        <v>8325</v>
      </c>
      <c r="S627" s="8">
        <v>42790.895567129628</v>
      </c>
      <c r="T627" s="8"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18"/>
        <v>17.380000000000003</v>
      </c>
      <c r="P628">
        <f t="shared" si="19"/>
        <v>11141.025641025641</v>
      </c>
      <c r="Q628" t="s">
        <v>8324</v>
      </c>
      <c r="R628" t="s">
        <v>8325</v>
      </c>
      <c r="S628" s="8">
        <v>42198.559479166666</v>
      </c>
      <c r="T628" s="8"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18"/>
        <v>0.02</v>
      </c>
      <c r="P629">
        <f t="shared" si="19"/>
        <v>9000</v>
      </c>
      <c r="Q629" t="s">
        <v>8324</v>
      </c>
      <c r="R629" t="s">
        <v>8325</v>
      </c>
      <c r="S629" s="8">
        <v>42384.306840277779</v>
      </c>
      <c r="T629" s="8"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18"/>
        <v>0</v>
      </c>
      <c r="P630" t="e">
        <f t="shared" si="19"/>
        <v>#DIV/0!</v>
      </c>
      <c r="Q630" t="s">
        <v>8324</v>
      </c>
      <c r="R630" t="s">
        <v>8325</v>
      </c>
      <c r="S630" s="8">
        <v>41803.692789351851</v>
      </c>
      <c r="T630" s="8"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18"/>
        <v>0.17500000000000002</v>
      </c>
      <c r="P631">
        <f t="shared" si="19"/>
        <v>11666.666666666668</v>
      </c>
      <c r="Q631" t="s">
        <v>8324</v>
      </c>
      <c r="R631" t="s">
        <v>8325</v>
      </c>
      <c r="S631" s="8">
        <v>42474.637824074074</v>
      </c>
      <c r="T631" s="8"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18"/>
        <v>8.3340278356529712E-2</v>
      </c>
      <c r="P632">
        <f t="shared" si="19"/>
        <v>1000</v>
      </c>
      <c r="Q632" t="s">
        <v>8324</v>
      </c>
      <c r="R632" t="s">
        <v>8325</v>
      </c>
      <c r="S632" s="8">
        <v>42223.619456018518</v>
      </c>
      <c r="T632" s="8"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18"/>
        <v>1.38</v>
      </c>
      <c r="P633">
        <f t="shared" si="19"/>
        <v>7666.666666666667</v>
      </c>
      <c r="Q633" t="s">
        <v>8324</v>
      </c>
      <c r="R633" t="s">
        <v>8325</v>
      </c>
      <c r="S633" s="8">
        <v>42489.772326388891</v>
      </c>
      <c r="T633" s="8"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18"/>
        <v>0</v>
      </c>
      <c r="P634" t="e">
        <f t="shared" si="19"/>
        <v>#DIV/0!</v>
      </c>
      <c r="Q634" t="s">
        <v>8324</v>
      </c>
      <c r="R634" t="s">
        <v>8325</v>
      </c>
      <c r="S634" s="8">
        <v>42303.659317129626</v>
      </c>
      <c r="T634" s="8"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18"/>
        <v>12.45</v>
      </c>
      <c r="P635">
        <f t="shared" si="19"/>
        <v>4980</v>
      </c>
      <c r="Q635" t="s">
        <v>8324</v>
      </c>
      <c r="R635" t="s">
        <v>8325</v>
      </c>
      <c r="S635" s="8">
        <v>42507.29932870371</v>
      </c>
      <c r="T635" s="8"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18"/>
        <v>0.02</v>
      </c>
      <c r="P636">
        <f t="shared" si="19"/>
        <v>100</v>
      </c>
      <c r="Q636" t="s">
        <v>8324</v>
      </c>
      <c r="R636" t="s">
        <v>8325</v>
      </c>
      <c r="S636" s="8">
        <v>42031.928576388891</v>
      </c>
      <c r="T636" s="8"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18"/>
        <v>8.0000000000000002E-3</v>
      </c>
      <c r="P637">
        <f t="shared" si="19"/>
        <v>200</v>
      </c>
      <c r="Q637" t="s">
        <v>8324</v>
      </c>
      <c r="R637" t="s">
        <v>8325</v>
      </c>
      <c r="S637" s="8">
        <v>42076.092152777783</v>
      </c>
      <c r="T637" s="8"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18"/>
        <v>0.2</v>
      </c>
      <c r="P638">
        <f t="shared" si="19"/>
        <v>400</v>
      </c>
      <c r="Q638" t="s">
        <v>8324</v>
      </c>
      <c r="R638" t="s">
        <v>8325</v>
      </c>
      <c r="S638" s="8">
        <v>42131.455439814818</v>
      </c>
      <c r="T638" s="8"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18"/>
        <v>0</v>
      </c>
      <c r="P639" t="e">
        <f t="shared" si="19"/>
        <v>#DIV/0!</v>
      </c>
      <c r="Q639" t="s">
        <v>8324</v>
      </c>
      <c r="R639" t="s">
        <v>8325</v>
      </c>
      <c r="S639" s="8">
        <v>42762.962013888886</v>
      </c>
      <c r="T639" s="8"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18"/>
        <v>9.0000000000000011E-3</v>
      </c>
      <c r="P640">
        <f t="shared" si="19"/>
        <v>300</v>
      </c>
      <c r="Q640" t="s">
        <v>8324</v>
      </c>
      <c r="R640" t="s">
        <v>8325</v>
      </c>
      <c r="S640" s="8">
        <v>42759.593310185184</v>
      </c>
      <c r="T640" s="8"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18"/>
        <v>9.9999999999999991E-5</v>
      </c>
      <c r="P641">
        <f t="shared" si="19"/>
        <v>100</v>
      </c>
      <c r="Q641" t="s">
        <v>8324</v>
      </c>
      <c r="R641" t="s">
        <v>8325</v>
      </c>
      <c r="S641" s="8">
        <v>41865.583275462966</v>
      </c>
      <c r="T641" s="8"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18"/>
        <v>144.28571428571428</v>
      </c>
      <c r="P642">
        <f t="shared" si="19"/>
        <v>5050</v>
      </c>
      <c r="Q642" t="s">
        <v>8324</v>
      </c>
      <c r="R642" t="s">
        <v>8326</v>
      </c>
      <c r="S642" s="8">
        <v>42683.420312500006</v>
      </c>
      <c r="T642" s="8"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20">(E643/D643)*100</f>
        <v>119.16249999999999</v>
      </c>
      <c r="P643">
        <f t="shared" ref="P643:P706" si="21">(E643/L643)*100</f>
        <v>15131.746031746034</v>
      </c>
      <c r="Q643" t="s">
        <v>8324</v>
      </c>
      <c r="R643" t="s">
        <v>8326</v>
      </c>
      <c r="S643" s="8">
        <v>42199.57</v>
      </c>
      <c r="T643" s="8"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20"/>
        <v>1460.4850000000001</v>
      </c>
      <c r="P644">
        <f t="shared" si="21"/>
        <v>13435.924563017479</v>
      </c>
      <c r="Q644" t="s">
        <v>8324</v>
      </c>
      <c r="R644" t="s">
        <v>8326</v>
      </c>
      <c r="S644" s="8">
        <v>42199.651319444441</v>
      </c>
      <c r="T644" s="8"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20"/>
        <v>105.80799999999999</v>
      </c>
      <c r="P645">
        <f t="shared" si="21"/>
        <v>17402.631578947367</v>
      </c>
      <c r="Q645" t="s">
        <v>8324</v>
      </c>
      <c r="R645" t="s">
        <v>8326</v>
      </c>
      <c r="S645" s="8">
        <v>42100.642071759255</v>
      </c>
      <c r="T645" s="8"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20"/>
        <v>300.11791999999997</v>
      </c>
      <c r="P646">
        <f t="shared" si="21"/>
        <v>7348.6268364348671</v>
      </c>
      <c r="Q646" t="s">
        <v>8324</v>
      </c>
      <c r="R646" t="s">
        <v>8326</v>
      </c>
      <c r="S646" s="8">
        <v>41898.665960648148</v>
      </c>
      <c r="T646" s="8"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20"/>
        <v>278.7</v>
      </c>
      <c r="P647">
        <f t="shared" si="21"/>
        <v>2351.8987341772154</v>
      </c>
      <c r="Q647" t="s">
        <v>8324</v>
      </c>
      <c r="R647" t="s">
        <v>8326</v>
      </c>
      <c r="S647" s="8">
        <v>42564.026319444441</v>
      </c>
      <c r="T647" s="8"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20"/>
        <v>131.87625</v>
      </c>
      <c r="P648">
        <f t="shared" si="21"/>
        <v>3907.4444444444443</v>
      </c>
      <c r="Q648" t="s">
        <v>8324</v>
      </c>
      <c r="R648" t="s">
        <v>8326</v>
      </c>
      <c r="S648" s="8">
        <v>41832.852627314816</v>
      </c>
      <c r="T648" s="8"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20"/>
        <v>107.05</v>
      </c>
      <c r="P649">
        <f t="shared" si="21"/>
        <v>12594.117647058823</v>
      </c>
      <c r="Q649" t="s">
        <v>8324</v>
      </c>
      <c r="R649" t="s">
        <v>8326</v>
      </c>
      <c r="S649" s="8">
        <v>42416.767928240741</v>
      </c>
      <c r="T649" s="8"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20"/>
        <v>126.82285714285715</v>
      </c>
      <c r="P650">
        <f t="shared" si="21"/>
        <v>164400</v>
      </c>
      <c r="Q650" t="s">
        <v>8324</v>
      </c>
      <c r="R650" t="s">
        <v>8326</v>
      </c>
      <c r="S650" s="8">
        <v>41891.693379629629</v>
      </c>
      <c r="T650" s="8"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20"/>
        <v>139.96</v>
      </c>
      <c r="P651">
        <f t="shared" si="21"/>
        <v>4267.0731707317073</v>
      </c>
      <c r="Q651" t="s">
        <v>8324</v>
      </c>
      <c r="R651" t="s">
        <v>8326</v>
      </c>
      <c r="S651" s="8">
        <v>41877.912187499998</v>
      </c>
      <c r="T651" s="8"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20"/>
        <v>112.4</v>
      </c>
      <c r="P652">
        <f t="shared" si="21"/>
        <v>3512.5</v>
      </c>
      <c r="Q652" t="s">
        <v>8324</v>
      </c>
      <c r="R652" t="s">
        <v>8326</v>
      </c>
      <c r="S652" s="8">
        <v>41932.036851851852</v>
      </c>
      <c r="T652" s="8"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20"/>
        <v>100.52799999999999</v>
      </c>
      <c r="P653">
        <f t="shared" si="21"/>
        <v>23935.238095238095</v>
      </c>
      <c r="Q653" t="s">
        <v>8324</v>
      </c>
      <c r="R653" t="s">
        <v>8326</v>
      </c>
      <c r="S653" s="8">
        <v>41956.017488425925</v>
      </c>
      <c r="T653" s="8"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20"/>
        <v>100.46666666666665</v>
      </c>
      <c r="P654">
        <f t="shared" si="21"/>
        <v>10764.285714285714</v>
      </c>
      <c r="Q654" t="s">
        <v>8324</v>
      </c>
      <c r="R654" t="s">
        <v>8326</v>
      </c>
      <c r="S654" s="8">
        <v>42675.690393518518</v>
      </c>
      <c r="T654" s="8"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20"/>
        <v>141.446</v>
      </c>
      <c r="P655">
        <f t="shared" si="21"/>
        <v>9583.0623306233065</v>
      </c>
      <c r="Q655" t="s">
        <v>8324</v>
      </c>
      <c r="R655" t="s">
        <v>8326</v>
      </c>
      <c r="S655" s="8">
        <v>42199.618518518517</v>
      </c>
      <c r="T655" s="8"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20"/>
        <v>267.29166666666669</v>
      </c>
      <c r="P656">
        <f t="shared" si="21"/>
        <v>3166.3376110562685</v>
      </c>
      <c r="Q656" t="s">
        <v>8324</v>
      </c>
      <c r="R656" t="s">
        <v>8326</v>
      </c>
      <c r="S656" s="8">
        <v>42163.957326388889</v>
      </c>
      <c r="T656" s="8"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20"/>
        <v>146.88749999999999</v>
      </c>
      <c r="P657">
        <f t="shared" si="21"/>
        <v>4288.6861313868612</v>
      </c>
      <c r="Q657" t="s">
        <v>8324</v>
      </c>
      <c r="R657" t="s">
        <v>8326</v>
      </c>
      <c r="S657" s="8">
        <v>42045.957314814819</v>
      </c>
      <c r="T657" s="8"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20"/>
        <v>213.56</v>
      </c>
      <c r="P658">
        <f t="shared" si="21"/>
        <v>12273.563218390806</v>
      </c>
      <c r="Q658" t="s">
        <v>8324</v>
      </c>
      <c r="R658" t="s">
        <v>8326</v>
      </c>
      <c r="S658" s="8">
        <v>42417.804618055554</v>
      </c>
      <c r="T658" s="8"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20"/>
        <v>125.69999999999999</v>
      </c>
      <c r="P659">
        <f t="shared" si="21"/>
        <v>19045.454545454548</v>
      </c>
      <c r="Q659" t="s">
        <v>8324</v>
      </c>
      <c r="R659" t="s">
        <v>8326</v>
      </c>
      <c r="S659" s="8">
        <v>42331.84574074074</v>
      </c>
      <c r="T659" s="8"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20"/>
        <v>104.46206037108834</v>
      </c>
      <c r="P660">
        <f t="shared" si="21"/>
        <v>10933.695652173912</v>
      </c>
      <c r="Q660" t="s">
        <v>8324</v>
      </c>
      <c r="R660" t="s">
        <v>8326</v>
      </c>
      <c r="S660" s="8">
        <v>42179.160752314812</v>
      </c>
      <c r="T660" s="8"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20"/>
        <v>100.56666666666668</v>
      </c>
      <c r="P661">
        <f t="shared" si="21"/>
        <v>14366.666666666666</v>
      </c>
      <c r="Q661" t="s">
        <v>8324</v>
      </c>
      <c r="R661" t="s">
        <v>8326</v>
      </c>
      <c r="S661" s="8">
        <v>42209.593692129631</v>
      </c>
      <c r="T661" s="8"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20"/>
        <v>3.0579999999999998</v>
      </c>
      <c r="P662">
        <f t="shared" si="21"/>
        <v>8494.4444444444434</v>
      </c>
      <c r="Q662" t="s">
        <v>8324</v>
      </c>
      <c r="R662" t="s">
        <v>8326</v>
      </c>
      <c r="S662" s="8">
        <v>41922.741655092592</v>
      </c>
      <c r="T662" s="8"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20"/>
        <v>0.95</v>
      </c>
      <c r="P663">
        <f t="shared" si="21"/>
        <v>1055.5555555555554</v>
      </c>
      <c r="Q663" t="s">
        <v>8324</v>
      </c>
      <c r="R663" t="s">
        <v>8326</v>
      </c>
      <c r="S663" s="8">
        <v>42636.645358796297</v>
      </c>
      <c r="T663" s="8"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20"/>
        <v>0.4</v>
      </c>
      <c r="P664">
        <f t="shared" si="21"/>
        <v>3900</v>
      </c>
      <c r="Q664" t="s">
        <v>8324</v>
      </c>
      <c r="R664" t="s">
        <v>8326</v>
      </c>
      <c r="S664" s="8">
        <v>41990.438043981485</v>
      </c>
      <c r="T664" s="8"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20"/>
        <v>0.35000000000000003</v>
      </c>
      <c r="P665">
        <f t="shared" si="21"/>
        <v>10000</v>
      </c>
      <c r="Q665" t="s">
        <v>8324</v>
      </c>
      <c r="R665" t="s">
        <v>8326</v>
      </c>
      <c r="S665" s="8">
        <v>42173.843240740738</v>
      </c>
      <c r="T665" s="8"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20"/>
        <v>7.5333333333333332</v>
      </c>
      <c r="P666">
        <f t="shared" si="21"/>
        <v>3117.2413793103447</v>
      </c>
      <c r="Q666" t="s">
        <v>8324</v>
      </c>
      <c r="R666" t="s">
        <v>8326</v>
      </c>
      <c r="S666" s="8">
        <v>42077.666377314818</v>
      </c>
      <c r="T666" s="8"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20"/>
        <v>18.64</v>
      </c>
      <c r="P667">
        <f t="shared" si="21"/>
        <v>15533.333333333334</v>
      </c>
      <c r="Q667" t="s">
        <v>8324</v>
      </c>
      <c r="R667" t="s">
        <v>8326</v>
      </c>
      <c r="S667" s="8">
        <v>42688.711354166662</v>
      </c>
      <c r="T667" s="8"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20"/>
        <v>4.0000000000000001E-3</v>
      </c>
      <c r="P668">
        <f t="shared" si="21"/>
        <v>200</v>
      </c>
      <c r="Q668" t="s">
        <v>8324</v>
      </c>
      <c r="R668" t="s">
        <v>8326</v>
      </c>
      <c r="S668" s="8">
        <v>41838.832152777781</v>
      </c>
      <c r="T668" s="8"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20"/>
        <v>10.02</v>
      </c>
      <c r="P669">
        <f t="shared" si="21"/>
        <v>17892.857142857141</v>
      </c>
      <c r="Q669" t="s">
        <v>8324</v>
      </c>
      <c r="R669" t="s">
        <v>8326</v>
      </c>
      <c r="S669" s="8">
        <v>42632.373414351852</v>
      </c>
      <c r="T669" s="8"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20"/>
        <v>4.5600000000000005</v>
      </c>
      <c r="P670">
        <f t="shared" si="21"/>
        <v>2736</v>
      </c>
      <c r="Q670" t="s">
        <v>8324</v>
      </c>
      <c r="R670" t="s">
        <v>8326</v>
      </c>
      <c r="S670" s="8">
        <v>42090.831273148149</v>
      </c>
      <c r="T670" s="8"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20"/>
        <v>21.5075</v>
      </c>
      <c r="P671">
        <f t="shared" si="21"/>
        <v>153625</v>
      </c>
      <c r="Q671" t="s">
        <v>8324</v>
      </c>
      <c r="R671" t="s">
        <v>8326</v>
      </c>
      <c r="S671" s="8">
        <v>42527.625671296293</v>
      </c>
      <c r="T671" s="8"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20"/>
        <v>29.276666666666667</v>
      </c>
      <c r="P672">
        <f t="shared" si="21"/>
        <v>8499.677419354839</v>
      </c>
      <c r="Q672" t="s">
        <v>8324</v>
      </c>
      <c r="R672" t="s">
        <v>8326</v>
      </c>
      <c r="S672" s="8">
        <v>42506.709722222222</v>
      </c>
      <c r="T672" s="8"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20"/>
        <v>39.426666666666662</v>
      </c>
      <c r="P673">
        <f t="shared" si="21"/>
        <v>78853.333333333328</v>
      </c>
      <c r="Q673" t="s">
        <v>8324</v>
      </c>
      <c r="R673" t="s">
        <v>8326</v>
      </c>
      <c r="S673" s="8">
        <v>41984.692731481482</v>
      </c>
      <c r="T673" s="8"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20"/>
        <v>21.628</v>
      </c>
      <c r="P674">
        <f t="shared" si="21"/>
        <v>5029.7674418604647</v>
      </c>
      <c r="Q674" t="s">
        <v>8324</v>
      </c>
      <c r="R674" t="s">
        <v>8326</v>
      </c>
      <c r="S674" s="8">
        <v>41974.219490740739</v>
      </c>
      <c r="T674" s="8"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20"/>
        <v>0.20500000000000002</v>
      </c>
      <c r="P675">
        <f t="shared" si="21"/>
        <v>6833.333333333333</v>
      </c>
      <c r="Q675" t="s">
        <v>8324</v>
      </c>
      <c r="R675" t="s">
        <v>8326</v>
      </c>
      <c r="S675" s="8">
        <v>41838.840474537035</v>
      </c>
      <c r="T675" s="8"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20"/>
        <v>0.03</v>
      </c>
      <c r="P676">
        <f t="shared" si="21"/>
        <v>750</v>
      </c>
      <c r="Q676" t="s">
        <v>8324</v>
      </c>
      <c r="R676" t="s">
        <v>8326</v>
      </c>
      <c r="S676" s="8">
        <v>41803.116053240738</v>
      </c>
      <c r="T676" s="8"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20"/>
        <v>14.85</v>
      </c>
      <c r="P677">
        <f t="shared" si="21"/>
        <v>3426.9230769230767</v>
      </c>
      <c r="Q677" t="s">
        <v>8324</v>
      </c>
      <c r="R677" t="s">
        <v>8326</v>
      </c>
      <c r="S677" s="8">
        <v>41975.930601851855</v>
      </c>
      <c r="T677" s="8"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20"/>
        <v>1.4710000000000001</v>
      </c>
      <c r="P678">
        <f t="shared" si="21"/>
        <v>6129.1666666666661</v>
      </c>
      <c r="Q678" t="s">
        <v>8324</v>
      </c>
      <c r="R678" t="s">
        <v>8326</v>
      </c>
      <c r="S678" s="8">
        <v>42012.768298611118</v>
      </c>
      <c r="T678" s="8"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20"/>
        <v>25.584</v>
      </c>
      <c r="P679">
        <f t="shared" si="21"/>
        <v>13325</v>
      </c>
      <c r="Q679" t="s">
        <v>8324</v>
      </c>
      <c r="R679" t="s">
        <v>8326</v>
      </c>
      <c r="S679" s="8">
        <v>42504.403877314813</v>
      </c>
      <c r="T679" s="8"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20"/>
        <v>3.8206896551724134</v>
      </c>
      <c r="P680">
        <f t="shared" si="21"/>
        <v>6517.6470588235288</v>
      </c>
      <c r="Q680" t="s">
        <v>8324</v>
      </c>
      <c r="R680" t="s">
        <v>8326</v>
      </c>
      <c r="S680" s="8">
        <v>42481.376597222217</v>
      </c>
      <c r="T680" s="8"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20"/>
        <v>15.485964912280703</v>
      </c>
      <c r="P681">
        <f t="shared" si="21"/>
        <v>9390.4255319148924</v>
      </c>
      <c r="Q681" t="s">
        <v>8324</v>
      </c>
      <c r="R681" t="s">
        <v>8326</v>
      </c>
      <c r="S681" s="8">
        <v>42556.695706018523</v>
      </c>
      <c r="T681" s="8"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20"/>
        <v>25.912000000000003</v>
      </c>
      <c r="P682">
        <f t="shared" si="21"/>
        <v>15065.116279069767</v>
      </c>
      <c r="Q682" t="s">
        <v>8324</v>
      </c>
      <c r="R682" t="s">
        <v>8326</v>
      </c>
      <c r="S682" s="8">
        <v>41864.501516203702</v>
      </c>
      <c r="T682" s="8"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20"/>
        <v>0.04</v>
      </c>
      <c r="P683">
        <f t="shared" si="21"/>
        <v>100</v>
      </c>
      <c r="Q683" t="s">
        <v>8324</v>
      </c>
      <c r="R683" t="s">
        <v>8326</v>
      </c>
      <c r="S683" s="8">
        <v>42639.805601851855</v>
      </c>
      <c r="T683" s="8"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20"/>
        <v>0.106</v>
      </c>
      <c r="P684">
        <f t="shared" si="21"/>
        <v>1325</v>
      </c>
      <c r="Q684" t="s">
        <v>8324</v>
      </c>
      <c r="R684" t="s">
        <v>8326</v>
      </c>
      <c r="S684" s="8">
        <v>42778.765300925923</v>
      </c>
      <c r="T684" s="8"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20"/>
        <v>0.85142857142857142</v>
      </c>
      <c r="P685">
        <f t="shared" si="21"/>
        <v>9933.3333333333321</v>
      </c>
      <c r="Q685" t="s">
        <v>8324</v>
      </c>
      <c r="R685" t="s">
        <v>8326</v>
      </c>
      <c r="S685" s="8">
        <v>42634.900046296301</v>
      </c>
      <c r="T685" s="8"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20"/>
        <v>7.4837500000000006</v>
      </c>
      <c r="P686">
        <f t="shared" si="21"/>
        <v>17739.259259259259</v>
      </c>
      <c r="Q686" t="s">
        <v>8324</v>
      </c>
      <c r="R686" t="s">
        <v>8326</v>
      </c>
      <c r="S686" s="8">
        <v>41809.473275462966</v>
      </c>
      <c r="T686" s="8"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20"/>
        <v>27.650000000000002</v>
      </c>
      <c r="P687">
        <f t="shared" si="21"/>
        <v>5530</v>
      </c>
      <c r="Q687" t="s">
        <v>8324</v>
      </c>
      <c r="R687" t="s">
        <v>8326</v>
      </c>
      <c r="S687" s="8">
        <v>41971.866574074069</v>
      </c>
      <c r="T687" s="8"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20"/>
        <v>0</v>
      </c>
      <c r="P688" t="e">
        <f t="shared" si="21"/>
        <v>#DIV/0!</v>
      </c>
      <c r="Q688" t="s">
        <v>8324</v>
      </c>
      <c r="R688" t="s">
        <v>8326</v>
      </c>
      <c r="S688" s="8">
        <v>42189.673263888893</v>
      </c>
      <c r="T688" s="8"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20"/>
        <v>3.55</v>
      </c>
      <c r="P689">
        <f t="shared" si="21"/>
        <v>59166.666666666664</v>
      </c>
      <c r="Q689" t="s">
        <v>8324</v>
      </c>
      <c r="R689" t="s">
        <v>8326</v>
      </c>
      <c r="S689" s="8">
        <v>42711.750613425931</v>
      </c>
      <c r="T689" s="8"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20"/>
        <v>72.989999999999995</v>
      </c>
      <c r="P690">
        <f t="shared" si="21"/>
        <v>40550</v>
      </c>
      <c r="Q690" t="s">
        <v>8324</v>
      </c>
      <c r="R690" t="s">
        <v>8326</v>
      </c>
      <c r="S690" s="8">
        <v>42262.104780092588</v>
      </c>
      <c r="T690" s="8"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20"/>
        <v>57.648750000000007</v>
      </c>
      <c r="P691">
        <f t="shared" si="21"/>
        <v>34314.732142857145</v>
      </c>
      <c r="Q691" t="s">
        <v>8324</v>
      </c>
      <c r="R691" t="s">
        <v>8326</v>
      </c>
      <c r="S691" s="8">
        <v>42675.66778935185</v>
      </c>
      <c r="T691" s="8"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20"/>
        <v>12.34</v>
      </c>
      <c r="P692">
        <f t="shared" si="21"/>
        <v>7258.8235294117649</v>
      </c>
      <c r="Q692" t="s">
        <v>8324</v>
      </c>
      <c r="R692" t="s">
        <v>8326</v>
      </c>
      <c r="S692" s="8">
        <v>42579.634733796294</v>
      </c>
      <c r="T692" s="8"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20"/>
        <v>0.52</v>
      </c>
      <c r="P693">
        <f t="shared" si="21"/>
        <v>2600</v>
      </c>
      <c r="Q693" t="s">
        <v>8324</v>
      </c>
      <c r="R693" t="s">
        <v>8326</v>
      </c>
      <c r="S693" s="8">
        <v>42158.028310185182</v>
      </c>
      <c r="T693" s="8"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20"/>
        <v>6.5299999999999994</v>
      </c>
      <c r="P694">
        <f t="shared" si="21"/>
        <v>649.75124378109456</v>
      </c>
      <c r="Q694" t="s">
        <v>8324</v>
      </c>
      <c r="R694" t="s">
        <v>8326</v>
      </c>
      <c r="S694" s="8">
        <v>42696.37572916667</v>
      </c>
      <c r="T694" s="8"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20"/>
        <v>35.338000000000001</v>
      </c>
      <c r="P695">
        <f t="shared" si="21"/>
        <v>11938.513513513513</v>
      </c>
      <c r="Q695" t="s">
        <v>8324</v>
      </c>
      <c r="R695" t="s">
        <v>8326</v>
      </c>
      <c r="S695" s="8">
        <v>42094.808182870373</v>
      </c>
      <c r="T695" s="8"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20"/>
        <v>0.39333333333333331</v>
      </c>
      <c r="P696">
        <f t="shared" si="21"/>
        <v>8428.5714285714294</v>
      </c>
      <c r="Q696" t="s">
        <v>8324</v>
      </c>
      <c r="R696" t="s">
        <v>8326</v>
      </c>
      <c r="S696" s="8">
        <v>42737.663877314815</v>
      </c>
      <c r="T696" s="8"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20"/>
        <v>1.06</v>
      </c>
      <c r="P697">
        <f t="shared" si="21"/>
        <v>9085.7142857142862</v>
      </c>
      <c r="Q697" t="s">
        <v>8324</v>
      </c>
      <c r="R697" t="s">
        <v>8326</v>
      </c>
      <c r="S697" s="8">
        <v>41913.521064814813</v>
      </c>
      <c r="T697" s="8"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20"/>
        <v>5.7142857142857147E-4</v>
      </c>
      <c r="P698">
        <f t="shared" si="21"/>
        <v>100</v>
      </c>
      <c r="Q698" t="s">
        <v>8324</v>
      </c>
      <c r="R698" t="s">
        <v>8326</v>
      </c>
      <c r="S698" s="8">
        <v>41815.927106481482</v>
      </c>
      <c r="T698" s="8"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20"/>
        <v>46.379999999999995</v>
      </c>
      <c r="P699">
        <f t="shared" si="21"/>
        <v>2034.2105263157894</v>
      </c>
      <c r="Q699" t="s">
        <v>8324</v>
      </c>
      <c r="R699" t="s">
        <v>8326</v>
      </c>
      <c r="S699" s="8">
        <v>42388.523020833338</v>
      </c>
      <c r="T699" s="8"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20"/>
        <v>15.39</v>
      </c>
      <c r="P700">
        <f t="shared" si="21"/>
        <v>53068.965517241384</v>
      </c>
      <c r="Q700" t="s">
        <v>8324</v>
      </c>
      <c r="R700" t="s">
        <v>8326</v>
      </c>
      <c r="S700" s="8">
        <v>41866.931076388886</v>
      </c>
      <c r="T700" s="8"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20"/>
        <v>82.422107692307705</v>
      </c>
      <c r="P701">
        <f t="shared" si="21"/>
        <v>12039.184269662923</v>
      </c>
      <c r="Q701" t="s">
        <v>8324</v>
      </c>
      <c r="R701" t="s">
        <v>8326</v>
      </c>
      <c r="S701" s="8">
        <v>41563.485509259262</v>
      </c>
      <c r="T701" s="8"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20"/>
        <v>2.6866666666666665</v>
      </c>
      <c r="P702">
        <f t="shared" si="21"/>
        <v>1300</v>
      </c>
      <c r="Q702" t="s">
        <v>8324</v>
      </c>
      <c r="R702" t="s">
        <v>8326</v>
      </c>
      <c r="S702" s="8">
        <v>42715.688437500001</v>
      </c>
      <c r="T702" s="8"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20"/>
        <v>26.6</v>
      </c>
      <c r="P703">
        <f t="shared" si="21"/>
        <v>29133.333333333332</v>
      </c>
      <c r="Q703" t="s">
        <v>8324</v>
      </c>
      <c r="R703" t="s">
        <v>8326</v>
      </c>
      <c r="S703" s="8">
        <v>41813.662962962961</v>
      </c>
      <c r="T703" s="8"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20"/>
        <v>30.813400000000001</v>
      </c>
      <c r="P704">
        <f t="shared" si="21"/>
        <v>12491.91891891892</v>
      </c>
      <c r="Q704" t="s">
        <v>8324</v>
      </c>
      <c r="R704" t="s">
        <v>8326</v>
      </c>
      <c r="S704" s="8">
        <v>42668.726701388892</v>
      </c>
      <c r="T704" s="8"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20"/>
        <v>5.58</v>
      </c>
      <c r="P705">
        <f t="shared" si="21"/>
        <v>11957.142857142857</v>
      </c>
      <c r="Q705" t="s">
        <v>8324</v>
      </c>
      <c r="R705" t="s">
        <v>8326</v>
      </c>
      <c r="S705" s="8">
        <v>42711.950798611113</v>
      </c>
      <c r="T705" s="8"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20"/>
        <v>0.87454545454545463</v>
      </c>
      <c r="P706">
        <f t="shared" si="21"/>
        <v>12025</v>
      </c>
      <c r="Q706" t="s">
        <v>8324</v>
      </c>
      <c r="R706" t="s">
        <v>8326</v>
      </c>
      <c r="S706" s="8">
        <v>42726.192916666667</v>
      </c>
      <c r="T706" s="8"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22">(E707/D707)*100</f>
        <v>0.97699999999999987</v>
      </c>
      <c r="P707">
        <f t="shared" ref="P707:P770" si="23">(E707/L707)*100</f>
        <v>19540</v>
      </c>
      <c r="Q707" t="s">
        <v>8324</v>
      </c>
      <c r="R707" t="s">
        <v>8326</v>
      </c>
      <c r="S707" s="8">
        <v>42726.491643518515</v>
      </c>
      <c r="T707" s="8"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22"/>
        <v>0</v>
      </c>
      <c r="P708" t="e">
        <f t="shared" si="23"/>
        <v>#DIV/0!</v>
      </c>
      <c r="Q708" t="s">
        <v>8324</v>
      </c>
      <c r="R708" t="s">
        <v>8326</v>
      </c>
      <c r="S708" s="8">
        <v>42676.995173611111</v>
      </c>
      <c r="T708" s="8"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22"/>
        <v>78.927352941176466</v>
      </c>
      <c r="P709">
        <f t="shared" si="23"/>
        <v>11769.868421052632</v>
      </c>
      <c r="Q709" t="s">
        <v>8324</v>
      </c>
      <c r="R709" t="s">
        <v>8326</v>
      </c>
      <c r="S709" s="8">
        <v>42696.663506944446</v>
      </c>
      <c r="T709" s="8"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22"/>
        <v>22.092500000000001</v>
      </c>
      <c r="P710">
        <f t="shared" si="23"/>
        <v>2394.8509485094851</v>
      </c>
      <c r="Q710" t="s">
        <v>8324</v>
      </c>
      <c r="R710" t="s">
        <v>8326</v>
      </c>
      <c r="S710" s="8">
        <v>41835.581018518518</v>
      </c>
      <c r="T710" s="8"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22"/>
        <v>0.40666666666666662</v>
      </c>
      <c r="P711">
        <f t="shared" si="23"/>
        <v>3050</v>
      </c>
      <c r="Q711" t="s">
        <v>8324</v>
      </c>
      <c r="R711" t="s">
        <v>8326</v>
      </c>
      <c r="S711" s="8">
        <v>41948.041192129633</v>
      </c>
      <c r="T711" s="8"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22"/>
        <v>0</v>
      </c>
      <c r="P712" t="e">
        <f t="shared" si="23"/>
        <v>#DIV/0!</v>
      </c>
      <c r="Q712" t="s">
        <v>8324</v>
      </c>
      <c r="R712" t="s">
        <v>8326</v>
      </c>
      <c r="S712" s="8">
        <v>41837.984976851854</v>
      </c>
      <c r="T712" s="8"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22"/>
        <v>33.790999999999997</v>
      </c>
      <c r="P713">
        <f t="shared" si="23"/>
        <v>9997.33727810651</v>
      </c>
      <c r="Q713" t="s">
        <v>8324</v>
      </c>
      <c r="R713" t="s">
        <v>8326</v>
      </c>
      <c r="S713" s="8">
        <v>42678.459120370375</v>
      </c>
      <c r="T713" s="8"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22"/>
        <v>0.21649484536082475</v>
      </c>
      <c r="P714">
        <f t="shared" si="23"/>
        <v>2625</v>
      </c>
      <c r="Q714" t="s">
        <v>8324</v>
      </c>
      <c r="R714" t="s">
        <v>8326</v>
      </c>
      <c r="S714" s="8">
        <v>42384.680925925932</v>
      </c>
      <c r="T714" s="8"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22"/>
        <v>0.79600000000000004</v>
      </c>
      <c r="P715">
        <f t="shared" si="23"/>
        <v>19900</v>
      </c>
      <c r="Q715" t="s">
        <v>8324</v>
      </c>
      <c r="R715" t="s">
        <v>8326</v>
      </c>
      <c r="S715" s="8">
        <v>42496.529305555552</v>
      </c>
      <c r="T715" s="8"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22"/>
        <v>14.993333333333334</v>
      </c>
      <c r="P716">
        <f t="shared" si="23"/>
        <v>8032.1428571428569</v>
      </c>
      <c r="Q716" t="s">
        <v>8324</v>
      </c>
      <c r="R716" t="s">
        <v>8326</v>
      </c>
      <c r="S716" s="8">
        <v>42734.787986111114</v>
      </c>
      <c r="T716" s="8"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22"/>
        <v>5.0509090909090908</v>
      </c>
      <c r="P717">
        <f t="shared" si="23"/>
        <v>11575</v>
      </c>
      <c r="Q717" t="s">
        <v>8324</v>
      </c>
      <c r="R717" t="s">
        <v>8326</v>
      </c>
      <c r="S717" s="8">
        <v>42273.090740740736</v>
      </c>
      <c r="T717" s="8"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22"/>
        <v>10.214285714285715</v>
      </c>
      <c r="P718">
        <f t="shared" si="23"/>
        <v>4468.75</v>
      </c>
      <c r="Q718" t="s">
        <v>8324</v>
      </c>
      <c r="R718" t="s">
        <v>8326</v>
      </c>
      <c r="S718" s="8">
        <v>41940.658645833333</v>
      </c>
      <c r="T718" s="8"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22"/>
        <v>0.30499999999999999</v>
      </c>
      <c r="P719">
        <f t="shared" si="23"/>
        <v>7625</v>
      </c>
      <c r="Q719" t="s">
        <v>8324</v>
      </c>
      <c r="R719" t="s">
        <v>8326</v>
      </c>
      <c r="S719" s="8">
        <v>41857.854189814818</v>
      </c>
      <c r="T719" s="8"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22"/>
        <v>0.75</v>
      </c>
      <c r="P720">
        <f t="shared" si="23"/>
        <v>2250</v>
      </c>
      <c r="Q720" t="s">
        <v>8324</v>
      </c>
      <c r="R720" t="s">
        <v>8326</v>
      </c>
      <c r="S720" s="8">
        <v>42752.845451388886</v>
      </c>
      <c r="T720" s="8"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22"/>
        <v>1.2933333333333332</v>
      </c>
      <c r="P721">
        <f t="shared" si="23"/>
        <v>1939.9999999999998</v>
      </c>
      <c r="Q721" t="s">
        <v>8324</v>
      </c>
      <c r="R721" t="s">
        <v>8326</v>
      </c>
      <c r="S721" s="8">
        <v>42409.040231481486</v>
      </c>
      <c r="T721" s="8"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22"/>
        <v>143.94736842105263</v>
      </c>
      <c r="P722">
        <f t="shared" si="23"/>
        <v>6670.7317073170725</v>
      </c>
      <c r="Q722" t="s">
        <v>8327</v>
      </c>
      <c r="R722" t="s">
        <v>8328</v>
      </c>
      <c r="S722" s="8">
        <v>40909.649201388893</v>
      </c>
      <c r="T722" s="8"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22"/>
        <v>122.10975609756099</v>
      </c>
      <c r="P723">
        <f t="shared" si="23"/>
        <v>8414.2857142857138</v>
      </c>
      <c r="Q723" t="s">
        <v>8327</v>
      </c>
      <c r="R723" t="s">
        <v>8328</v>
      </c>
      <c r="S723" s="8">
        <v>41807.571840277778</v>
      </c>
      <c r="T723" s="8"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22"/>
        <v>132.024</v>
      </c>
      <c r="P724">
        <f t="shared" si="23"/>
        <v>21572.549019607843</v>
      </c>
      <c r="Q724" t="s">
        <v>8327</v>
      </c>
      <c r="R724" t="s">
        <v>8328</v>
      </c>
      <c r="S724" s="8">
        <v>40977.805300925924</v>
      </c>
      <c r="T724" s="8"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22"/>
        <v>109.38000000000001</v>
      </c>
      <c r="P725">
        <f t="shared" si="23"/>
        <v>5469</v>
      </c>
      <c r="Q725" t="s">
        <v>8327</v>
      </c>
      <c r="R725" t="s">
        <v>8328</v>
      </c>
      <c r="S725" s="8">
        <v>42184.816539351858</v>
      </c>
      <c r="T725" s="8"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22"/>
        <v>105.47157142857144</v>
      </c>
      <c r="P726">
        <f t="shared" si="23"/>
        <v>5162.9440559440563</v>
      </c>
      <c r="Q726" t="s">
        <v>8327</v>
      </c>
      <c r="R726" t="s">
        <v>8328</v>
      </c>
      <c r="S726" s="8">
        <v>40694.638460648144</v>
      </c>
      <c r="T726" s="8"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22"/>
        <v>100.35000000000001</v>
      </c>
      <c r="P727">
        <f t="shared" si="23"/>
        <v>14335.714285714286</v>
      </c>
      <c r="Q727" t="s">
        <v>8327</v>
      </c>
      <c r="R727" t="s">
        <v>8328</v>
      </c>
      <c r="S727" s="8">
        <v>42321.626296296294</v>
      </c>
      <c r="T727" s="8"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22"/>
        <v>101.4</v>
      </c>
      <c r="P728">
        <f t="shared" si="23"/>
        <v>7242.8571428571431</v>
      </c>
      <c r="Q728" t="s">
        <v>8327</v>
      </c>
      <c r="R728" t="s">
        <v>8328</v>
      </c>
      <c r="S728" s="8">
        <v>41346.042673611111</v>
      </c>
      <c r="T728" s="8"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22"/>
        <v>155.51428571428571</v>
      </c>
      <c r="P729">
        <f t="shared" si="23"/>
        <v>3653.0201342281875</v>
      </c>
      <c r="Q729" t="s">
        <v>8327</v>
      </c>
      <c r="R729" t="s">
        <v>8328</v>
      </c>
      <c r="S729" s="8">
        <v>41247.020243055551</v>
      </c>
      <c r="T729" s="8"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22"/>
        <v>105.566</v>
      </c>
      <c r="P730">
        <f t="shared" si="23"/>
        <v>6090.3461538461534</v>
      </c>
      <c r="Q730" t="s">
        <v>8327</v>
      </c>
      <c r="R730" t="s">
        <v>8328</v>
      </c>
      <c r="S730" s="8">
        <v>40731.837465277778</v>
      </c>
      <c r="T730" s="8"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22"/>
        <v>130.65</v>
      </c>
      <c r="P731">
        <f t="shared" si="23"/>
        <v>4355</v>
      </c>
      <c r="Q731" t="s">
        <v>8327</v>
      </c>
      <c r="R731" t="s">
        <v>8328</v>
      </c>
      <c r="S731" s="8">
        <v>41111.185891203706</v>
      </c>
      <c r="T731" s="8"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22"/>
        <v>132.19</v>
      </c>
      <c r="P732">
        <f t="shared" si="23"/>
        <v>9976.6037735849059</v>
      </c>
      <c r="Q732" t="s">
        <v>8327</v>
      </c>
      <c r="R732" t="s">
        <v>8328</v>
      </c>
      <c r="S732" s="8">
        <v>40854.745266203703</v>
      </c>
      <c r="T732" s="8"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22"/>
        <v>126</v>
      </c>
      <c r="P733">
        <f t="shared" si="23"/>
        <v>8873.2394366197186</v>
      </c>
      <c r="Q733" t="s">
        <v>8327</v>
      </c>
      <c r="R733" t="s">
        <v>8328</v>
      </c>
      <c r="S733" s="8">
        <v>40879.795682870368</v>
      </c>
      <c r="T733" s="8"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22"/>
        <v>160</v>
      </c>
      <c r="P734">
        <f t="shared" si="23"/>
        <v>492.30769230769232</v>
      </c>
      <c r="Q734" t="s">
        <v>8327</v>
      </c>
      <c r="R734" t="s">
        <v>8328</v>
      </c>
      <c r="S734" s="8">
        <v>41486.424317129626</v>
      </c>
      <c r="T734" s="8"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22"/>
        <v>120.48</v>
      </c>
      <c r="P735">
        <f t="shared" si="23"/>
        <v>1782.2485207100592</v>
      </c>
      <c r="Q735" t="s">
        <v>8327</v>
      </c>
      <c r="R735" t="s">
        <v>8328</v>
      </c>
      <c r="S735" s="8">
        <v>41598.420046296298</v>
      </c>
      <c r="T735" s="8"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22"/>
        <v>125.52941176470588</v>
      </c>
      <c r="P736">
        <f t="shared" si="23"/>
        <v>18719.298245614034</v>
      </c>
      <c r="Q736" t="s">
        <v>8327</v>
      </c>
      <c r="R736" t="s">
        <v>8328</v>
      </c>
      <c r="S736" s="8">
        <v>42102.164583333331</v>
      </c>
      <c r="T736" s="8"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22"/>
        <v>114.40638297872341</v>
      </c>
      <c r="P737">
        <f t="shared" si="23"/>
        <v>23480.786026200876</v>
      </c>
      <c r="Q737" t="s">
        <v>8327</v>
      </c>
      <c r="R737" t="s">
        <v>8328</v>
      </c>
      <c r="S737" s="8">
        <v>41946.029467592591</v>
      </c>
      <c r="T737" s="8"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22"/>
        <v>315.13888888888891</v>
      </c>
      <c r="P738">
        <f t="shared" si="23"/>
        <v>10504.62962962963</v>
      </c>
      <c r="Q738" t="s">
        <v>8327</v>
      </c>
      <c r="R738" t="s">
        <v>8328</v>
      </c>
      <c r="S738" s="8">
        <v>41579.734259259261</v>
      </c>
      <c r="T738" s="8"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22"/>
        <v>122.39999999999999</v>
      </c>
      <c r="P739">
        <f t="shared" si="23"/>
        <v>5666.6666666666661</v>
      </c>
      <c r="Q739" t="s">
        <v>8327</v>
      </c>
      <c r="R739" t="s">
        <v>8328</v>
      </c>
      <c r="S739" s="8">
        <v>41667.275312500002</v>
      </c>
      <c r="T739" s="8"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22"/>
        <v>106.73333333333332</v>
      </c>
      <c r="P740">
        <f t="shared" si="23"/>
        <v>3904.8780487804875</v>
      </c>
      <c r="Q740" t="s">
        <v>8327</v>
      </c>
      <c r="R740" t="s">
        <v>8328</v>
      </c>
      <c r="S740" s="8">
        <v>41943.604097222218</v>
      </c>
      <c r="T740" s="8"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22"/>
        <v>158.33333333333331</v>
      </c>
      <c r="P741">
        <f t="shared" si="23"/>
        <v>6834.5323741007196</v>
      </c>
      <c r="Q741" t="s">
        <v>8327</v>
      </c>
      <c r="R741" t="s">
        <v>8328</v>
      </c>
      <c r="S741" s="8">
        <v>41829.502650462964</v>
      </c>
      <c r="T741" s="8"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22"/>
        <v>107.4</v>
      </c>
      <c r="P742">
        <f t="shared" si="23"/>
        <v>16957.894736842103</v>
      </c>
      <c r="Q742" t="s">
        <v>8327</v>
      </c>
      <c r="R742" t="s">
        <v>8328</v>
      </c>
      <c r="S742" s="8">
        <v>42162.146782407406</v>
      </c>
      <c r="T742" s="8"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22"/>
        <v>102.25999999999999</v>
      </c>
      <c r="P743">
        <f t="shared" si="23"/>
        <v>14142.340425531913</v>
      </c>
      <c r="Q743" t="s">
        <v>8327</v>
      </c>
      <c r="R743" t="s">
        <v>8328</v>
      </c>
      <c r="S743" s="8">
        <v>41401.648217592592</v>
      </c>
      <c r="T743" s="8"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22"/>
        <v>110.71428571428572</v>
      </c>
      <c r="P744">
        <f t="shared" si="23"/>
        <v>6739.130434782609</v>
      </c>
      <c r="Q744" t="s">
        <v>8327</v>
      </c>
      <c r="R744" t="s">
        <v>8328</v>
      </c>
      <c r="S744" s="8">
        <v>41689.917962962965</v>
      </c>
      <c r="T744" s="8"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22"/>
        <v>148</v>
      </c>
      <c r="P745">
        <f t="shared" si="23"/>
        <v>5426.666666666667</v>
      </c>
      <c r="Q745" t="s">
        <v>8327</v>
      </c>
      <c r="R745" t="s">
        <v>8328</v>
      </c>
      <c r="S745" s="8">
        <v>40990.709317129629</v>
      </c>
      <c r="T745" s="8"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22"/>
        <v>102.32000000000001</v>
      </c>
      <c r="P746">
        <f t="shared" si="23"/>
        <v>8251.6129032258068</v>
      </c>
      <c r="Q746" t="s">
        <v>8327</v>
      </c>
      <c r="R746" t="s">
        <v>8328</v>
      </c>
      <c r="S746" s="8">
        <v>41226.95721064815</v>
      </c>
      <c r="T746" s="8"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22"/>
        <v>179.09909909909908</v>
      </c>
      <c r="P747">
        <f t="shared" si="23"/>
        <v>5372.9729729729725</v>
      </c>
      <c r="Q747" t="s">
        <v>8327</v>
      </c>
      <c r="R747" t="s">
        <v>8328</v>
      </c>
      <c r="S747" s="8">
        <v>41367.572280092594</v>
      </c>
      <c r="T747" s="8"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22"/>
        <v>111.08135252761969</v>
      </c>
      <c r="P748">
        <f t="shared" si="23"/>
        <v>3420.6185567010307</v>
      </c>
      <c r="Q748" t="s">
        <v>8327</v>
      </c>
      <c r="R748" t="s">
        <v>8328</v>
      </c>
      <c r="S748" s="8">
        <v>41157.042928240742</v>
      </c>
      <c r="T748" s="8"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22"/>
        <v>100.04285714285714</v>
      </c>
      <c r="P749">
        <f t="shared" si="23"/>
        <v>12732.727272727272</v>
      </c>
      <c r="Q749" t="s">
        <v>8327</v>
      </c>
      <c r="R749" t="s">
        <v>8328</v>
      </c>
      <c r="S749" s="8">
        <v>41988.548831018517</v>
      </c>
      <c r="T749" s="8"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22"/>
        <v>100.25</v>
      </c>
      <c r="P750">
        <f t="shared" si="23"/>
        <v>4556.818181818182</v>
      </c>
      <c r="Q750" t="s">
        <v>8327</v>
      </c>
      <c r="R750" t="s">
        <v>8328</v>
      </c>
      <c r="S750" s="8">
        <v>41831.846828703703</v>
      </c>
      <c r="T750" s="8"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22"/>
        <v>105.56</v>
      </c>
      <c r="P751">
        <f t="shared" si="23"/>
        <v>9596.363636363636</v>
      </c>
      <c r="Q751" t="s">
        <v>8327</v>
      </c>
      <c r="R751" t="s">
        <v>8328</v>
      </c>
      <c r="S751" s="8">
        <v>42733.94131944445</v>
      </c>
      <c r="T751" s="8"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22"/>
        <v>102.58775877587757</v>
      </c>
      <c r="P752">
        <f t="shared" si="23"/>
        <v>7727.1186440677966</v>
      </c>
      <c r="Q752" t="s">
        <v>8327</v>
      </c>
      <c r="R752" t="s">
        <v>8328</v>
      </c>
      <c r="S752" s="8">
        <v>41299.878148148149</v>
      </c>
      <c r="T752" s="8"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22"/>
        <v>118.5</v>
      </c>
      <c r="P753">
        <f t="shared" si="23"/>
        <v>5733.8709677419356</v>
      </c>
      <c r="Q753" t="s">
        <v>8327</v>
      </c>
      <c r="R753" t="s">
        <v>8328</v>
      </c>
      <c r="S753" s="8">
        <v>40713.630497685182</v>
      </c>
      <c r="T753" s="8"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22"/>
        <v>111.7</v>
      </c>
      <c r="P754">
        <f t="shared" si="23"/>
        <v>5319.0476190476193</v>
      </c>
      <c r="Q754" t="s">
        <v>8327</v>
      </c>
      <c r="R754" t="s">
        <v>8328</v>
      </c>
      <c r="S754" s="8">
        <v>42639.421493055561</v>
      </c>
      <c r="T754" s="8"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22"/>
        <v>128</v>
      </c>
      <c r="P755">
        <f t="shared" si="23"/>
        <v>49230.769230769234</v>
      </c>
      <c r="Q755" t="s">
        <v>8327</v>
      </c>
      <c r="R755" t="s">
        <v>8328</v>
      </c>
      <c r="S755" s="8">
        <v>42019.590173611112</v>
      </c>
      <c r="T755" s="8"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22"/>
        <v>103.75000000000001</v>
      </c>
      <c r="P756">
        <f t="shared" si="23"/>
        <v>4234.6938775510207</v>
      </c>
      <c r="Q756" t="s">
        <v>8327</v>
      </c>
      <c r="R756" t="s">
        <v>8328</v>
      </c>
      <c r="S756" s="8">
        <v>41249.749085648145</v>
      </c>
      <c r="T756" s="8"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22"/>
        <v>101.9076</v>
      </c>
      <c r="P757">
        <f t="shared" si="23"/>
        <v>3746.6029411764707</v>
      </c>
      <c r="Q757" t="s">
        <v>8327</v>
      </c>
      <c r="R757" t="s">
        <v>8328</v>
      </c>
      <c r="S757" s="8">
        <v>41383.605057870373</v>
      </c>
      <c r="T757" s="8"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22"/>
        <v>117.71428571428571</v>
      </c>
      <c r="P758">
        <f t="shared" si="23"/>
        <v>3745.4545454545455</v>
      </c>
      <c r="Q758" t="s">
        <v>8327</v>
      </c>
      <c r="R758" t="s">
        <v>8328</v>
      </c>
      <c r="S758" s="8">
        <v>40590.766886574071</v>
      </c>
      <c r="T758" s="8"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22"/>
        <v>238</v>
      </c>
      <c r="P759">
        <f t="shared" si="23"/>
        <v>3305.5555555555557</v>
      </c>
      <c r="Q759" t="s">
        <v>8327</v>
      </c>
      <c r="R759" t="s">
        <v>8328</v>
      </c>
      <c r="S759" s="8">
        <v>41235.054560185185</v>
      </c>
      <c r="T759" s="8"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22"/>
        <v>102</v>
      </c>
      <c r="P760">
        <f t="shared" si="23"/>
        <v>13421.052631578948</v>
      </c>
      <c r="Q760" t="s">
        <v>8327</v>
      </c>
      <c r="R760" t="s">
        <v>8328</v>
      </c>
      <c r="S760" s="8">
        <v>40429.836435185185</v>
      </c>
      <c r="T760" s="8"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22"/>
        <v>101.92000000000002</v>
      </c>
      <c r="P761">
        <f t="shared" si="23"/>
        <v>5147.4747474747473</v>
      </c>
      <c r="Q761" t="s">
        <v>8327</v>
      </c>
      <c r="R761" t="s">
        <v>8328</v>
      </c>
      <c r="S761" s="8">
        <v>41789.330312500002</v>
      </c>
      <c r="T761" s="8"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22"/>
        <v>0</v>
      </c>
      <c r="P762" t="e">
        <f t="shared" si="23"/>
        <v>#DIV/0!</v>
      </c>
      <c r="Q762" t="s">
        <v>8327</v>
      </c>
      <c r="R762" t="s">
        <v>8329</v>
      </c>
      <c r="S762" s="8">
        <v>42670.764039351852</v>
      </c>
      <c r="T762" s="8"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22"/>
        <v>4.7</v>
      </c>
      <c r="P763">
        <f t="shared" si="23"/>
        <v>3916.6666666666665</v>
      </c>
      <c r="Q763" t="s">
        <v>8327</v>
      </c>
      <c r="R763" t="s">
        <v>8329</v>
      </c>
      <c r="S763" s="8">
        <v>41642.751458333332</v>
      </c>
      <c r="T763" s="8"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22"/>
        <v>0</v>
      </c>
      <c r="P764" t="e">
        <f t="shared" si="23"/>
        <v>#DIV/0!</v>
      </c>
      <c r="Q764" t="s">
        <v>8327</v>
      </c>
      <c r="R764" t="s">
        <v>8329</v>
      </c>
      <c r="S764" s="8">
        <v>42690.858449074076</v>
      </c>
      <c r="T764" s="8"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22"/>
        <v>0.11655011655011654</v>
      </c>
      <c r="P765">
        <f t="shared" si="23"/>
        <v>500</v>
      </c>
      <c r="Q765" t="s">
        <v>8327</v>
      </c>
      <c r="R765" t="s">
        <v>8329</v>
      </c>
      <c r="S765" s="8">
        <v>41471.446851851848</v>
      </c>
      <c r="T765" s="8"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22"/>
        <v>0</v>
      </c>
      <c r="P766" t="e">
        <f t="shared" si="23"/>
        <v>#DIV/0!</v>
      </c>
      <c r="Q766" t="s">
        <v>8327</v>
      </c>
      <c r="R766" t="s">
        <v>8329</v>
      </c>
      <c r="S766" s="8">
        <v>42227.173159722224</v>
      </c>
      <c r="T766" s="8"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22"/>
        <v>36.014285714285712</v>
      </c>
      <c r="P767">
        <f t="shared" si="23"/>
        <v>5729.545454545455</v>
      </c>
      <c r="Q767" t="s">
        <v>8327</v>
      </c>
      <c r="R767" t="s">
        <v>8329</v>
      </c>
      <c r="S767" s="8">
        <v>41901.542638888888</v>
      </c>
      <c r="T767" s="8"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22"/>
        <v>0</v>
      </c>
      <c r="P768" t="e">
        <f t="shared" si="23"/>
        <v>#DIV/0!</v>
      </c>
      <c r="Q768" t="s">
        <v>8327</v>
      </c>
      <c r="R768" t="s">
        <v>8329</v>
      </c>
      <c r="S768" s="8">
        <v>42021.783368055556</v>
      </c>
      <c r="T768" s="8"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22"/>
        <v>3.54</v>
      </c>
      <c r="P769">
        <f t="shared" si="23"/>
        <v>5900</v>
      </c>
      <c r="Q769" t="s">
        <v>8327</v>
      </c>
      <c r="R769" t="s">
        <v>8329</v>
      </c>
      <c r="S769" s="8">
        <v>42115.143634259264</v>
      </c>
      <c r="T769" s="8"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22"/>
        <v>0</v>
      </c>
      <c r="P770" t="e">
        <f t="shared" si="23"/>
        <v>#DIV/0!</v>
      </c>
      <c r="Q770" t="s">
        <v>8327</v>
      </c>
      <c r="R770" t="s">
        <v>8329</v>
      </c>
      <c r="S770" s="8">
        <v>41594.207060185188</v>
      </c>
      <c r="T770" s="8"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24">(E771/D771)*100</f>
        <v>41.4</v>
      </c>
      <c r="P771">
        <f t="shared" ref="P771:P834" si="25">(E771/L771)*100</f>
        <v>3184.6153846153848</v>
      </c>
      <c r="Q771" t="s">
        <v>8327</v>
      </c>
      <c r="R771" t="s">
        <v>8329</v>
      </c>
      <c r="S771" s="8">
        <v>41604.996458333335</v>
      </c>
      <c r="T771" s="8"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24"/>
        <v>0</v>
      </c>
      <c r="P772" t="e">
        <f t="shared" si="25"/>
        <v>#DIV/0!</v>
      </c>
      <c r="Q772" t="s">
        <v>8327</v>
      </c>
      <c r="R772" t="s">
        <v>8329</v>
      </c>
      <c r="S772" s="8">
        <v>41289.999641203707</v>
      </c>
      <c r="T772" s="8"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24"/>
        <v>2.6315789473684209E-2</v>
      </c>
      <c r="P773">
        <f t="shared" si="25"/>
        <v>1000</v>
      </c>
      <c r="Q773" t="s">
        <v>8327</v>
      </c>
      <c r="R773" t="s">
        <v>8329</v>
      </c>
      <c r="S773" s="8">
        <v>42349.824097222227</v>
      </c>
      <c r="T773" s="8"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24"/>
        <v>3.3333333333333335</v>
      </c>
      <c r="P774">
        <f t="shared" si="25"/>
        <v>5000</v>
      </c>
      <c r="Q774" t="s">
        <v>8327</v>
      </c>
      <c r="R774" t="s">
        <v>8329</v>
      </c>
      <c r="S774" s="8">
        <v>40068.056932870371</v>
      </c>
      <c r="T774" s="8"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24"/>
        <v>0.85129023676509719</v>
      </c>
      <c r="P775">
        <f t="shared" si="25"/>
        <v>1600</v>
      </c>
      <c r="Q775" t="s">
        <v>8327</v>
      </c>
      <c r="R775" t="s">
        <v>8329</v>
      </c>
      <c r="S775" s="8">
        <v>42100.735937499994</v>
      </c>
      <c r="T775" s="8"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24"/>
        <v>70.199999999999989</v>
      </c>
      <c r="P776">
        <f t="shared" si="25"/>
        <v>3900</v>
      </c>
      <c r="Q776" t="s">
        <v>8327</v>
      </c>
      <c r="R776" t="s">
        <v>8329</v>
      </c>
      <c r="S776" s="8">
        <v>41663.780300925922</v>
      </c>
      <c r="T776" s="8"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24"/>
        <v>1.7000000000000002</v>
      </c>
      <c r="P777">
        <f t="shared" si="25"/>
        <v>3400</v>
      </c>
      <c r="Q777" t="s">
        <v>8327</v>
      </c>
      <c r="R777" t="s">
        <v>8329</v>
      </c>
      <c r="S777" s="8">
        <v>40863.060127314813</v>
      </c>
      <c r="T777" s="8"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24"/>
        <v>51.4</v>
      </c>
      <c r="P778">
        <f t="shared" si="25"/>
        <v>6312.2807017543864</v>
      </c>
      <c r="Q778" t="s">
        <v>8327</v>
      </c>
      <c r="R778" t="s">
        <v>8329</v>
      </c>
      <c r="S778" s="8">
        <v>42250.685706018514</v>
      </c>
      <c r="T778" s="8"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24"/>
        <v>0.70000000000000007</v>
      </c>
      <c r="P779">
        <f t="shared" si="25"/>
        <v>700</v>
      </c>
      <c r="Q779" t="s">
        <v>8327</v>
      </c>
      <c r="R779" t="s">
        <v>8329</v>
      </c>
      <c r="S779" s="8">
        <v>41456.981215277774</v>
      </c>
      <c r="T779" s="8"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24"/>
        <v>0.4</v>
      </c>
      <c r="P780">
        <f t="shared" si="25"/>
        <v>200</v>
      </c>
      <c r="Q780" t="s">
        <v>8327</v>
      </c>
      <c r="R780" t="s">
        <v>8329</v>
      </c>
      <c r="S780" s="8">
        <v>41729.702314814815</v>
      </c>
      <c r="T780" s="8"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24"/>
        <v>2.666666666666667</v>
      </c>
      <c r="P781">
        <f t="shared" si="25"/>
        <v>6666.666666666667</v>
      </c>
      <c r="Q781" t="s">
        <v>8327</v>
      </c>
      <c r="R781" t="s">
        <v>8329</v>
      </c>
      <c r="S781" s="8">
        <v>40436.68408564815</v>
      </c>
      <c r="T781" s="8"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24"/>
        <v>104</v>
      </c>
      <c r="P782">
        <f t="shared" si="25"/>
        <v>3851.8518518518517</v>
      </c>
      <c r="Q782" t="s">
        <v>8330</v>
      </c>
      <c r="R782" t="s">
        <v>8331</v>
      </c>
      <c r="S782" s="8">
        <v>40636.673900462964</v>
      </c>
      <c r="T782" s="8"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24"/>
        <v>133.15375</v>
      </c>
      <c r="P783">
        <f t="shared" si="25"/>
        <v>4260.92</v>
      </c>
      <c r="Q783" t="s">
        <v>8330</v>
      </c>
      <c r="R783" t="s">
        <v>8331</v>
      </c>
      <c r="S783" s="8">
        <v>41403.000856481485</v>
      </c>
      <c r="T783" s="8"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24"/>
        <v>100</v>
      </c>
      <c r="P784">
        <f t="shared" si="25"/>
        <v>5000</v>
      </c>
      <c r="Q784" t="s">
        <v>8330</v>
      </c>
      <c r="R784" t="s">
        <v>8331</v>
      </c>
      <c r="S784" s="8">
        <v>41116.758125</v>
      </c>
      <c r="T784" s="8"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24"/>
        <v>148.13333333333333</v>
      </c>
      <c r="P785">
        <f t="shared" si="25"/>
        <v>6348.5714285714284</v>
      </c>
      <c r="Q785" t="s">
        <v>8330</v>
      </c>
      <c r="R785" t="s">
        <v>8331</v>
      </c>
      <c r="S785" s="8">
        <v>40987.773715277777</v>
      </c>
      <c r="T785" s="8"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24"/>
        <v>102.49999999999999</v>
      </c>
      <c r="P786">
        <f t="shared" si="25"/>
        <v>10250</v>
      </c>
      <c r="Q786" t="s">
        <v>8330</v>
      </c>
      <c r="R786" t="s">
        <v>8331</v>
      </c>
      <c r="S786" s="8">
        <v>41675.149525462963</v>
      </c>
      <c r="T786" s="8"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24"/>
        <v>180.62799999999999</v>
      </c>
      <c r="P787">
        <f t="shared" si="25"/>
        <v>3114.2758620689656</v>
      </c>
      <c r="Q787" t="s">
        <v>8330</v>
      </c>
      <c r="R787" t="s">
        <v>8331</v>
      </c>
      <c r="S787" s="8">
        <v>41303.593923611108</v>
      </c>
      <c r="T787" s="8"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24"/>
        <v>142.79999999999998</v>
      </c>
      <c r="P788">
        <f t="shared" si="25"/>
        <v>16227.272727272728</v>
      </c>
      <c r="Q788" t="s">
        <v>8330</v>
      </c>
      <c r="R788" t="s">
        <v>8331</v>
      </c>
      <c r="S788" s="8">
        <v>40983.055949074071</v>
      </c>
      <c r="T788" s="8"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24"/>
        <v>114.16666666666666</v>
      </c>
      <c r="P789">
        <f t="shared" si="25"/>
        <v>8058.8235294117649</v>
      </c>
      <c r="Q789" t="s">
        <v>8330</v>
      </c>
      <c r="R789" t="s">
        <v>8331</v>
      </c>
      <c r="S789" s="8">
        <v>41549.627615740741</v>
      </c>
      <c r="T789" s="8"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24"/>
        <v>203.505</v>
      </c>
      <c r="P790">
        <f t="shared" si="25"/>
        <v>5985.4411764705883</v>
      </c>
      <c r="Q790" t="s">
        <v>8330</v>
      </c>
      <c r="R790" t="s">
        <v>8331</v>
      </c>
      <c r="S790" s="8">
        <v>41059.006805555553</v>
      </c>
      <c r="T790" s="8"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24"/>
        <v>109.41176470588236</v>
      </c>
      <c r="P791">
        <f t="shared" si="25"/>
        <v>13285.714285714286</v>
      </c>
      <c r="Q791" t="s">
        <v>8330</v>
      </c>
      <c r="R791" t="s">
        <v>8331</v>
      </c>
      <c r="S791" s="8">
        <v>41277.186111111114</v>
      </c>
      <c r="T791" s="8"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24"/>
        <v>144.37459999999999</v>
      </c>
      <c r="P792">
        <f t="shared" si="25"/>
        <v>9254.7820512820508</v>
      </c>
      <c r="Q792" t="s">
        <v>8330</v>
      </c>
      <c r="R792" t="s">
        <v>8331</v>
      </c>
      <c r="S792" s="8">
        <v>41276.047905092593</v>
      </c>
      <c r="T792" s="8"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24"/>
        <v>103.86666666666666</v>
      </c>
      <c r="P793">
        <f t="shared" si="25"/>
        <v>6085.9375</v>
      </c>
      <c r="Q793" t="s">
        <v>8330</v>
      </c>
      <c r="R793" t="s">
        <v>8331</v>
      </c>
      <c r="S793" s="8">
        <v>41557.780624999999</v>
      </c>
      <c r="T793" s="8"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24"/>
        <v>100.44440000000002</v>
      </c>
      <c r="P794">
        <f t="shared" si="25"/>
        <v>4185.1833333333343</v>
      </c>
      <c r="Q794" t="s">
        <v>8330</v>
      </c>
      <c r="R794" t="s">
        <v>8331</v>
      </c>
      <c r="S794" s="8">
        <v>41555.873645833337</v>
      </c>
      <c r="T794" s="8"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24"/>
        <v>102.77927272727271</v>
      </c>
      <c r="P795">
        <f t="shared" si="25"/>
        <v>8832.59375</v>
      </c>
      <c r="Q795" t="s">
        <v>8330</v>
      </c>
      <c r="R795" t="s">
        <v>8331</v>
      </c>
      <c r="S795" s="8">
        <v>41442.741249999999</v>
      </c>
      <c r="T795" s="8"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24"/>
        <v>105.31250000000001</v>
      </c>
      <c r="P796">
        <f t="shared" si="25"/>
        <v>15896.226415094337</v>
      </c>
      <c r="Q796" t="s">
        <v>8330</v>
      </c>
      <c r="R796" t="s">
        <v>8331</v>
      </c>
      <c r="S796" s="8">
        <v>40736.115011574075</v>
      </c>
      <c r="T796" s="8"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24"/>
        <v>111.78571428571429</v>
      </c>
      <c r="P797">
        <f t="shared" si="25"/>
        <v>8505.434782608696</v>
      </c>
      <c r="Q797" t="s">
        <v>8330</v>
      </c>
      <c r="R797" t="s">
        <v>8331</v>
      </c>
      <c r="S797" s="8">
        <v>40963.613032407404</v>
      </c>
      <c r="T797" s="8"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24"/>
        <v>101.35000000000001</v>
      </c>
      <c r="P798">
        <f t="shared" si="25"/>
        <v>11261.111111111111</v>
      </c>
      <c r="Q798" t="s">
        <v>8330</v>
      </c>
      <c r="R798" t="s">
        <v>8331</v>
      </c>
      <c r="S798" s="8">
        <v>41502.882928240739</v>
      </c>
      <c r="T798" s="8"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24"/>
        <v>107.53333333333333</v>
      </c>
      <c r="P799">
        <f t="shared" si="25"/>
        <v>4543.6619718309857</v>
      </c>
      <c r="Q799" t="s">
        <v>8330</v>
      </c>
      <c r="R799" t="s">
        <v>8331</v>
      </c>
      <c r="S799" s="8">
        <v>40996.994074074071</v>
      </c>
      <c r="T799" s="8"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24"/>
        <v>114.88571428571429</v>
      </c>
      <c r="P800">
        <f t="shared" si="25"/>
        <v>4621.8390804597702</v>
      </c>
      <c r="Q800" t="s">
        <v>8330</v>
      </c>
      <c r="R800" t="s">
        <v>8331</v>
      </c>
      <c r="S800" s="8">
        <v>41882.590127314819</v>
      </c>
      <c r="T800" s="8"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24"/>
        <v>100.02</v>
      </c>
      <c r="P801">
        <f t="shared" si="25"/>
        <v>17860.714285714286</v>
      </c>
      <c r="Q801" t="s">
        <v>8330</v>
      </c>
      <c r="R801" t="s">
        <v>8331</v>
      </c>
      <c r="S801" s="8">
        <v>40996.667199074072</v>
      </c>
      <c r="T801" s="8"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24"/>
        <v>152.13333333333335</v>
      </c>
      <c r="P802">
        <f t="shared" si="25"/>
        <v>4075</v>
      </c>
      <c r="Q802" t="s">
        <v>8330</v>
      </c>
      <c r="R802" t="s">
        <v>8331</v>
      </c>
      <c r="S802" s="8">
        <v>41863.433495370373</v>
      </c>
      <c r="T802" s="8"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24"/>
        <v>111.52149999999999</v>
      </c>
      <c r="P803">
        <f t="shared" si="25"/>
        <v>4373.3921568627447</v>
      </c>
      <c r="Q803" t="s">
        <v>8330</v>
      </c>
      <c r="R803" t="s">
        <v>8331</v>
      </c>
      <c r="S803" s="8">
        <v>40695.795370370368</v>
      </c>
      <c r="T803" s="8"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24"/>
        <v>101.33333333333334</v>
      </c>
      <c r="P804">
        <f t="shared" si="25"/>
        <v>8106.6666666666661</v>
      </c>
      <c r="Q804" t="s">
        <v>8330</v>
      </c>
      <c r="R804" t="s">
        <v>8331</v>
      </c>
      <c r="S804" s="8">
        <v>41123.022268518522</v>
      </c>
      <c r="T804" s="8"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24"/>
        <v>123.2608695652174</v>
      </c>
      <c r="P805">
        <f t="shared" si="25"/>
        <v>7460.5263157894742</v>
      </c>
      <c r="Q805" t="s">
        <v>8330</v>
      </c>
      <c r="R805" t="s">
        <v>8331</v>
      </c>
      <c r="S805" s="8">
        <v>40665.949976851851</v>
      </c>
      <c r="T805" s="8"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24"/>
        <v>100</v>
      </c>
      <c r="P806">
        <f t="shared" si="25"/>
        <v>30555.555555555555</v>
      </c>
      <c r="Q806" t="s">
        <v>8330</v>
      </c>
      <c r="R806" t="s">
        <v>8331</v>
      </c>
      <c r="S806" s="8">
        <v>40730.105625000004</v>
      </c>
      <c r="T806" s="8"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24"/>
        <v>105</v>
      </c>
      <c r="P807">
        <f t="shared" si="25"/>
        <v>5833.3333333333339</v>
      </c>
      <c r="Q807" t="s">
        <v>8330</v>
      </c>
      <c r="R807" t="s">
        <v>8331</v>
      </c>
      <c r="S807" s="8">
        <v>40690.823055555556</v>
      </c>
      <c r="T807" s="8"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24"/>
        <v>104.4375</v>
      </c>
      <c r="P808">
        <f t="shared" si="25"/>
        <v>11767.605633802817</v>
      </c>
      <c r="Q808" t="s">
        <v>8330</v>
      </c>
      <c r="R808" t="s">
        <v>8331</v>
      </c>
      <c r="S808" s="8">
        <v>40763.691423611112</v>
      </c>
      <c r="T808" s="8"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24"/>
        <v>105.125</v>
      </c>
      <c r="P809">
        <f t="shared" si="25"/>
        <v>7377.1929824561394</v>
      </c>
      <c r="Q809" t="s">
        <v>8330</v>
      </c>
      <c r="R809" t="s">
        <v>8331</v>
      </c>
      <c r="S809" s="8">
        <v>42759.628599537042</v>
      </c>
      <c r="T809" s="8"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24"/>
        <v>100</v>
      </c>
      <c r="P810">
        <f t="shared" si="25"/>
        <v>10465.116279069767</v>
      </c>
      <c r="Q810" t="s">
        <v>8330</v>
      </c>
      <c r="R810" t="s">
        <v>8331</v>
      </c>
      <c r="S810" s="8">
        <v>41962.100532407407</v>
      </c>
      <c r="T810" s="8"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24"/>
        <v>103.77499999999999</v>
      </c>
      <c r="P811">
        <f t="shared" si="25"/>
        <v>7982.6923076923076</v>
      </c>
      <c r="Q811" t="s">
        <v>8330</v>
      </c>
      <c r="R811" t="s">
        <v>8331</v>
      </c>
      <c r="S811" s="8">
        <v>41628.833680555559</v>
      </c>
      <c r="T811" s="8"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24"/>
        <v>105</v>
      </c>
      <c r="P812">
        <f t="shared" si="25"/>
        <v>5833.3333333333339</v>
      </c>
      <c r="Q812" t="s">
        <v>8330</v>
      </c>
      <c r="R812" t="s">
        <v>8331</v>
      </c>
      <c r="S812" s="8">
        <v>41123.056273148148</v>
      </c>
      <c r="T812" s="8"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24"/>
        <v>104</v>
      </c>
      <c r="P813">
        <f t="shared" si="25"/>
        <v>8666.6666666666679</v>
      </c>
      <c r="Q813" t="s">
        <v>8330</v>
      </c>
      <c r="R813" t="s">
        <v>8331</v>
      </c>
      <c r="S813" s="8">
        <v>41443.643541666665</v>
      </c>
      <c r="T813" s="8"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24"/>
        <v>151.83333333333334</v>
      </c>
      <c r="P814">
        <f t="shared" si="25"/>
        <v>2760.6060606060605</v>
      </c>
      <c r="Q814" t="s">
        <v>8330</v>
      </c>
      <c r="R814" t="s">
        <v>8331</v>
      </c>
      <c r="S814" s="8">
        <v>41282.017962962964</v>
      </c>
      <c r="T814" s="8"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24"/>
        <v>159.99600000000001</v>
      </c>
      <c r="P815">
        <f t="shared" si="25"/>
        <v>2499.9375</v>
      </c>
      <c r="Q815" t="s">
        <v>8330</v>
      </c>
      <c r="R815" t="s">
        <v>8331</v>
      </c>
      <c r="S815" s="8">
        <v>41080.960243055553</v>
      </c>
      <c r="T815" s="8"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24"/>
        <v>127.3</v>
      </c>
      <c r="P816">
        <f t="shared" si="25"/>
        <v>4546.4285714285716</v>
      </c>
      <c r="Q816" t="s">
        <v>8330</v>
      </c>
      <c r="R816" t="s">
        <v>8331</v>
      </c>
      <c r="S816" s="8">
        <v>40679.743067129632</v>
      </c>
      <c r="T816" s="8"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24"/>
        <v>107</v>
      </c>
      <c r="P817">
        <f t="shared" si="25"/>
        <v>9953.4883720930247</v>
      </c>
      <c r="Q817" t="s">
        <v>8330</v>
      </c>
      <c r="R817" t="s">
        <v>8331</v>
      </c>
      <c r="S817" s="8">
        <v>41914.917858796296</v>
      </c>
      <c r="T817" s="8"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24"/>
        <v>115.12214285714286</v>
      </c>
      <c r="P818">
        <f t="shared" si="25"/>
        <v>3931</v>
      </c>
      <c r="Q818" t="s">
        <v>8330</v>
      </c>
      <c r="R818" t="s">
        <v>8331</v>
      </c>
      <c r="S818" s="8">
        <v>41341.870868055557</v>
      </c>
      <c r="T818" s="8"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24"/>
        <v>137.11066666666665</v>
      </c>
      <c r="P819">
        <f t="shared" si="25"/>
        <v>8941.9999999999982</v>
      </c>
      <c r="Q819" t="s">
        <v>8330</v>
      </c>
      <c r="R819" t="s">
        <v>8331</v>
      </c>
      <c r="S819" s="8">
        <v>40925.599664351852</v>
      </c>
      <c r="T819" s="8"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24"/>
        <v>155.71428571428572</v>
      </c>
      <c r="P820">
        <f t="shared" si="25"/>
        <v>2868.4210526315792</v>
      </c>
      <c r="Q820" t="s">
        <v>8330</v>
      </c>
      <c r="R820" t="s">
        <v>8331</v>
      </c>
      <c r="S820" s="8">
        <v>41120.882881944446</v>
      </c>
      <c r="T820" s="8"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24"/>
        <v>108.74999999999999</v>
      </c>
      <c r="P821">
        <f t="shared" si="25"/>
        <v>3107.1428571428573</v>
      </c>
      <c r="Q821" t="s">
        <v>8330</v>
      </c>
      <c r="R821" t="s">
        <v>8331</v>
      </c>
      <c r="S821" s="8">
        <v>41619.998310185183</v>
      </c>
      <c r="T821" s="8"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24"/>
        <v>134.05000000000001</v>
      </c>
      <c r="P822">
        <f t="shared" si="25"/>
        <v>7055.2631578947367</v>
      </c>
      <c r="Q822" t="s">
        <v>8330</v>
      </c>
      <c r="R822" t="s">
        <v>8331</v>
      </c>
      <c r="S822" s="8">
        <v>41768.841921296298</v>
      </c>
      <c r="T822" s="8"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24"/>
        <v>100</v>
      </c>
      <c r="P823">
        <f t="shared" si="25"/>
        <v>22412.820512820515</v>
      </c>
      <c r="Q823" t="s">
        <v>8330</v>
      </c>
      <c r="R823" t="s">
        <v>8331</v>
      </c>
      <c r="S823" s="8">
        <v>42093.922048611115</v>
      </c>
      <c r="T823" s="8"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24"/>
        <v>119.16666666666667</v>
      </c>
      <c r="P824">
        <f t="shared" si="25"/>
        <v>5181.159420289855</v>
      </c>
      <c r="Q824" t="s">
        <v>8330</v>
      </c>
      <c r="R824" t="s">
        <v>8331</v>
      </c>
      <c r="S824" s="8">
        <v>41157.947337962964</v>
      </c>
      <c r="T824" s="8"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24"/>
        <v>179.5</v>
      </c>
      <c r="P825">
        <f t="shared" si="25"/>
        <v>4351.515151515152</v>
      </c>
      <c r="Q825" t="s">
        <v>8330</v>
      </c>
      <c r="R825" t="s">
        <v>8331</v>
      </c>
      <c r="S825" s="8">
        <v>42055.972824074073</v>
      </c>
      <c r="T825" s="8"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24"/>
        <v>134.38124999999999</v>
      </c>
      <c r="P826">
        <f t="shared" si="25"/>
        <v>3981.6666666666661</v>
      </c>
      <c r="Q826" t="s">
        <v>8330</v>
      </c>
      <c r="R826" t="s">
        <v>8331</v>
      </c>
      <c r="S826" s="8">
        <v>40250.242106481484</v>
      </c>
      <c r="T826" s="8"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24"/>
        <v>100.43200000000002</v>
      </c>
      <c r="P827">
        <f t="shared" si="25"/>
        <v>12680.808080808079</v>
      </c>
      <c r="Q827" t="s">
        <v>8330</v>
      </c>
      <c r="R827" t="s">
        <v>8331</v>
      </c>
      <c r="S827" s="8">
        <v>41186.306527777779</v>
      </c>
      <c r="T827" s="8"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24"/>
        <v>101.45454545454547</v>
      </c>
      <c r="P828">
        <f t="shared" si="25"/>
        <v>11387.755102040815</v>
      </c>
      <c r="Q828" t="s">
        <v>8330</v>
      </c>
      <c r="R828" t="s">
        <v>8331</v>
      </c>
      <c r="S828" s="8">
        <v>40973.038541666669</v>
      </c>
      <c r="T828" s="8"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24"/>
        <v>103.33333333333334</v>
      </c>
      <c r="P829">
        <f t="shared" si="25"/>
        <v>2818.1818181818185</v>
      </c>
      <c r="Q829" t="s">
        <v>8330</v>
      </c>
      <c r="R829" t="s">
        <v>8331</v>
      </c>
      <c r="S829" s="8">
        <v>40927.473460648151</v>
      </c>
      <c r="T829" s="8"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24"/>
        <v>107</v>
      </c>
      <c r="P830">
        <f t="shared" si="25"/>
        <v>3660.5263157894742</v>
      </c>
      <c r="Q830" t="s">
        <v>8330</v>
      </c>
      <c r="R830" t="s">
        <v>8331</v>
      </c>
      <c r="S830" s="8">
        <v>41073.050717592596</v>
      </c>
      <c r="T830" s="8"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24"/>
        <v>104</v>
      </c>
      <c r="P831">
        <f t="shared" si="25"/>
        <v>3250</v>
      </c>
      <c r="Q831" t="s">
        <v>8330</v>
      </c>
      <c r="R831" t="s">
        <v>8331</v>
      </c>
      <c r="S831" s="8">
        <v>42504.801388888889</v>
      </c>
      <c r="T831" s="8"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24"/>
        <v>107.83333333333334</v>
      </c>
      <c r="P832">
        <f t="shared" si="25"/>
        <v>6065.625</v>
      </c>
      <c r="Q832" t="s">
        <v>8330</v>
      </c>
      <c r="R832" t="s">
        <v>8331</v>
      </c>
      <c r="S832" s="8">
        <v>41325.525752314818</v>
      </c>
      <c r="T832" s="8"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24"/>
        <v>233.33333333333334</v>
      </c>
      <c r="P833">
        <f t="shared" si="25"/>
        <v>17500</v>
      </c>
      <c r="Q833" t="s">
        <v>8330</v>
      </c>
      <c r="R833" t="s">
        <v>8331</v>
      </c>
      <c r="S833" s="8">
        <v>40996.646921296298</v>
      </c>
      <c r="T833" s="8"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24"/>
        <v>100.60706666666665</v>
      </c>
      <c r="P834">
        <f t="shared" si="25"/>
        <v>9799.3896103896113</v>
      </c>
      <c r="Q834" t="s">
        <v>8330</v>
      </c>
      <c r="R834" t="s">
        <v>8331</v>
      </c>
      <c r="S834" s="8">
        <v>40869.675173611111</v>
      </c>
      <c r="T834" s="8"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26">(E835/D835)*100</f>
        <v>101.66666666666666</v>
      </c>
      <c r="P835">
        <f t="shared" ref="P835:P898" si="27">(E835/L835)*100</f>
        <v>14878.048780487805</v>
      </c>
      <c r="Q835" t="s">
        <v>8330</v>
      </c>
      <c r="R835" t="s">
        <v>8331</v>
      </c>
      <c r="S835" s="8">
        <v>41718.878182870372</v>
      </c>
      <c r="T835" s="8"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26"/>
        <v>131.0181818181818</v>
      </c>
      <c r="P836">
        <f t="shared" si="27"/>
        <v>9608</v>
      </c>
      <c r="Q836" t="s">
        <v>8330</v>
      </c>
      <c r="R836" t="s">
        <v>8331</v>
      </c>
      <c r="S836" s="8">
        <v>41422.822824074072</v>
      </c>
      <c r="T836" s="8"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26"/>
        <v>117.25000000000001</v>
      </c>
      <c r="P837">
        <f t="shared" si="27"/>
        <v>5862.5</v>
      </c>
      <c r="Q837" t="s">
        <v>8330</v>
      </c>
      <c r="R837" t="s">
        <v>8331</v>
      </c>
      <c r="S837" s="8">
        <v>41005.45784722222</v>
      </c>
      <c r="T837" s="8"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26"/>
        <v>100.93039999999999</v>
      </c>
      <c r="P838">
        <f t="shared" si="27"/>
        <v>10970.695652173914</v>
      </c>
      <c r="Q838" t="s">
        <v>8330</v>
      </c>
      <c r="R838" t="s">
        <v>8331</v>
      </c>
      <c r="S838" s="8">
        <v>41524.056921296295</v>
      </c>
      <c r="T838" s="8"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26"/>
        <v>121.8</v>
      </c>
      <c r="P839">
        <f t="shared" si="27"/>
        <v>4911.2903225806449</v>
      </c>
      <c r="Q839" t="s">
        <v>8330</v>
      </c>
      <c r="R839" t="s">
        <v>8331</v>
      </c>
      <c r="S839" s="8">
        <v>41730.998402777775</v>
      </c>
      <c r="T839" s="8"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26"/>
        <v>145.4</v>
      </c>
      <c r="P840">
        <f t="shared" si="27"/>
        <v>4767.2131147540977</v>
      </c>
      <c r="Q840" t="s">
        <v>8330</v>
      </c>
      <c r="R840" t="s">
        <v>8331</v>
      </c>
      <c r="S840" s="8">
        <v>40895.897974537038</v>
      </c>
      <c r="T840" s="8"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26"/>
        <v>116.61660000000001</v>
      </c>
      <c r="P841">
        <f t="shared" si="27"/>
        <v>6073.78125</v>
      </c>
      <c r="Q841" t="s">
        <v>8330</v>
      </c>
      <c r="R841" t="s">
        <v>8331</v>
      </c>
      <c r="S841" s="8">
        <v>41144.763379629629</v>
      </c>
      <c r="T841" s="8"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26"/>
        <v>120.4166</v>
      </c>
      <c r="P842">
        <f t="shared" si="27"/>
        <v>6337.7157894736838</v>
      </c>
      <c r="Q842" t="s">
        <v>8330</v>
      </c>
      <c r="R842" t="s">
        <v>8332</v>
      </c>
      <c r="S842" s="8">
        <v>42607.226701388892</v>
      </c>
      <c r="T842" s="8"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26"/>
        <v>101.32000000000001</v>
      </c>
      <c r="P843">
        <f t="shared" si="27"/>
        <v>5389.3617021276596</v>
      </c>
      <c r="Q843" t="s">
        <v>8330</v>
      </c>
      <c r="R843" t="s">
        <v>8332</v>
      </c>
      <c r="S843" s="8">
        <v>41923.838692129626</v>
      </c>
      <c r="T843" s="8"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26"/>
        <v>104.32</v>
      </c>
      <c r="P844">
        <f t="shared" si="27"/>
        <v>6687.1794871794873</v>
      </c>
      <c r="Q844" t="s">
        <v>8330</v>
      </c>
      <c r="R844" t="s">
        <v>8332</v>
      </c>
      <c r="S844" s="8">
        <v>41526.592395833337</v>
      </c>
      <c r="T844" s="8"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26"/>
        <v>267.13333333333333</v>
      </c>
      <c r="P845">
        <f t="shared" si="27"/>
        <v>6310.2362204724404</v>
      </c>
      <c r="Q845" t="s">
        <v>8330</v>
      </c>
      <c r="R845" t="s">
        <v>8332</v>
      </c>
      <c r="S845" s="8">
        <v>42695.257870370369</v>
      </c>
      <c r="T845" s="8"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26"/>
        <v>194.13333333333333</v>
      </c>
      <c r="P846">
        <f t="shared" si="27"/>
        <v>3662.8930817610062</v>
      </c>
      <c r="Q846" t="s">
        <v>8330</v>
      </c>
      <c r="R846" t="s">
        <v>8332</v>
      </c>
      <c r="S846" s="8">
        <v>41905.684629629628</v>
      </c>
      <c r="T846" s="8"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26"/>
        <v>120.3802</v>
      </c>
      <c r="P847">
        <f t="shared" si="27"/>
        <v>3400.5706214689271</v>
      </c>
      <c r="Q847" t="s">
        <v>8330</v>
      </c>
      <c r="R847" t="s">
        <v>8332</v>
      </c>
      <c r="S847" s="8">
        <v>42578.205972222218</v>
      </c>
      <c r="T847" s="8"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26"/>
        <v>122.00090909090908</v>
      </c>
      <c r="P848">
        <f t="shared" si="27"/>
        <v>2855.3404255319147</v>
      </c>
      <c r="Q848" t="s">
        <v>8330</v>
      </c>
      <c r="R848" t="s">
        <v>8332</v>
      </c>
      <c r="S848" s="8">
        <v>41694.391840277778</v>
      </c>
      <c r="T848" s="8"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26"/>
        <v>100</v>
      </c>
      <c r="P849">
        <f t="shared" si="27"/>
        <v>1000</v>
      </c>
      <c r="Q849" t="s">
        <v>8330</v>
      </c>
      <c r="R849" t="s">
        <v>8332</v>
      </c>
      <c r="S849" s="8">
        <v>42165.79833333334</v>
      </c>
      <c r="T849" s="8"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26"/>
        <v>100</v>
      </c>
      <c r="P850">
        <f t="shared" si="27"/>
        <v>1875</v>
      </c>
      <c r="Q850" t="s">
        <v>8330</v>
      </c>
      <c r="R850" t="s">
        <v>8332</v>
      </c>
      <c r="S850" s="8">
        <v>42078.792048611111</v>
      </c>
      <c r="T850" s="8"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26"/>
        <v>119.9</v>
      </c>
      <c r="P851">
        <f t="shared" si="27"/>
        <v>4170.434782608696</v>
      </c>
      <c r="Q851" t="s">
        <v>8330</v>
      </c>
      <c r="R851" t="s">
        <v>8332</v>
      </c>
      <c r="S851" s="8">
        <v>42051.148888888885</v>
      </c>
      <c r="T851" s="8"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26"/>
        <v>155.17499999999998</v>
      </c>
      <c r="P852">
        <f t="shared" si="27"/>
        <v>4666.9172932330821</v>
      </c>
      <c r="Q852" t="s">
        <v>8330</v>
      </c>
      <c r="R852" t="s">
        <v>8332</v>
      </c>
      <c r="S852" s="8">
        <v>42452.827743055561</v>
      </c>
      <c r="T852" s="8"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26"/>
        <v>130.44999999999999</v>
      </c>
      <c r="P853">
        <f t="shared" si="27"/>
        <v>3727.1428571428573</v>
      </c>
      <c r="Q853" t="s">
        <v>8330</v>
      </c>
      <c r="R853" t="s">
        <v>8332</v>
      </c>
      <c r="S853" s="8">
        <v>42522.880243055552</v>
      </c>
      <c r="T853" s="8"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26"/>
        <v>104.97142857142859</v>
      </c>
      <c r="P854">
        <f t="shared" si="27"/>
        <v>5925.8064516129034</v>
      </c>
      <c r="Q854" t="s">
        <v>8330</v>
      </c>
      <c r="R854" t="s">
        <v>8332</v>
      </c>
      <c r="S854" s="8">
        <v>42656.805497685185</v>
      </c>
      <c r="T854" s="8"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26"/>
        <v>100</v>
      </c>
      <c r="P855">
        <f t="shared" si="27"/>
        <v>3000</v>
      </c>
      <c r="Q855" t="s">
        <v>8330</v>
      </c>
      <c r="R855" t="s">
        <v>8332</v>
      </c>
      <c r="S855" s="8">
        <v>42021.832280092596</v>
      </c>
      <c r="T855" s="8"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26"/>
        <v>118.2205035971223</v>
      </c>
      <c r="P856">
        <f t="shared" si="27"/>
        <v>6586.2324649298598</v>
      </c>
      <c r="Q856" t="s">
        <v>8330</v>
      </c>
      <c r="R856" t="s">
        <v>8332</v>
      </c>
      <c r="S856" s="8">
        <v>42702.212337962963</v>
      </c>
      <c r="T856" s="8"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26"/>
        <v>103.44827586206897</v>
      </c>
      <c r="P857">
        <f t="shared" si="27"/>
        <v>3191.489361702128</v>
      </c>
      <c r="Q857" t="s">
        <v>8330</v>
      </c>
      <c r="R857" t="s">
        <v>8332</v>
      </c>
      <c r="S857" s="8">
        <v>42545.125196759262</v>
      </c>
      <c r="T857" s="8"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26"/>
        <v>218.00000000000003</v>
      </c>
      <c r="P858">
        <f t="shared" si="27"/>
        <v>1946.4285714285716</v>
      </c>
      <c r="Q858" t="s">
        <v>8330</v>
      </c>
      <c r="R858" t="s">
        <v>8332</v>
      </c>
      <c r="S858" s="8">
        <v>42609.311990740738</v>
      </c>
      <c r="T858" s="8"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26"/>
        <v>100</v>
      </c>
      <c r="P859">
        <f t="shared" si="27"/>
        <v>5000</v>
      </c>
      <c r="Q859" t="s">
        <v>8330</v>
      </c>
      <c r="R859" t="s">
        <v>8332</v>
      </c>
      <c r="S859" s="8">
        <v>42291.581377314811</v>
      </c>
      <c r="T859" s="8"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26"/>
        <v>144.00583333333333</v>
      </c>
      <c r="P860">
        <f t="shared" si="27"/>
        <v>2273.7763157894738</v>
      </c>
      <c r="Q860" t="s">
        <v>8330</v>
      </c>
      <c r="R860" t="s">
        <v>8332</v>
      </c>
      <c r="S860" s="8">
        <v>42079.745578703703</v>
      </c>
      <c r="T860" s="8"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26"/>
        <v>104.67500000000001</v>
      </c>
      <c r="P861">
        <f t="shared" si="27"/>
        <v>4272.4489795918362</v>
      </c>
      <c r="Q861" t="s">
        <v>8330</v>
      </c>
      <c r="R861" t="s">
        <v>8332</v>
      </c>
      <c r="S861" s="8">
        <v>42128.820231481484</v>
      </c>
      <c r="T861" s="8"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26"/>
        <v>18.142857142857142</v>
      </c>
      <c r="P862">
        <f t="shared" si="27"/>
        <v>5291.6666666666661</v>
      </c>
      <c r="Q862" t="s">
        <v>8330</v>
      </c>
      <c r="R862" t="s">
        <v>8333</v>
      </c>
      <c r="S862" s="8">
        <v>41570.482789351852</v>
      </c>
      <c r="T862" s="8"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26"/>
        <v>2.2444444444444445</v>
      </c>
      <c r="P863">
        <f t="shared" si="27"/>
        <v>5050</v>
      </c>
      <c r="Q863" t="s">
        <v>8330</v>
      </c>
      <c r="R863" t="s">
        <v>8333</v>
      </c>
      <c r="S863" s="8">
        <v>42599.965324074074</v>
      </c>
      <c r="T863" s="8"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26"/>
        <v>0.33999999999999997</v>
      </c>
      <c r="P864">
        <f t="shared" si="27"/>
        <v>4250</v>
      </c>
      <c r="Q864" t="s">
        <v>8330</v>
      </c>
      <c r="R864" t="s">
        <v>8333</v>
      </c>
      <c r="S864" s="8">
        <v>41559.5549537037</v>
      </c>
      <c r="T864" s="8"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26"/>
        <v>4.5</v>
      </c>
      <c r="P865">
        <f t="shared" si="27"/>
        <v>1800</v>
      </c>
      <c r="Q865" t="s">
        <v>8330</v>
      </c>
      <c r="R865" t="s">
        <v>8333</v>
      </c>
      <c r="S865" s="8">
        <v>40921.117662037039</v>
      </c>
      <c r="T865" s="8"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26"/>
        <v>41.53846153846154</v>
      </c>
      <c r="P866">
        <f t="shared" si="27"/>
        <v>3417.7215189873414</v>
      </c>
      <c r="Q866" t="s">
        <v>8330</v>
      </c>
      <c r="R866" t="s">
        <v>8333</v>
      </c>
      <c r="S866" s="8">
        <v>41541.106921296298</v>
      </c>
      <c r="T866" s="8"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26"/>
        <v>2.0454545454545454</v>
      </c>
      <c r="P867">
        <f t="shared" si="27"/>
        <v>2250</v>
      </c>
      <c r="Q867" t="s">
        <v>8330</v>
      </c>
      <c r="R867" t="s">
        <v>8333</v>
      </c>
      <c r="S867" s="8">
        <v>41230.77311342593</v>
      </c>
      <c r="T867" s="8"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26"/>
        <v>18.285714285714285</v>
      </c>
      <c r="P868">
        <f t="shared" si="27"/>
        <v>5818.181818181818</v>
      </c>
      <c r="Q868" t="s">
        <v>8330</v>
      </c>
      <c r="R868" t="s">
        <v>8333</v>
      </c>
      <c r="S868" s="8">
        <v>42025.637939814813</v>
      </c>
      <c r="T868" s="8"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26"/>
        <v>24.02</v>
      </c>
      <c r="P869">
        <f t="shared" si="27"/>
        <v>10918.181818181818</v>
      </c>
      <c r="Q869" t="s">
        <v>8330</v>
      </c>
      <c r="R869" t="s">
        <v>8333</v>
      </c>
      <c r="S869" s="8">
        <v>40088.105393518519</v>
      </c>
      <c r="T869" s="8"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26"/>
        <v>0.1111111111111111</v>
      </c>
      <c r="P870">
        <f t="shared" si="27"/>
        <v>5000</v>
      </c>
      <c r="Q870" t="s">
        <v>8330</v>
      </c>
      <c r="R870" t="s">
        <v>8333</v>
      </c>
      <c r="S870" s="8">
        <v>41616.027754629627</v>
      </c>
      <c r="T870" s="8"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26"/>
        <v>11.818181818181818</v>
      </c>
      <c r="P871">
        <f t="shared" si="27"/>
        <v>34666.666666666672</v>
      </c>
      <c r="Q871" t="s">
        <v>8330</v>
      </c>
      <c r="R871" t="s">
        <v>8333</v>
      </c>
      <c r="S871" s="8">
        <v>41342.845567129632</v>
      </c>
      <c r="T871" s="8"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26"/>
        <v>0.31</v>
      </c>
      <c r="P872">
        <f t="shared" si="27"/>
        <v>1240</v>
      </c>
      <c r="Q872" t="s">
        <v>8330</v>
      </c>
      <c r="R872" t="s">
        <v>8333</v>
      </c>
      <c r="S872" s="8">
        <v>41488.022256944445</v>
      </c>
      <c r="T872" s="8"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26"/>
        <v>5.416666666666667</v>
      </c>
      <c r="P873">
        <f t="shared" si="27"/>
        <v>2708.333333333333</v>
      </c>
      <c r="Q873" t="s">
        <v>8330</v>
      </c>
      <c r="R873" t="s">
        <v>8333</v>
      </c>
      <c r="S873" s="8">
        <v>41577.561284722222</v>
      </c>
      <c r="T873" s="8"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26"/>
        <v>0.8125</v>
      </c>
      <c r="P874">
        <f t="shared" si="27"/>
        <v>3250</v>
      </c>
      <c r="Q874" t="s">
        <v>8330</v>
      </c>
      <c r="R874" t="s">
        <v>8333</v>
      </c>
      <c r="S874" s="8">
        <v>40567.825543981482</v>
      </c>
      <c r="T874" s="8"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26"/>
        <v>1.2857142857142856</v>
      </c>
      <c r="P875">
        <f t="shared" si="27"/>
        <v>900</v>
      </c>
      <c r="Q875" t="s">
        <v>8330</v>
      </c>
      <c r="R875" t="s">
        <v>8333</v>
      </c>
      <c r="S875" s="8">
        <v>41184.167129629634</v>
      </c>
      <c r="T875" s="8"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26"/>
        <v>24.333333333333336</v>
      </c>
      <c r="P876">
        <f t="shared" si="27"/>
        <v>3476.1904761904761</v>
      </c>
      <c r="Q876" t="s">
        <v>8330</v>
      </c>
      <c r="R876" t="s">
        <v>8333</v>
      </c>
      <c r="S876" s="8">
        <v>41368.583726851852</v>
      </c>
      <c r="T876" s="8"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26"/>
        <v>0</v>
      </c>
      <c r="P877" t="e">
        <f t="shared" si="27"/>
        <v>#DIV/0!</v>
      </c>
      <c r="Q877" t="s">
        <v>8330</v>
      </c>
      <c r="R877" t="s">
        <v>8333</v>
      </c>
      <c r="S877" s="8">
        <v>42248.723738425921</v>
      </c>
      <c r="T877" s="8"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26"/>
        <v>40.799492385786799</v>
      </c>
      <c r="P878">
        <f t="shared" si="27"/>
        <v>2857.7777777777778</v>
      </c>
      <c r="Q878" t="s">
        <v>8330</v>
      </c>
      <c r="R878" t="s">
        <v>8333</v>
      </c>
      <c r="S878" s="8">
        <v>41276.496840277774</v>
      </c>
      <c r="T878" s="8"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26"/>
        <v>67.55</v>
      </c>
      <c r="P879">
        <f t="shared" si="27"/>
        <v>4658.6206896551721</v>
      </c>
      <c r="Q879" t="s">
        <v>8330</v>
      </c>
      <c r="R879" t="s">
        <v>8333</v>
      </c>
      <c r="S879" s="8">
        <v>41597.788888888892</v>
      </c>
      <c r="T879" s="8"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26"/>
        <v>1.3</v>
      </c>
      <c r="P880">
        <f t="shared" si="27"/>
        <v>3250</v>
      </c>
      <c r="Q880" t="s">
        <v>8330</v>
      </c>
      <c r="R880" t="s">
        <v>8333</v>
      </c>
      <c r="S880" s="8">
        <v>40505.232916666668</v>
      </c>
      <c r="T880" s="8"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26"/>
        <v>30.666666666666664</v>
      </c>
      <c r="P881">
        <f t="shared" si="27"/>
        <v>2146.6666666666665</v>
      </c>
      <c r="Q881" t="s">
        <v>8330</v>
      </c>
      <c r="R881" t="s">
        <v>8333</v>
      </c>
      <c r="S881" s="8">
        <v>41037.829918981479</v>
      </c>
      <c r="T881" s="8"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26"/>
        <v>2.9894179894179893</v>
      </c>
      <c r="P882">
        <f t="shared" si="27"/>
        <v>1412.5</v>
      </c>
      <c r="Q882" t="s">
        <v>8330</v>
      </c>
      <c r="R882" t="s">
        <v>8334</v>
      </c>
      <c r="S882" s="8">
        <v>41179.32104166667</v>
      </c>
      <c r="T882" s="8"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26"/>
        <v>0.8</v>
      </c>
      <c r="P883">
        <f t="shared" si="27"/>
        <v>3000</v>
      </c>
      <c r="Q883" t="s">
        <v>8330</v>
      </c>
      <c r="R883" t="s">
        <v>8334</v>
      </c>
      <c r="S883" s="8">
        <v>40877.25099537037</v>
      </c>
      <c r="T883" s="8"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26"/>
        <v>20.133333333333333</v>
      </c>
      <c r="P884">
        <f t="shared" si="27"/>
        <v>2157.1428571428573</v>
      </c>
      <c r="Q884" t="s">
        <v>8330</v>
      </c>
      <c r="R884" t="s">
        <v>8334</v>
      </c>
      <c r="S884" s="8">
        <v>40759.860532407409</v>
      </c>
      <c r="T884" s="8"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26"/>
        <v>40.020000000000003</v>
      </c>
      <c r="P885">
        <f t="shared" si="27"/>
        <v>8337.5</v>
      </c>
      <c r="Q885" t="s">
        <v>8330</v>
      </c>
      <c r="R885" t="s">
        <v>8334</v>
      </c>
      <c r="S885" s="8">
        <v>42371.935590277775</v>
      </c>
      <c r="T885" s="8"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26"/>
        <v>1</v>
      </c>
      <c r="P886">
        <f t="shared" si="27"/>
        <v>1000</v>
      </c>
      <c r="Q886" t="s">
        <v>8330</v>
      </c>
      <c r="R886" t="s">
        <v>8334</v>
      </c>
      <c r="S886" s="8">
        <v>40981.802615740737</v>
      </c>
      <c r="T886" s="8"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26"/>
        <v>75</v>
      </c>
      <c r="P887">
        <f t="shared" si="27"/>
        <v>3571.4285714285716</v>
      </c>
      <c r="Q887" t="s">
        <v>8330</v>
      </c>
      <c r="R887" t="s">
        <v>8334</v>
      </c>
      <c r="S887" s="8">
        <v>42713.941099537042</v>
      </c>
      <c r="T887" s="8"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26"/>
        <v>41</v>
      </c>
      <c r="P888">
        <f t="shared" si="27"/>
        <v>2928.5714285714284</v>
      </c>
      <c r="Q888" t="s">
        <v>8330</v>
      </c>
      <c r="R888" t="s">
        <v>8334</v>
      </c>
      <c r="S888" s="8">
        <v>42603.870520833334</v>
      </c>
      <c r="T888" s="8"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26"/>
        <v>0</v>
      </c>
      <c r="P889" t="e">
        <f t="shared" si="27"/>
        <v>#DIV/0!</v>
      </c>
      <c r="Q889" t="s">
        <v>8330</v>
      </c>
      <c r="R889" t="s">
        <v>8334</v>
      </c>
      <c r="S889" s="8">
        <v>41026.958969907406</v>
      </c>
      <c r="T889" s="8"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26"/>
        <v>7.1999999999999993</v>
      </c>
      <c r="P890">
        <f t="shared" si="27"/>
        <v>1800</v>
      </c>
      <c r="Q890" t="s">
        <v>8330</v>
      </c>
      <c r="R890" t="s">
        <v>8334</v>
      </c>
      <c r="S890" s="8">
        <v>40751.753298611111</v>
      </c>
      <c r="T890" s="8"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26"/>
        <v>9.4412800000000008</v>
      </c>
      <c r="P891">
        <f t="shared" si="27"/>
        <v>7376.0000000000009</v>
      </c>
      <c r="Q891" t="s">
        <v>8330</v>
      </c>
      <c r="R891" t="s">
        <v>8334</v>
      </c>
      <c r="S891" s="8">
        <v>41887.784062500003</v>
      </c>
      <c r="T891" s="8"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26"/>
        <v>4.1666666666666661</v>
      </c>
      <c r="P892">
        <f t="shared" si="27"/>
        <v>3125</v>
      </c>
      <c r="Q892" t="s">
        <v>8330</v>
      </c>
      <c r="R892" t="s">
        <v>8334</v>
      </c>
      <c r="S892" s="8">
        <v>41569.698831018519</v>
      </c>
      <c r="T892" s="8"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26"/>
        <v>3.25</v>
      </c>
      <c r="P893">
        <f t="shared" si="27"/>
        <v>2888.8888888888891</v>
      </c>
      <c r="Q893" t="s">
        <v>8330</v>
      </c>
      <c r="R893" t="s">
        <v>8334</v>
      </c>
      <c r="S893" s="8">
        <v>41842.031597222223</v>
      </c>
      <c r="T893" s="8"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26"/>
        <v>40.75</v>
      </c>
      <c r="P894">
        <f t="shared" si="27"/>
        <v>14382.35294117647</v>
      </c>
      <c r="Q894" t="s">
        <v>8330</v>
      </c>
      <c r="R894" t="s">
        <v>8334</v>
      </c>
      <c r="S894" s="8">
        <v>40304.20003472222</v>
      </c>
      <c r="T894" s="8"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26"/>
        <v>10</v>
      </c>
      <c r="P895">
        <f t="shared" si="27"/>
        <v>4000</v>
      </c>
      <c r="Q895" t="s">
        <v>8330</v>
      </c>
      <c r="R895" t="s">
        <v>8334</v>
      </c>
      <c r="S895" s="8">
        <v>42065.897719907407</v>
      </c>
      <c r="T895" s="8"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26"/>
        <v>39.17</v>
      </c>
      <c r="P896">
        <f t="shared" si="27"/>
        <v>14781.132075471698</v>
      </c>
      <c r="Q896" t="s">
        <v>8330</v>
      </c>
      <c r="R896" t="s">
        <v>8334</v>
      </c>
      <c r="S896" s="8">
        <v>42496.981597222228</v>
      </c>
      <c r="T896" s="8"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26"/>
        <v>2.4375</v>
      </c>
      <c r="P897">
        <f t="shared" si="27"/>
        <v>2785.7142857142858</v>
      </c>
      <c r="Q897" t="s">
        <v>8330</v>
      </c>
      <c r="R897" t="s">
        <v>8334</v>
      </c>
      <c r="S897" s="8">
        <v>40431.127650462964</v>
      </c>
      <c r="T897" s="8"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26"/>
        <v>40</v>
      </c>
      <c r="P898">
        <f t="shared" si="27"/>
        <v>4444.4444444444443</v>
      </c>
      <c r="Q898" t="s">
        <v>8330</v>
      </c>
      <c r="R898" t="s">
        <v>8334</v>
      </c>
      <c r="S898" s="8">
        <v>42218.872986111113</v>
      </c>
      <c r="T898" s="8"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28">(E899/D899)*100</f>
        <v>0</v>
      </c>
      <c r="P899" t="e">
        <f t="shared" ref="P899:P962" si="29">(E899/L899)*100</f>
        <v>#DIV/0!</v>
      </c>
      <c r="Q899" t="s">
        <v>8330</v>
      </c>
      <c r="R899" t="s">
        <v>8334</v>
      </c>
      <c r="S899" s="8">
        <v>41211.688750000001</v>
      </c>
      <c r="T899" s="8"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28"/>
        <v>2.8000000000000003</v>
      </c>
      <c r="P900">
        <f t="shared" si="29"/>
        <v>3500</v>
      </c>
      <c r="Q900" t="s">
        <v>8330</v>
      </c>
      <c r="R900" t="s">
        <v>8334</v>
      </c>
      <c r="S900" s="8">
        <v>40878.758217592593</v>
      </c>
      <c r="T900" s="8"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28"/>
        <v>37.333333333333336</v>
      </c>
      <c r="P901">
        <f t="shared" si="29"/>
        <v>3500</v>
      </c>
      <c r="Q901" t="s">
        <v>8330</v>
      </c>
      <c r="R901" t="s">
        <v>8334</v>
      </c>
      <c r="S901" s="8">
        <v>40646.099097222221</v>
      </c>
      <c r="T901" s="8"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28"/>
        <v>0.42</v>
      </c>
      <c r="P902">
        <f t="shared" si="29"/>
        <v>1050</v>
      </c>
      <c r="Q902" t="s">
        <v>8330</v>
      </c>
      <c r="R902" t="s">
        <v>8333</v>
      </c>
      <c r="S902" s="8">
        <v>42429.84956018519</v>
      </c>
      <c r="T902" s="8"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28"/>
        <v>0</v>
      </c>
      <c r="P903" t="e">
        <f t="shared" si="29"/>
        <v>#DIV/0!</v>
      </c>
      <c r="Q903" t="s">
        <v>8330</v>
      </c>
      <c r="R903" t="s">
        <v>8333</v>
      </c>
      <c r="S903" s="8">
        <v>40291.81150462963</v>
      </c>
      <c r="T903" s="8"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28"/>
        <v>0.3</v>
      </c>
      <c r="P904">
        <f t="shared" si="29"/>
        <v>3000</v>
      </c>
      <c r="Q904" t="s">
        <v>8330</v>
      </c>
      <c r="R904" t="s">
        <v>8333</v>
      </c>
      <c r="S904" s="8">
        <v>41829.965532407405</v>
      </c>
      <c r="T904" s="8"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28"/>
        <v>3.2</v>
      </c>
      <c r="P905">
        <f t="shared" si="29"/>
        <v>4000</v>
      </c>
      <c r="Q905" t="s">
        <v>8330</v>
      </c>
      <c r="R905" t="s">
        <v>8333</v>
      </c>
      <c r="S905" s="8">
        <v>41149.796064814815</v>
      </c>
      <c r="T905" s="8"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28"/>
        <v>0.30199999999999999</v>
      </c>
      <c r="P906">
        <f t="shared" si="29"/>
        <v>5033.3333333333339</v>
      </c>
      <c r="Q906" t="s">
        <v>8330</v>
      </c>
      <c r="R906" t="s">
        <v>8333</v>
      </c>
      <c r="S906" s="8">
        <v>42342.080289351856</v>
      </c>
      <c r="T906" s="8"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28"/>
        <v>3.0153846153846153</v>
      </c>
      <c r="P907">
        <f t="shared" si="29"/>
        <v>3266.6666666666665</v>
      </c>
      <c r="Q907" t="s">
        <v>8330</v>
      </c>
      <c r="R907" t="s">
        <v>8333</v>
      </c>
      <c r="S907" s="8">
        <v>40507.239884259259</v>
      </c>
      <c r="T907" s="8"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28"/>
        <v>0</v>
      </c>
      <c r="P908" t="e">
        <f t="shared" si="29"/>
        <v>#DIV/0!</v>
      </c>
      <c r="Q908" t="s">
        <v>8330</v>
      </c>
      <c r="R908" t="s">
        <v>8333</v>
      </c>
      <c r="S908" s="8">
        <v>41681.189699074072</v>
      </c>
      <c r="T908" s="8"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28"/>
        <v>0</v>
      </c>
      <c r="P909" t="e">
        <f t="shared" si="29"/>
        <v>#DIV/0!</v>
      </c>
      <c r="Q909" t="s">
        <v>8330</v>
      </c>
      <c r="R909" t="s">
        <v>8333</v>
      </c>
      <c r="S909" s="8">
        <v>40767.192395833335</v>
      </c>
      <c r="T909" s="8"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28"/>
        <v>0</v>
      </c>
      <c r="P910" t="e">
        <f t="shared" si="29"/>
        <v>#DIV/0!</v>
      </c>
      <c r="Q910" t="s">
        <v>8330</v>
      </c>
      <c r="R910" t="s">
        <v>8333</v>
      </c>
      <c r="S910" s="8">
        <v>40340.801562499997</v>
      </c>
      <c r="T910" s="8"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28"/>
        <v>3.25</v>
      </c>
      <c r="P911">
        <f t="shared" si="29"/>
        <v>6500</v>
      </c>
      <c r="Q911" t="s">
        <v>8330</v>
      </c>
      <c r="R911" t="s">
        <v>8333</v>
      </c>
      <c r="S911" s="8">
        <v>41081.69027777778</v>
      </c>
      <c r="T911" s="8"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28"/>
        <v>22.363636363636363</v>
      </c>
      <c r="P912">
        <f t="shared" si="29"/>
        <v>2460</v>
      </c>
      <c r="Q912" t="s">
        <v>8330</v>
      </c>
      <c r="R912" t="s">
        <v>8333</v>
      </c>
      <c r="S912" s="8">
        <v>42737.545358796298</v>
      </c>
      <c r="T912" s="8"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28"/>
        <v>0</v>
      </c>
      <c r="P913" t="e">
        <f t="shared" si="29"/>
        <v>#DIV/0!</v>
      </c>
      <c r="Q913" t="s">
        <v>8330</v>
      </c>
      <c r="R913" t="s">
        <v>8333</v>
      </c>
      <c r="S913" s="8">
        <v>41642.005150462966</v>
      </c>
      <c r="T913" s="8"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28"/>
        <v>0.85714285714285721</v>
      </c>
      <c r="P914">
        <f t="shared" si="29"/>
        <v>1500</v>
      </c>
      <c r="Q914" t="s">
        <v>8330</v>
      </c>
      <c r="R914" t="s">
        <v>8333</v>
      </c>
      <c r="S914" s="8">
        <v>41194.109340277777</v>
      </c>
      <c r="T914" s="8"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28"/>
        <v>6.6066666666666665</v>
      </c>
      <c r="P915">
        <f t="shared" si="29"/>
        <v>8258.3333333333321</v>
      </c>
      <c r="Q915" t="s">
        <v>8330</v>
      </c>
      <c r="R915" t="s">
        <v>8333</v>
      </c>
      <c r="S915" s="8">
        <v>41004.139108796298</v>
      </c>
      <c r="T915" s="8"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28"/>
        <v>0</v>
      </c>
      <c r="P916" t="e">
        <f t="shared" si="29"/>
        <v>#DIV/0!</v>
      </c>
      <c r="Q916" t="s">
        <v>8330</v>
      </c>
      <c r="R916" t="s">
        <v>8333</v>
      </c>
      <c r="S916" s="8">
        <v>41116.763275462967</v>
      </c>
      <c r="T916" s="8"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28"/>
        <v>5.7692307692307692</v>
      </c>
      <c r="P917">
        <f t="shared" si="29"/>
        <v>4166.6666666666661</v>
      </c>
      <c r="Q917" t="s">
        <v>8330</v>
      </c>
      <c r="R917" t="s">
        <v>8333</v>
      </c>
      <c r="S917" s="8">
        <v>40937.679560185185</v>
      </c>
      <c r="T917" s="8"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28"/>
        <v>0</v>
      </c>
      <c r="P918" t="e">
        <f t="shared" si="29"/>
        <v>#DIV/0!</v>
      </c>
      <c r="Q918" t="s">
        <v>8330</v>
      </c>
      <c r="R918" t="s">
        <v>8333</v>
      </c>
      <c r="S918" s="8">
        <v>40434.853402777779</v>
      </c>
      <c r="T918" s="8"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28"/>
        <v>0.6</v>
      </c>
      <c r="P919">
        <f t="shared" si="29"/>
        <v>3000</v>
      </c>
      <c r="Q919" t="s">
        <v>8330</v>
      </c>
      <c r="R919" t="s">
        <v>8333</v>
      </c>
      <c r="S919" s="8">
        <v>41802.94363425926</v>
      </c>
      <c r="T919" s="8"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28"/>
        <v>5.0256410256410255</v>
      </c>
      <c r="P920">
        <f t="shared" si="29"/>
        <v>1960.0000000000002</v>
      </c>
      <c r="Q920" t="s">
        <v>8330</v>
      </c>
      <c r="R920" t="s">
        <v>8333</v>
      </c>
      <c r="S920" s="8">
        <v>41944.916215277779</v>
      </c>
      <c r="T920" s="8"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28"/>
        <v>0.5</v>
      </c>
      <c r="P921">
        <f t="shared" si="29"/>
        <v>10000</v>
      </c>
      <c r="Q921" t="s">
        <v>8330</v>
      </c>
      <c r="R921" t="s">
        <v>8333</v>
      </c>
      <c r="S921" s="8">
        <v>41227.641724537039</v>
      </c>
      <c r="T921" s="8"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28"/>
        <v>0</v>
      </c>
      <c r="P922" t="e">
        <f t="shared" si="29"/>
        <v>#DIV/0!</v>
      </c>
      <c r="Q922" t="s">
        <v>8330</v>
      </c>
      <c r="R922" t="s">
        <v>8333</v>
      </c>
      <c r="S922" s="8">
        <v>41562.67155092593</v>
      </c>
      <c r="T922" s="8"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28"/>
        <v>30.9</v>
      </c>
      <c r="P923">
        <f t="shared" si="29"/>
        <v>23175</v>
      </c>
      <c r="Q923" t="s">
        <v>8330</v>
      </c>
      <c r="R923" t="s">
        <v>8333</v>
      </c>
      <c r="S923" s="8">
        <v>40847.171018518515</v>
      </c>
      <c r="T923" s="8"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28"/>
        <v>21.037037037037038</v>
      </c>
      <c r="P924">
        <f t="shared" si="29"/>
        <v>18933.333333333336</v>
      </c>
      <c r="Q924" t="s">
        <v>8330</v>
      </c>
      <c r="R924" t="s">
        <v>8333</v>
      </c>
      <c r="S924" s="8">
        <v>41878.530011574076</v>
      </c>
      <c r="T924" s="8"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28"/>
        <v>2.1999999999999997</v>
      </c>
      <c r="P925">
        <f t="shared" si="29"/>
        <v>5500</v>
      </c>
      <c r="Q925" t="s">
        <v>8330</v>
      </c>
      <c r="R925" t="s">
        <v>8333</v>
      </c>
      <c r="S925" s="8">
        <v>41934.959756944445</v>
      </c>
      <c r="T925" s="8"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28"/>
        <v>10.9</v>
      </c>
      <c r="P926">
        <f t="shared" si="29"/>
        <v>2180</v>
      </c>
      <c r="Q926" t="s">
        <v>8330</v>
      </c>
      <c r="R926" t="s">
        <v>8333</v>
      </c>
      <c r="S926" s="8">
        <v>41288.942928240744</v>
      </c>
      <c r="T926" s="8"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28"/>
        <v>2.666666666666667</v>
      </c>
      <c r="P927">
        <f t="shared" si="29"/>
        <v>3200</v>
      </c>
      <c r="Q927" t="s">
        <v>8330</v>
      </c>
      <c r="R927" t="s">
        <v>8333</v>
      </c>
      <c r="S927" s="8">
        <v>41575.880914351852</v>
      </c>
      <c r="T927" s="8"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28"/>
        <v>0</v>
      </c>
      <c r="P928" t="e">
        <f t="shared" si="29"/>
        <v>#DIV/0!</v>
      </c>
      <c r="Q928" t="s">
        <v>8330</v>
      </c>
      <c r="R928" t="s">
        <v>8333</v>
      </c>
      <c r="S928" s="8">
        <v>40338.02002314815</v>
      </c>
      <c r="T928" s="8"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28"/>
        <v>0</v>
      </c>
      <c r="P929" t="e">
        <f t="shared" si="29"/>
        <v>#DIV/0!</v>
      </c>
      <c r="Q929" t="s">
        <v>8330</v>
      </c>
      <c r="R929" t="s">
        <v>8333</v>
      </c>
      <c r="S929" s="8">
        <v>41013.822858796295</v>
      </c>
      <c r="T929" s="8"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28"/>
        <v>10.86206896551724</v>
      </c>
      <c r="P930">
        <f t="shared" si="29"/>
        <v>5625</v>
      </c>
      <c r="Q930" t="s">
        <v>8330</v>
      </c>
      <c r="R930" t="s">
        <v>8333</v>
      </c>
      <c r="S930" s="8">
        <v>41180.86241898148</v>
      </c>
      <c r="T930" s="8"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28"/>
        <v>0</v>
      </c>
      <c r="P931" t="e">
        <f t="shared" si="29"/>
        <v>#DIV/0!</v>
      </c>
      <c r="Q931" t="s">
        <v>8330</v>
      </c>
      <c r="R931" t="s">
        <v>8333</v>
      </c>
      <c r="S931" s="8">
        <v>40978.238067129627</v>
      </c>
      <c r="T931" s="8"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28"/>
        <v>38.333333333333336</v>
      </c>
      <c r="P932">
        <f t="shared" si="29"/>
        <v>6900</v>
      </c>
      <c r="Q932" t="s">
        <v>8330</v>
      </c>
      <c r="R932" t="s">
        <v>8333</v>
      </c>
      <c r="S932" s="8">
        <v>40312.915578703702</v>
      </c>
      <c r="T932" s="8"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28"/>
        <v>6.5500000000000007</v>
      </c>
      <c r="P933">
        <f t="shared" si="29"/>
        <v>1871.4285714285716</v>
      </c>
      <c r="Q933" t="s">
        <v>8330</v>
      </c>
      <c r="R933" t="s">
        <v>8333</v>
      </c>
      <c r="S933" s="8">
        <v>41680.359976851854</v>
      </c>
      <c r="T933" s="8"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28"/>
        <v>14.536842105263158</v>
      </c>
      <c r="P934">
        <f t="shared" si="29"/>
        <v>4603.333333333333</v>
      </c>
      <c r="Q934" t="s">
        <v>8330</v>
      </c>
      <c r="R934" t="s">
        <v>8333</v>
      </c>
      <c r="S934" s="8">
        <v>41310.969270833331</v>
      </c>
      <c r="T934" s="8"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28"/>
        <v>6</v>
      </c>
      <c r="P935">
        <f t="shared" si="29"/>
        <v>6000</v>
      </c>
      <c r="Q935" t="s">
        <v>8330</v>
      </c>
      <c r="R935" t="s">
        <v>8333</v>
      </c>
      <c r="S935" s="8">
        <v>41711.169085648151</v>
      </c>
      <c r="T935" s="8"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28"/>
        <v>30.4</v>
      </c>
      <c r="P936">
        <f t="shared" si="29"/>
        <v>5066.6666666666661</v>
      </c>
      <c r="Q936" t="s">
        <v>8330</v>
      </c>
      <c r="R936" t="s">
        <v>8333</v>
      </c>
      <c r="S936" s="8">
        <v>41733.737083333333</v>
      </c>
      <c r="T936" s="8"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28"/>
        <v>1.4285714285714286</v>
      </c>
      <c r="P937">
        <f t="shared" si="29"/>
        <v>2500</v>
      </c>
      <c r="Q937" t="s">
        <v>8330</v>
      </c>
      <c r="R937" t="s">
        <v>8333</v>
      </c>
      <c r="S937" s="8">
        <v>42368.333668981482</v>
      </c>
      <c r="T937" s="8"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28"/>
        <v>0</v>
      </c>
      <c r="P938" t="e">
        <f t="shared" si="29"/>
        <v>#DIV/0!</v>
      </c>
      <c r="Q938" t="s">
        <v>8330</v>
      </c>
      <c r="R938" t="s">
        <v>8333</v>
      </c>
      <c r="S938" s="8">
        <v>40883.024178240739</v>
      </c>
      <c r="T938" s="8"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28"/>
        <v>1.1428571428571428</v>
      </c>
      <c r="P939">
        <f t="shared" si="29"/>
        <v>2000</v>
      </c>
      <c r="Q939" t="s">
        <v>8330</v>
      </c>
      <c r="R939" t="s">
        <v>8333</v>
      </c>
      <c r="S939" s="8">
        <v>41551.798113425924</v>
      </c>
      <c r="T939" s="8"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28"/>
        <v>0.35714285714285715</v>
      </c>
      <c r="P940">
        <f t="shared" si="29"/>
        <v>2500</v>
      </c>
      <c r="Q940" t="s">
        <v>8330</v>
      </c>
      <c r="R940" t="s">
        <v>8333</v>
      </c>
      <c r="S940" s="8">
        <v>41124.479722222226</v>
      </c>
      <c r="T940" s="8"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28"/>
        <v>1.4545454545454546</v>
      </c>
      <c r="P941">
        <f t="shared" si="29"/>
        <v>2000</v>
      </c>
      <c r="Q941" t="s">
        <v>8330</v>
      </c>
      <c r="R941" t="s">
        <v>8333</v>
      </c>
      <c r="S941" s="8">
        <v>41416.763171296298</v>
      </c>
      <c r="T941" s="8"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28"/>
        <v>17.155555555555555</v>
      </c>
      <c r="P942">
        <f t="shared" si="29"/>
        <v>11028.571428571429</v>
      </c>
      <c r="Q942" t="s">
        <v>8324</v>
      </c>
      <c r="R942" t="s">
        <v>8326</v>
      </c>
      <c r="S942" s="8">
        <v>42182.008402777778</v>
      </c>
      <c r="T942" s="8"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28"/>
        <v>2.3220000000000001</v>
      </c>
      <c r="P943">
        <f t="shared" si="29"/>
        <v>3745.161290322581</v>
      </c>
      <c r="Q943" t="s">
        <v>8324</v>
      </c>
      <c r="R943" t="s">
        <v>8326</v>
      </c>
      <c r="S943" s="8">
        <v>42746.096585648149</v>
      </c>
      <c r="T943" s="8"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28"/>
        <v>8.9066666666666663</v>
      </c>
      <c r="P944">
        <f t="shared" si="29"/>
        <v>4175</v>
      </c>
      <c r="Q944" t="s">
        <v>8324</v>
      </c>
      <c r="R944" t="s">
        <v>8326</v>
      </c>
      <c r="S944" s="8">
        <v>42382.843287037031</v>
      </c>
      <c r="T944" s="8"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28"/>
        <v>9.6333333333333346</v>
      </c>
      <c r="P945">
        <f t="shared" si="29"/>
        <v>2408.333333333333</v>
      </c>
      <c r="Q945" t="s">
        <v>8324</v>
      </c>
      <c r="R945" t="s">
        <v>8326</v>
      </c>
      <c r="S945" s="8">
        <v>42673.66788194445</v>
      </c>
      <c r="T945" s="8"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28"/>
        <v>13.325999999999999</v>
      </c>
      <c r="P946">
        <f t="shared" si="29"/>
        <v>6940.625</v>
      </c>
      <c r="Q946" t="s">
        <v>8324</v>
      </c>
      <c r="R946" t="s">
        <v>8326</v>
      </c>
      <c r="S946" s="8">
        <v>42444.583912037036</v>
      </c>
      <c r="T946" s="8"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28"/>
        <v>2.484</v>
      </c>
      <c r="P947">
        <f t="shared" si="29"/>
        <v>15525</v>
      </c>
      <c r="Q947" t="s">
        <v>8324</v>
      </c>
      <c r="R947" t="s">
        <v>8326</v>
      </c>
      <c r="S947" s="8">
        <v>42732.872986111113</v>
      </c>
      <c r="T947" s="8"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28"/>
        <v>1.9066666666666665</v>
      </c>
      <c r="P948">
        <f t="shared" si="29"/>
        <v>5720</v>
      </c>
      <c r="Q948" t="s">
        <v>8324</v>
      </c>
      <c r="R948" t="s">
        <v>8326</v>
      </c>
      <c r="S948" s="8">
        <v>42592.750555555554</v>
      </c>
      <c r="T948" s="8"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28"/>
        <v>0</v>
      </c>
      <c r="P949" t="e">
        <f t="shared" si="29"/>
        <v>#DIV/0!</v>
      </c>
      <c r="Q949" t="s">
        <v>8324</v>
      </c>
      <c r="R949" t="s">
        <v>8326</v>
      </c>
      <c r="S949" s="8">
        <v>42491.781319444446</v>
      </c>
      <c r="T949" s="8"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28"/>
        <v>12</v>
      </c>
      <c r="P950">
        <f t="shared" si="29"/>
        <v>6000</v>
      </c>
      <c r="Q950" t="s">
        <v>8324</v>
      </c>
      <c r="R950" t="s">
        <v>8326</v>
      </c>
      <c r="S950" s="8">
        <v>42411.828287037039</v>
      </c>
      <c r="T950" s="8"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28"/>
        <v>1.365</v>
      </c>
      <c r="P951">
        <f t="shared" si="29"/>
        <v>3900</v>
      </c>
      <c r="Q951" t="s">
        <v>8324</v>
      </c>
      <c r="R951" t="s">
        <v>8326</v>
      </c>
      <c r="S951" s="8">
        <v>42361.043703703705</v>
      </c>
      <c r="T951" s="8"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28"/>
        <v>28.04</v>
      </c>
      <c r="P952">
        <f t="shared" si="29"/>
        <v>5841.6666666666661</v>
      </c>
      <c r="Q952" t="s">
        <v>8324</v>
      </c>
      <c r="R952" t="s">
        <v>8326</v>
      </c>
      <c r="S952" s="8">
        <v>42356.750706018516</v>
      </c>
      <c r="T952" s="8"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28"/>
        <v>38.39</v>
      </c>
      <c r="P953">
        <f t="shared" si="29"/>
        <v>15863.636363636362</v>
      </c>
      <c r="Q953" t="s">
        <v>8324</v>
      </c>
      <c r="R953" t="s">
        <v>8326</v>
      </c>
      <c r="S953" s="8">
        <v>42480.653611111105</v>
      </c>
      <c r="T953" s="8"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28"/>
        <v>39.942857142857143</v>
      </c>
      <c r="P954">
        <f t="shared" si="29"/>
        <v>9985.7142857142862</v>
      </c>
      <c r="Q954" t="s">
        <v>8324</v>
      </c>
      <c r="R954" t="s">
        <v>8326</v>
      </c>
      <c r="S954" s="8">
        <v>42662.613564814819</v>
      </c>
      <c r="T954" s="8"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28"/>
        <v>0.84</v>
      </c>
      <c r="P955">
        <f t="shared" si="29"/>
        <v>2520</v>
      </c>
      <c r="Q955" t="s">
        <v>8324</v>
      </c>
      <c r="R955" t="s">
        <v>8326</v>
      </c>
      <c r="S955" s="8">
        <v>41999.164340277777</v>
      </c>
      <c r="T955" s="8"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28"/>
        <v>43.406666666666666</v>
      </c>
      <c r="P956">
        <f t="shared" si="29"/>
        <v>8919.17808219178</v>
      </c>
      <c r="Q956" t="s">
        <v>8324</v>
      </c>
      <c r="R956" t="s">
        <v>8326</v>
      </c>
      <c r="S956" s="8">
        <v>42194.833784722221</v>
      </c>
      <c r="T956" s="8"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28"/>
        <v>5.6613333333333333</v>
      </c>
      <c r="P957">
        <f t="shared" si="29"/>
        <v>18262.365591397851</v>
      </c>
      <c r="Q957" t="s">
        <v>8324</v>
      </c>
      <c r="R957" t="s">
        <v>8326</v>
      </c>
      <c r="S957" s="8">
        <v>42586.295138888891</v>
      </c>
      <c r="T957" s="8"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28"/>
        <v>1.722</v>
      </c>
      <c r="P958">
        <f t="shared" si="29"/>
        <v>5064.7058823529414</v>
      </c>
      <c r="Q958" t="s">
        <v>8324</v>
      </c>
      <c r="R958" t="s">
        <v>8326</v>
      </c>
      <c r="S958" s="8">
        <v>42060.913877314815</v>
      </c>
      <c r="T958" s="8"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28"/>
        <v>1.9416666666666664</v>
      </c>
      <c r="P959">
        <f t="shared" si="29"/>
        <v>3328.5714285714284</v>
      </c>
      <c r="Q959" t="s">
        <v>8324</v>
      </c>
      <c r="R959" t="s">
        <v>8326</v>
      </c>
      <c r="S959" s="8">
        <v>42660.552465277782</v>
      </c>
      <c r="T959" s="8"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28"/>
        <v>11.328275684711327</v>
      </c>
      <c r="P960">
        <f t="shared" si="29"/>
        <v>5182.3529411764703</v>
      </c>
      <c r="Q960" t="s">
        <v>8324</v>
      </c>
      <c r="R960" t="s">
        <v>8326</v>
      </c>
      <c r="S960" s="8">
        <v>42082.802812499998</v>
      </c>
      <c r="T960" s="8"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28"/>
        <v>38.86</v>
      </c>
      <c r="P961">
        <f t="shared" si="29"/>
        <v>11362.573099415205</v>
      </c>
      <c r="Q961" t="s">
        <v>8324</v>
      </c>
      <c r="R961" t="s">
        <v>8326</v>
      </c>
      <c r="S961" s="8">
        <v>41993.174363425926</v>
      </c>
      <c r="T961" s="8"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28"/>
        <v>46.100628930817614</v>
      </c>
      <c r="P962">
        <f t="shared" si="29"/>
        <v>13646.276595744681</v>
      </c>
      <c r="Q962" t="s">
        <v>8324</v>
      </c>
      <c r="R962" t="s">
        <v>8326</v>
      </c>
      <c r="S962" s="8">
        <v>42766.626793981486</v>
      </c>
      <c r="T962" s="8"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30">(E963/D963)*100</f>
        <v>42.188421052631583</v>
      </c>
      <c r="P963">
        <f t="shared" ref="P963:P1026" si="31">(E963/L963)*100</f>
        <v>36435.454545454544</v>
      </c>
      <c r="Q963" t="s">
        <v>8324</v>
      </c>
      <c r="R963" t="s">
        <v>8326</v>
      </c>
      <c r="S963" s="8">
        <v>42740.693692129629</v>
      </c>
      <c r="T963" s="8"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30"/>
        <v>28.48</v>
      </c>
      <c r="P964">
        <f t="shared" si="31"/>
        <v>1924.3243243243242</v>
      </c>
      <c r="Q964" t="s">
        <v>8324</v>
      </c>
      <c r="R964" t="s">
        <v>8326</v>
      </c>
      <c r="S964" s="8">
        <v>42373.712418981479</v>
      </c>
      <c r="T964" s="8"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30"/>
        <v>1.077142857142857</v>
      </c>
      <c r="P965">
        <f t="shared" si="31"/>
        <v>4188.8888888888887</v>
      </c>
      <c r="Q965" t="s">
        <v>8324</v>
      </c>
      <c r="R965" t="s">
        <v>8326</v>
      </c>
      <c r="S965" s="8">
        <v>42625.635636574079</v>
      </c>
      <c r="T965" s="8"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30"/>
        <v>0.79909090909090907</v>
      </c>
      <c r="P966">
        <f t="shared" si="31"/>
        <v>3031.0344827586205</v>
      </c>
      <c r="Q966" t="s">
        <v>8324</v>
      </c>
      <c r="R966" t="s">
        <v>8326</v>
      </c>
      <c r="S966" s="8">
        <v>42208.628692129627</v>
      </c>
      <c r="T966" s="8"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30"/>
        <v>1.1919999999999999</v>
      </c>
      <c r="P967">
        <f t="shared" si="31"/>
        <v>4966.6666666666661</v>
      </c>
      <c r="Q967" t="s">
        <v>8324</v>
      </c>
      <c r="R967" t="s">
        <v>8326</v>
      </c>
      <c r="S967" s="8">
        <v>42637.016736111109</v>
      </c>
      <c r="T967" s="8"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30"/>
        <v>14.799999999999999</v>
      </c>
      <c r="P968">
        <f t="shared" si="31"/>
        <v>5920</v>
      </c>
      <c r="Q968" t="s">
        <v>8324</v>
      </c>
      <c r="R968" t="s">
        <v>8326</v>
      </c>
      <c r="S968" s="8">
        <v>42619.635787037041</v>
      </c>
      <c r="T968" s="8"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30"/>
        <v>17.810000000000002</v>
      </c>
      <c r="P969">
        <f t="shared" si="31"/>
        <v>4397.5308641975307</v>
      </c>
      <c r="Q969" t="s">
        <v>8324</v>
      </c>
      <c r="R969" t="s">
        <v>8326</v>
      </c>
      <c r="S969" s="8">
        <v>42422.254328703704</v>
      </c>
      <c r="T969" s="8"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30"/>
        <v>1.325</v>
      </c>
      <c r="P970">
        <f t="shared" si="31"/>
        <v>2650</v>
      </c>
      <c r="Q970" t="s">
        <v>8324</v>
      </c>
      <c r="R970" t="s">
        <v>8326</v>
      </c>
      <c r="S970" s="8">
        <v>41836.847615740742</v>
      </c>
      <c r="T970" s="8"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30"/>
        <v>46.666666666666664</v>
      </c>
      <c r="P971">
        <f t="shared" si="31"/>
        <v>127272.72727272728</v>
      </c>
      <c r="Q971" t="s">
        <v>8324</v>
      </c>
      <c r="R971" t="s">
        <v>8326</v>
      </c>
      <c r="S971" s="8">
        <v>42742.30332175926</v>
      </c>
      <c r="T971" s="8"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30"/>
        <v>45.92</v>
      </c>
      <c r="P972">
        <f t="shared" si="31"/>
        <v>16400</v>
      </c>
      <c r="Q972" t="s">
        <v>8324</v>
      </c>
      <c r="R972" t="s">
        <v>8326</v>
      </c>
      <c r="S972" s="8">
        <v>42721.220520833333</v>
      </c>
      <c r="T972" s="8"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30"/>
        <v>0.22599999999999998</v>
      </c>
      <c r="P973">
        <f t="shared" si="31"/>
        <v>4520</v>
      </c>
      <c r="Q973" t="s">
        <v>8324</v>
      </c>
      <c r="R973" t="s">
        <v>8326</v>
      </c>
      <c r="S973" s="8">
        <v>42111.709027777775</v>
      </c>
      <c r="T973" s="8"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30"/>
        <v>34.625</v>
      </c>
      <c r="P974">
        <f t="shared" si="31"/>
        <v>15388.888888888889</v>
      </c>
      <c r="Q974" t="s">
        <v>8324</v>
      </c>
      <c r="R974" t="s">
        <v>8326</v>
      </c>
      <c r="S974" s="8">
        <v>41856.865717592591</v>
      </c>
      <c r="T974" s="8"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30"/>
        <v>2.0549999999999997</v>
      </c>
      <c r="P975">
        <f t="shared" si="31"/>
        <v>5137.5</v>
      </c>
      <c r="Q975" t="s">
        <v>8324</v>
      </c>
      <c r="R975" t="s">
        <v>8326</v>
      </c>
      <c r="S975" s="8">
        <v>42257.014965277776</v>
      </c>
      <c r="T975" s="8"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30"/>
        <v>0.55999999999999994</v>
      </c>
      <c r="P976">
        <f t="shared" si="31"/>
        <v>9333.3333333333321</v>
      </c>
      <c r="Q976" t="s">
        <v>8324</v>
      </c>
      <c r="R976" t="s">
        <v>8326</v>
      </c>
      <c r="S976" s="8">
        <v>42424.749490740738</v>
      </c>
      <c r="T976" s="8"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30"/>
        <v>2.6069999999999998</v>
      </c>
      <c r="P977">
        <f t="shared" si="31"/>
        <v>10862.5</v>
      </c>
      <c r="Q977" t="s">
        <v>8324</v>
      </c>
      <c r="R977" t="s">
        <v>8326</v>
      </c>
      <c r="S977" s="8">
        <v>42489.696585648147</v>
      </c>
      <c r="T977" s="8"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30"/>
        <v>1.9259999999999999</v>
      </c>
      <c r="P978">
        <f t="shared" si="31"/>
        <v>16050</v>
      </c>
      <c r="Q978" t="s">
        <v>8324</v>
      </c>
      <c r="R978" t="s">
        <v>8326</v>
      </c>
      <c r="S978" s="8">
        <v>42185.058993055558</v>
      </c>
      <c r="T978" s="8"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30"/>
        <v>33.666666666666664</v>
      </c>
      <c r="P979">
        <f t="shared" si="31"/>
        <v>7575</v>
      </c>
      <c r="Q979" t="s">
        <v>8324</v>
      </c>
      <c r="R979" t="s">
        <v>8326</v>
      </c>
      <c r="S979" s="8">
        <v>42391.942094907412</v>
      </c>
      <c r="T979" s="8"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30"/>
        <v>56.263267182990241</v>
      </c>
      <c r="P980">
        <f t="shared" si="31"/>
        <v>79083.739837398374</v>
      </c>
      <c r="Q980" t="s">
        <v>8324</v>
      </c>
      <c r="R980" t="s">
        <v>8326</v>
      </c>
      <c r="S980" s="8">
        <v>42395.309039351851</v>
      </c>
      <c r="T980" s="8"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30"/>
        <v>82.817599999999999</v>
      </c>
      <c r="P981">
        <f t="shared" si="31"/>
        <v>30193.916666666668</v>
      </c>
      <c r="Q981" t="s">
        <v>8324</v>
      </c>
      <c r="R981" t="s">
        <v>8326</v>
      </c>
      <c r="S981" s="8">
        <v>42506.416990740734</v>
      </c>
      <c r="T981" s="8"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30"/>
        <v>14.860000000000001</v>
      </c>
      <c r="P982">
        <f t="shared" si="31"/>
        <v>4793.5483870967746</v>
      </c>
      <c r="Q982" t="s">
        <v>8324</v>
      </c>
      <c r="R982" t="s">
        <v>8326</v>
      </c>
      <c r="S982" s="8">
        <v>41928.904189814813</v>
      </c>
      <c r="T982" s="8"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30"/>
        <v>1.2375123751237513E-2</v>
      </c>
      <c r="P983">
        <f t="shared" si="31"/>
        <v>275</v>
      </c>
      <c r="Q983" t="s">
        <v>8324</v>
      </c>
      <c r="R983" t="s">
        <v>8326</v>
      </c>
      <c r="S983" s="8">
        <v>41830.947013888886</v>
      </c>
      <c r="T983" s="8"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30"/>
        <v>1.7142857142857144E-2</v>
      </c>
      <c r="P984">
        <f t="shared" si="31"/>
        <v>100</v>
      </c>
      <c r="Q984" t="s">
        <v>8324</v>
      </c>
      <c r="R984" t="s">
        <v>8326</v>
      </c>
      <c r="S984" s="8">
        <v>42615.753310185188</v>
      </c>
      <c r="T984" s="8"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30"/>
        <v>29.506136117214709</v>
      </c>
      <c r="P985">
        <f t="shared" si="31"/>
        <v>17179.329608938548</v>
      </c>
      <c r="Q985" t="s">
        <v>8324</v>
      </c>
      <c r="R985" t="s">
        <v>8326</v>
      </c>
      <c r="S985" s="8">
        <v>42574.667650462965</v>
      </c>
      <c r="T985" s="8"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30"/>
        <v>1.06</v>
      </c>
      <c r="P986">
        <f t="shared" si="31"/>
        <v>3533.3333333333335</v>
      </c>
      <c r="Q986" t="s">
        <v>8324</v>
      </c>
      <c r="R986" t="s">
        <v>8326</v>
      </c>
      <c r="S986" s="8">
        <v>42061.11583333333</v>
      </c>
      <c r="T986" s="8"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30"/>
        <v>6.293333333333333</v>
      </c>
      <c r="P987">
        <f t="shared" si="31"/>
        <v>8208.6956521739121</v>
      </c>
      <c r="Q987" t="s">
        <v>8324</v>
      </c>
      <c r="R987" t="s">
        <v>8326</v>
      </c>
      <c r="S987" s="8">
        <v>42339.967708333337</v>
      </c>
      <c r="T987" s="8"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30"/>
        <v>12.75</v>
      </c>
      <c r="P988">
        <f t="shared" si="31"/>
        <v>11086.95652173913</v>
      </c>
      <c r="Q988" t="s">
        <v>8324</v>
      </c>
      <c r="R988" t="s">
        <v>8326</v>
      </c>
      <c r="S988" s="8">
        <v>42324.767361111109</v>
      </c>
      <c r="T988" s="8"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30"/>
        <v>13.22</v>
      </c>
      <c r="P989">
        <f t="shared" si="31"/>
        <v>16121.951219512195</v>
      </c>
      <c r="Q989" t="s">
        <v>8324</v>
      </c>
      <c r="R989" t="s">
        <v>8326</v>
      </c>
      <c r="S989" s="8">
        <v>41773.294560185182</v>
      </c>
      <c r="T989" s="8"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30"/>
        <v>0</v>
      </c>
      <c r="P990" t="e">
        <f t="shared" si="31"/>
        <v>#DIV/0!</v>
      </c>
      <c r="Q990" t="s">
        <v>8324</v>
      </c>
      <c r="R990" t="s">
        <v>8326</v>
      </c>
      <c r="S990" s="8">
        <v>42614.356770833328</v>
      </c>
      <c r="T990" s="8"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30"/>
        <v>16.77</v>
      </c>
      <c r="P991">
        <f t="shared" si="31"/>
        <v>5240.625</v>
      </c>
      <c r="Q991" t="s">
        <v>8324</v>
      </c>
      <c r="R991" t="s">
        <v>8326</v>
      </c>
      <c r="S991" s="8">
        <v>42611.933969907404</v>
      </c>
      <c r="T991" s="8"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30"/>
        <v>0.104</v>
      </c>
      <c r="P992">
        <f t="shared" si="31"/>
        <v>1300</v>
      </c>
      <c r="Q992" t="s">
        <v>8324</v>
      </c>
      <c r="R992" t="s">
        <v>8326</v>
      </c>
      <c r="S992" s="8">
        <v>41855.784305555557</v>
      </c>
      <c r="T992" s="8"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30"/>
        <v>4.24</v>
      </c>
      <c r="P993">
        <f t="shared" si="31"/>
        <v>3028.5714285714284</v>
      </c>
      <c r="Q993" t="s">
        <v>8324</v>
      </c>
      <c r="R993" t="s">
        <v>8326</v>
      </c>
      <c r="S993" s="8">
        <v>42538.75680555556</v>
      </c>
      <c r="T993" s="8"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30"/>
        <v>0.46699999999999997</v>
      </c>
      <c r="P994">
        <f t="shared" si="31"/>
        <v>11675</v>
      </c>
      <c r="Q994" t="s">
        <v>8324</v>
      </c>
      <c r="R994" t="s">
        <v>8326</v>
      </c>
      <c r="S994" s="8">
        <v>42437.924988425926</v>
      </c>
      <c r="T994" s="8"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30"/>
        <v>25.087142857142858</v>
      </c>
      <c r="P995">
        <f t="shared" si="31"/>
        <v>8959.6938775510207</v>
      </c>
      <c r="Q995" t="s">
        <v>8324</v>
      </c>
      <c r="R995" t="s">
        <v>8326</v>
      </c>
      <c r="S995" s="8">
        <v>42652.964907407411</v>
      </c>
      <c r="T995" s="8"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30"/>
        <v>2.3345000000000002</v>
      </c>
      <c r="P996">
        <f t="shared" si="31"/>
        <v>42445.454545454544</v>
      </c>
      <c r="Q996" t="s">
        <v>8324</v>
      </c>
      <c r="R996" t="s">
        <v>8326</v>
      </c>
      <c r="S996" s="8">
        <v>41921.263078703705</v>
      </c>
      <c r="T996" s="8"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30"/>
        <v>7.26</v>
      </c>
      <c r="P997">
        <f t="shared" si="31"/>
        <v>8066.666666666667</v>
      </c>
      <c r="Q997" t="s">
        <v>8324</v>
      </c>
      <c r="R997" t="s">
        <v>8326</v>
      </c>
      <c r="S997" s="8">
        <v>41947.940740740742</v>
      </c>
      <c r="T997" s="8"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30"/>
        <v>1.625</v>
      </c>
      <c r="P998">
        <f t="shared" si="31"/>
        <v>1300</v>
      </c>
      <c r="Q998" t="s">
        <v>8324</v>
      </c>
      <c r="R998" t="s">
        <v>8326</v>
      </c>
      <c r="S998" s="8">
        <v>41817.866435185184</v>
      </c>
      <c r="T998" s="8"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30"/>
        <v>1.3</v>
      </c>
      <c r="P999">
        <f t="shared" si="31"/>
        <v>812.5</v>
      </c>
      <c r="Q999" t="s">
        <v>8324</v>
      </c>
      <c r="R999" t="s">
        <v>8326</v>
      </c>
      <c r="S999" s="8">
        <v>41941.10297453704</v>
      </c>
      <c r="T999" s="8"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30"/>
        <v>58.558333333333337</v>
      </c>
      <c r="P1000">
        <f t="shared" si="31"/>
        <v>15342.794759825327</v>
      </c>
      <c r="Q1000" t="s">
        <v>8324</v>
      </c>
      <c r="R1000" t="s">
        <v>8326</v>
      </c>
      <c r="S1000" s="8">
        <v>42282.168993055559</v>
      </c>
      <c r="T1000" s="8"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30"/>
        <v>7.7886666666666677</v>
      </c>
      <c r="P1001">
        <f t="shared" si="31"/>
        <v>29207.5</v>
      </c>
      <c r="Q1001" t="s">
        <v>8324</v>
      </c>
      <c r="R1001" t="s">
        <v>8326</v>
      </c>
      <c r="S1001" s="8">
        <v>41926.29965277778</v>
      </c>
      <c r="T1001" s="8"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30"/>
        <v>2.2157147647256061</v>
      </c>
      <c r="P1002">
        <f t="shared" si="31"/>
        <v>330400</v>
      </c>
      <c r="Q1002" t="s">
        <v>8324</v>
      </c>
      <c r="R1002" t="s">
        <v>8326</v>
      </c>
      <c r="S1002" s="8">
        <v>42749.059722222228</v>
      </c>
      <c r="T1002" s="8"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30"/>
        <v>104</v>
      </c>
      <c r="P1003">
        <f t="shared" si="31"/>
        <v>130000</v>
      </c>
      <c r="Q1003" t="s">
        <v>8324</v>
      </c>
      <c r="R1003" t="s">
        <v>8326</v>
      </c>
      <c r="S1003" s="8">
        <v>42720.720057870371</v>
      </c>
      <c r="T1003" s="8"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30"/>
        <v>29.6029602960296</v>
      </c>
      <c r="P1004">
        <f t="shared" si="31"/>
        <v>13454.545454545454</v>
      </c>
      <c r="Q1004" t="s">
        <v>8324</v>
      </c>
      <c r="R1004" t="s">
        <v>8326</v>
      </c>
      <c r="S1004" s="8">
        <v>42325.684189814812</v>
      </c>
      <c r="T1004" s="8"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30"/>
        <v>16.055</v>
      </c>
      <c r="P1005">
        <f t="shared" si="31"/>
        <v>21406.666666666668</v>
      </c>
      <c r="Q1005" t="s">
        <v>8324</v>
      </c>
      <c r="R1005" t="s">
        <v>8326</v>
      </c>
      <c r="S1005" s="8">
        <v>42780.709039351852</v>
      </c>
      <c r="T1005" s="8"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30"/>
        <v>82.207999999999998</v>
      </c>
      <c r="P1006">
        <f t="shared" si="31"/>
        <v>21633.684210526313</v>
      </c>
      <c r="Q1006" t="s">
        <v>8324</v>
      </c>
      <c r="R1006" t="s">
        <v>8326</v>
      </c>
      <c r="S1006" s="8">
        <v>42388.708645833336</v>
      </c>
      <c r="T1006" s="8"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30"/>
        <v>75.051000000000002</v>
      </c>
      <c r="P1007">
        <f t="shared" si="31"/>
        <v>93231.055900621112</v>
      </c>
      <c r="Q1007" t="s">
        <v>8324</v>
      </c>
      <c r="R1007" t="s">
        <v>8326</v>
      </c>
      <c r="S1007" s="8">
        <v>42276.624803240738</v>
      </c>
      <c r="T1007" s="8"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30"/>
        <v>5.8500000000000005</v>
      </c>
      <c r="P1008">
        <f t="shared" si="31"/>
        <v>2925</v>
      </c>
      <c r="Q1008" t="s">
        <v>8324</v>
      </c>
      <c r="R1008" t="s">
        <v>8326</v>
      </c>
      <c r="S1008" s="8">
        <v>41977.040185185186</v>
      </c>
      <c r="T1008" s="8"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30"/>
        <v>44.32</v>
      </c>
      <c r="P1009">
        <f t="shared" si="31"/>
        <v>17494.736842105263</v>
      </c>
      <c r="Q1009" t="s">
        <v>8324</v>
      </c>
      <c r="R1009" t="s">
        <v>8326</v>
      </c>
      <c r="S1009" s="8">
        <v>42676.583599537036</v>
      </c>
      <c r="T1009" s="8"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30"/>
        <v>0.26737967914438499</v>
      </c>
      <c r="P1010">
        <f t="shared" si="31"/>
        <v>25000</v>
      </c>
      <c r="Q1010" t="s">
        <v>8324</v>
      </c>
      <c r="R1010" t="s">
        <v>8326</v>
      </c>
      <c r="S1010" s="8">
        <v>42702.809201388889</v>
      </c>
      <c r="T1010" s="8"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30"/>
        <v>13.13</v>
      </c>
      <c r="P1011">
        <f t="shared" si="31"/>
        <v>6500</v>
      </c>
      <c r="Q1011" t="s">
        <v>8324</v>
      </c>
      <c r="R1011" t="s">
        <v>8326</v>
      </c>
      <c r="S1011" s="8">
        <v>42510.604699074072</v>
      </c>
      <c r="T1011" s="8"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30"/>
        <v>0.19088937093275488</v>
      </c>
      <c r="P1012">
        <f t="shared" si="31"/>
        <v>5500</v>
      </c>
      <c r="Q1012" t="s">
        <v>8324</v>
      </c>
      <c r="R1012" t="s">
        <v>8326</v>
      </c>
      <c r="S1012" s="8">
        <v>42561.829421296294</v>
      </c>
      <c r="T1012" s="8"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30"/>
        <v>0.375</v>
      </c>
      <c r="P1013">
        <f t="shared" si="31"/>
        <v>7500</v>
      </c>
      <c r="Q1013" t="s">
        <v>8324</v>
      </c>
      <c r="R1013" t="s">
        <v>8326</v>
      </c>
      <c r="S1013" s="8">
        <v>41946.898090277777</v>
      </c>
      <c r="T1013" s="8"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30"/>
        <v>21535.021000000001</v>
      </c>
      <c r="P1014">
        <f t="shared" si="31"/>
        <v>138935.61935483871</v>
      </c>
      <c r="Q1014" t="s">
        <v>8324</v>
      </c>
      <c r="R1014" t="s">
        <v>8326</v>
      </c>
      <c r="S1014" s="8">
        <v>42714.440416666665</v>
      </c>
      <c r="T1014" s="8"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30"/>
        <v>34.527999999999999</v>
      </c>
      <c r="P1015">
        <f t="shared" si="31"/>
        <v>9591.1111111111113</v>
      </c>
      <c r="Q1015" t="s">
        <v>8324</v>
      </c>
      <c r="R1015" t="s">
        <v>8326</v>
      </c>
      <c r="S1015" s="8">
        <v>42339.833981481483</v>
      </c>
      <c r="T1015" s="8"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30"/>
        <v>30.599999999999998</v>
      </c>
      <c r="P1016">
        <f t="shared" si="31"/>
        <v>19125</v>
      </c>
      <c r="Q1016" t="s">
        <v>8324</v>
      </c>
      <c r="R1016" t="s">
        <v>8326</v>
      </c>
      <c r="S1016" s="8">
        <v>41955.002488425926</v>
      </c>
      <c r="T1016" s="8"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30"/>
        <v>2.666666666666667</v>
      </c>
      <c r="P1017">
        <f t="shared" si="31"/>
        <v>4000</v>
      </c>
      <c r="Q1017" t="s">
        <v>8324</v>
      </c>
      <c r="R1017" t="s">
        <v>8326</v>
      </c>
      <c r="S1017" s="8">
        <v>42303.878414351857</v>
      </c>
      <c r="T1017" s="8"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30"/>
        <v>2.8420000000000001</v>
      </c>
      <c r="P1018">
        <f t="shared" si="31"/>
        <v>7478.9473684210516</v>
      </c>
      <c r="Q1018" t="s">
        <v>8324</v>
      </c>
      <c r="R1018" t="s">
        <v>8326</v>
      </c>
      <c r="S1018" s="8">
        <v>42422.107129629629</v>
      </c>
      <c r="T1018" s="8"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30"/>
        <v>22.878799999999998</v>
      </c>
      <c r="P1019">
        <f t="shared" si="31"/>
        <v>16111.830985915492</v>
      </c>
      <c r="Q1019" t="s">
        <v>8324</v>
      </c>
      <c r="R1019" t="s">
        <v>8326</v>
      </c>
      <c r="S1019" s="8">
        <v>42289.675173611111</v>
      </c>
      <c r="T1019" s="8"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30"/>
        <v>3.105</v>
      </c>
      <c r="P1020">
        <f t="shared" si="31"/>
        <v>8871.4285714285706</v>
      </c>
      <c r="Q1020" t="s">
        <v>8324</v>
      </c>
      <c r="R1020" t="s">
        <v>8326</v>
      </c>
      <c r="S1020" s="8">
        <v>42535.492280092592</v>
      </c>
      <c r="T1020" s="8"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30"/>
        <v>47.333333333333336</v>
      </c>
      <c r="P1021">
        <f t="shared" si="31"/>
        <v>5325</v>
      </c>
      <c r="Q1021" t="s">
        <v>8324</v>
      </c>
      <c r="R1021" t="s">
        <v>8326</v>
      </c>
      <c r="S1021" s="8">
        <v>42009.973946759259</v>
      </c>
      <c r="T1021" s="8"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30"/>
        <v>205.54838709677421</v>
      </c>
      <c r="P1022">
        <f t="shared" si="31"/>
        <v>10620</v>
      </c>
      <c r="Q1022" t="s">
        <v>8330</v>
      </c>
      <c r="R1022" t="s">
        <v>8335</v>
      </c>
      <c r="S1022" s="8">
        <v>42127.069548611107</v>
      </c>
      <c r="T1022" s="8"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30"/>
        <v>351.80366666666669</v>
      </c>
      <c r="P1023">
        <f t="shared" si="31"/>
        <v>2207.9728033472802</v>
      </c>
      <c r="Q1023" t="s">
        <v>8330</v>
      </c>
      <c r="R1023" t="s">
        <v>8335</v>
      </c>
      <c r="S1023" s="8">
        <v>42271.251979166671</v>
      </c>
      <c r="T1023" s="8"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30"/>
        <v>114.9</v>
      </c>
      <c r="P1024">
        <f t="shared" si="31"/>
        <v>3105.4054054054054</v>
      </c>
      <c r="Q1024" t="s">
        <v>8330</v>
      </c>
      <c r="R1024" t="s">
        <v>8335</v>
      </c>
      <c r="S1024" s="8">
        <v>42111.646724537044</v>
      </c>
      <c r="T1024" s="8"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30"/>
        <v>237.15</v>
      </c>
      <c r="P1025">
        <f t="shared" si="31"/>
        <v>3620.6106870229005</v>
      </c>
      <c r="Q1025" t="s">
        <v>8330</v>
      </c>
      <c r="R1025" t="s">
        <v>8335</v>
      </c>
      <c r="S1025" s="8">
        <v>42145.919687500005</v>
      </c>
      <c r="T1025" s="8"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30"/>
        <v>118.63774999999998</v>
      </c>
      <c r="P1026">
        <f t="shared" si="31"/>
        <v>38897.62295081967</v>
      </c>
      <c r="Q1026" t="s">
        <v>8330</v>
      </c>
      <c r="R1026" t="s">
        <v>8335</v>
      </c>
      <c r="S1026" s="8">
        <v>42370.580590277779</v>
      </c>
      <c r="T1026" s="8"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32">(E1027/D1027)*100</f>
        <v>109.92831428571431</v>
      </c>
      <c r="P1027">
        <f t="shared" ref="P1027:P1090" si="33">(E1027/L1027)*100</f>
        <v>7184.8571428571431</v>
      </c>
      <c r="Q1027" t="s">
        <v>8330</v>
      </c>
      <c r="R1027" t="s">
        <v>8335</v>
      </c>
      <c r="S1027" s="8">
        <v>42049.833761574075</v>
      </c>
      <c r="T1027" s="8"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32"/>
        <v>100.00828571428571</v>
      </c>
      <c r="P1028">
        <f t="shared" si="33"/>
        <v>5738.1803278688521</v>
      </c>
      <c r="Q1028" t="s">
        <v>8330</v>
      </c>
      <c r="R1028" t="s">
        <v>8335</v>
      </c>
      <c r="S1028" s="8">
        <v>42426.407592592594</v>
      </c>
      <c r="T1028" s="8"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32"/>
        <v>103.09292094387415</v>
      </c>
      <c r="P1029">
        <f t="shared" si="33"/>
        <v>6966.666666666667</v>
      </c>
      <c r="Q1029" t="s">
        <v>8330</v>
      </c>
      <c r="R1029" t="s">
        <v>8335</v>
      </c>
      <c r="S1029" s="8">
        <v>41905.034108796295</v>
      </c>
      <c r="T1029" s="8"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32"/>
        <v>117.27000000000001</v>
      </c>
      <c r="P1030">
        <f t="shared" si="33"/>
        <v>4598.823529411764</v>
      </c>
      <c r="Q1030" t="s">
        <v>8330</v>
      </c>
      <c r="R1030" t="s">
        <v>8335</v>
      </c>
      <c r="S1030" s="8">
        <v>42755.627372685187</v>
      </c>
      <c r="T1030" s="8"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32"/>
        <v>111.75999999999999</v>
      </c>
      <c r="P1031">
        <f t="shared" si="33"/>
        <v>7926.2411347517727</v>
      </c>
      <c r="Q1031" t="s">
        <v>8330</v>
      </c>
      <c r="R1031" t="s">
        <v>8335</v>
      </c>
      <c r="S1031" s="8">
        <v>42044.711886574078</v>
      </c>
      <c r="T1031" s="8"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32"/>
        <v>342.09999999999997</v>
      </c>
      <c r="P1032">
        <f t="shared" si="33"/>
        <v>4303.1446540880506</v>
      </c>
      <c r="Q1032" t="s">
        <v>8330</v>
      </c>
      <c r="R1032" t="s">
        <v>8335</v>
      </c>
      <c r="S1032" s="8">
        <v>42611.483206018514</v>
      </c>
      <c r="T1032" s="8"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32"/>
        <v>107.4</v>
      </c>
      <c r="P1033">
        <f t="shared" si="33"/>
        <v>10848.484848484848</v>
      </c>
      <c r="Q1033" t="s">
        <v>8330</v>
      </c>
      <c r="R1033" t="s">
        <v>8335</v>
      </c>
      <c r="S1033" s="8">
        <v>42324.764004629629</v>
      </c>
      <c r="T1033" s="8"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32"/>
        <v>108.49703703703703</v>
      </c>
      <c r="P1034">
        <f t="shared" si="33"/>
        <v>6102.9583333333339</v>
      </c>
      <c r="Q1034" t="s">
        <v>8330</v>
      </c>
      <c r="R1034" t="s">
        <v>8335</v>
      </c>
      <c r="S1034" s="8">
        <v>42514.666956018518</v>
      </c>
      <c r="T1034" s="8"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32"/>
        <v>102.86144578313252</v>
      </c>
      <c r="P1035">
        <f t="shared" si="33"/>
        <v>5059.2592592592591</v>
      </c>
      <c r="Q1035" t="s">
        <v>8330</v>
      </c>
      <c r="R1035" t="s">
        <v>8335</v>
      </c>
      <c r="S1035" s="8">
        <v>42688.732407407413</v>
      </c>
      <c r="T1035" s="8"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32"/>
        <v>130.0018</v>
      </c>
      <c r="P1036">
        <f t="shared" si="33"/>
        <v>3915.7168674698796</v>
      </c>
      <c r="Q1036" t="s">
        <v>8330</v>
      </c>
      <c r="R1036" t="s">
        <v>8335</v>
      </c>
      <c r="S1036" s="8">
        <v>42555.166712962964</v>
      </c>
      <c r="T1036" s="8"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32"/>
        <v>107.65217391304347</v>
      </c>
      <c r="P1037">
        <f t="shared" si="33"/>
        <v>6515.7894736842109</v>
      </c>
      <c r="Q1037" t="s">
        <v>8330</v>
      </c>
      <c r="R1037" t="s">
        <v>8335</v>
      </c>
      <c r="S1037" s="8">
        <v>42016.641435185185</v>
      </c>
      <c r="T1037" s="8"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32"/>
        <v>112.36044444444444</v>
      </c>
      <c r="P1038">
        <f t="shared" si="33"/>
        <v>2396.3127962085309</v>
      </c>
      <c r="Q1038" t="s">
        <v>8330</v>
      </c>
      <c r="R1038" t="s">
        <v>8335</v>
      </c>
      <c r="S1038" s="8">
        <v>41249.448958333334</v>
      </c>
      <c r="T1038" s="8"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32"/>
        <v>102.1</v>
      </c>
      <c r="P1039">
        <f t="shared" si="33"/>
        <v>4861.9047619047624</v>
      </c>
      <c r="Q1039" t="s">
        <v>8330</v>
      </c>
      <c r="R1039" t="s">
        <v>8335</v>
      </c>
      <c r="S1039" s="8">
        <v>42119.822476851856</v>
      </c>
      <c r="T1039" s="8"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32"/>
        <v>145.33333333333334</v>
      </c>
      <c r="P1040">
        <f t="shared" si="33"/>
        <v>3573.7704918032791</v>
      </c>
      <c r="Q1040" t="s">
        <v>8330</v>
      </c>
      <c r="R1040" t="s">
        <v>8335</v>
      </c>
      <c r="S1040" s="8">
        <v>42418.231747685189</v>
      </c>
      <c r="T1040" s="8"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32"/>
        <v>128.19999999999999</v>
      </c>
      <c r="P1041">
        <f t="shared" si="33"/>
        <v>2136.6666666666665</v>
      </c>
      <c r="Q1041" t="s">
        <v>8330</v>
      </c>
      <c r="R1041" t="s">
        <v>8335</v>
      </c>
      <c r="S1041" s="8">
        <v>42692.109328703707</v>
      </c>
      <c r="T1041" s="8"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32"/>
        <v>0.29411764705882354</v>
      </c>
      <c r="P1042">
        <f t="shared" si="33"/>
        <v>25000</v>
      </c>
      <c r="Q1042" t="s">
        <v>8336</v>
      </c>
      <c r="R1042" t="s">
        <v>8337</v>
      </c>
      <c r="S1042" s="8">
        <v>42579.708437499998</v>
      </c>
      <c r="T1042" s="8"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32"/>
        <v>0</v>
      </c>
      <c r="P1043" t="e">
        <f t="shared" si="33"/>
        <v>#DIV/0!</v>
      </c>
      <c r="Q1043" t="s">
        <v>8336</v>
      </c>
      <c r="R1043" t="s">
        <v>8337</v>
      </c>
      <c r="S1043" s="8">
        <v>41831.060092592597</v>
      </c>
      <c r="T1043" s="8"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32"/>
        <v>1.5384615384615385</v>
      </c>
      <c r="P1044">
        <f t="shared" si="33"/>
        <v>1000</v>
      </c>
      <c r="Q1044" t="s">
        <v>8336</v>
      </c>
      <c r="R1044" t="s">
        <v>8337</v>
      </c>
      <c r="S1044" s="8">
        <v>41851.696157407408</v>
      </c>
      <c r="T1044" s="8"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32"/>
        <v>8.5370000000000008</v>
      </c>
      <c r="P1045">
        <f t="shared" si="33"/>
        <v>2923.6301369863013</v>
      </c>
      <c r="Q1045" t="s">
        <v>8336</v>
      </c>
      <c r="R1045" t="s">
        <v>8337</v>
      </c>
      <c r="S1045" s="8">
        <v>42114.252951388888</v>
      </c>
      <c r="T1045" s="8"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32"/>
        <v>8.5714285714285715E-2</v>
      </c>
      <c r="P1046">
        <f t="shared" si="33"/>
        <v>300</v>
      </c>
      <c r="Q1046" t="s">
        <v>8336</v>
      </c>
      <c r="R1046" t="s">
        <v>8337</v>
      </c>
      <c r="S1046" s="8">
        <v>42011.925937499997</v>
      </c>
      <c r="T1046" s="8"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32"/>
        <v>2.6599999999999997</v>
      </c>
      <c r="P1047">
        <f t="shared" si="33"/>
        <v>3325</v>
      </c>
      <c r="Q1047" t="s">
        <v>8336</v>
      </c>
      <c r="R1047" t="s">
        <v>8337</v>
      </c>
      <c r="S1047" s="8">
        <v>41844.874421296299</v>
      </c>
      <c r="T1047" s="8"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32"/>
        <v>0</v>
      </c>
      <c r="P1048" t="e">
        <f t="shared" si="33"/>
        <v>#DIV/0!</v>
      </c>
      <c r="Q1048" t="s">
        <v>8336</v>
      </c>
      <c r="R1048" t="s">
        <v>8337</v>
      </c>
      <c r="S1048" s="8">
        <v>42319.851388888885</v>
      </c>
      <c r="T1048" s="8"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32"/>
        <v>0.05</v>
      </c>
      <c r="P1049">
        <f t="shared" si="33"/>
        <v>100</v>
      </c>
      <c r="Q1049" t="s">
        <v>8336</v>
      </c>
      <c r="R1049" t="s">
        <v>8337</v>
      </c>
      <c r="S1049" s="8">
        <v>41918.818460648145</v>
      </c>
      <c r="T1049" s="8"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32"/>
        <v>1.4133333333333333</v>
      </c>
      <c r="P1050">
        <f t="shared" si="33"/>
        <v>5300</v>
      </c>
      <c r="Q1050" t="s">
        <v>8336</v>
      </c>
      <c r="R1050" t="s">
        <v>8337</v>
      </c>
      <c r="S1050" s="8">
        <v>42598.053113425922</v>
      </c>
      <c r="T1050" s="8"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32"/>
        <v>0</v>
      </c>
      <c r="P1051" t="e">
        <f t="shared" si="33"/>
        <v>#DIV/0!</v>
      </c>
      <c r="Q1051" t="s">
        <v>8336</v>
      </c>
      <c r="R1051" t="s">
        <v>8337</v>
      </c>
      <c r="S1051" s="8">
        <v>42382.431076388893</v>
      </c>
      <c r="T1051" s="8"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32"/>
        <v>0</v>
      </c>
      <c r="P1052" t="e">
        <f t="shared" si="33"/>
        <v>#DIV/0!</v>
      </c>
      <c r="Q1052" t="s">
        <v>8336</v>
      </c>
      <c r="R1052" t="s">
        <v>8337</v>
      </c>
      <c r="S1052" s="8">
        <v>42231.7971875</v>
      </c>
      <c r="T1052" s="8"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32"/>
        <v>0</v>
      </c>
      <c r="P1053" t="e">
        <f t="shared" si="33"/>
        <v>#DIV/0!</v>
      </c>
      <c r="Q1053" t="s">
        <v>8336</v>
      </c>
      <c r="R1053" t="s">
        <v>8337</v>
      </c>
      <c r="S1053" s="8">
        <v>41850.014178240745</v>
      </c>
      <c r="T1053" s="8"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32"/>
        <v>0</v>
      </c>
      <c r="P1054" t="e">
        <f t="shared" si="33"/>
        <v>#DIV/0!</v>
      </c>
      <c r="Q1054" t="s">
        <v>8336</v>
      </c>
      <c r="R1054" t="s">
        <v>8337</v>
      </c>
      <c r="S1054" s="8">
        <v>42483.797395833331</v>
      </c>
      <c r="T1054" s="8"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32"/>
        <v>1</v>
      </c>
      <c r="P1055">
        <f t="shared" si="33"/>
        <v>1500</v>
      </c>
      <c r="Q1055" t="s">
        <v>8336</v>
      </c>
      <c r="R1055" t="s">
        <v>8337</v>
      </c>
      <c r="S1055" s="8">
        <v>42775.172824074078</v>
      </c>
      <c r="T1055" s="8"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32"/>
        <v>0</v>
      </c>
      <c r="P1056" t="e">
        <f t="shared" si="33"/>
        <v>#DIV/0!</v>
      </c>
      <c r="Q1056" t="s">
        <v>8336</v>
      </c>
      <c r="R1056" t="s">
        <v>8337</v>
      </c>
      <c r="S1056" s="8">
        <v>41831.851840277777</v>
      </c>
      <c r="T1056" s="8"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32"/>
        <v>0</v>
      </c>
      <c r="P1057" t="e">
        <f t="shared" si="33"/>
        <v>#DIV/0!</v>
      </c>
      <c r="Q1057" t="s">
        <v>8336</v>
      </c>
      <c r="R1057" t="s">
        <v>8337</v>
      </c>
      <c r="S1057" s="8">
        <v>42406.992418981477</v>
      </c>
      <c r="T1057" s="8"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32"/>
        <v>0</v>
      </c>
      <c r="P1058" t="e">
        <f t="shared" si="33"/>
        <v>#DIV/0!</v>
      </c>
      <c r="Q1058" t="s">
        <v>8336</v>
      </c>
      <c r="R1058" t="s">
        <v>8337</v>
      </c>
      <c r="S1058" s="8">
        <v>42058.719641203701</v>
      </c>
      <c r="T1058" s="8"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32"/>
        <v>0</v>
      </c>
      <c r="P1059" t="e">
        <f t="shared" si="33"/>
        <v>#DIV/0!</v>
      </c>
      <c r="Q1059" t="s">
        <v>8336</v>
      </c>
      <c r="R1059" t="s">
        <v>8337</v>
      </c>
      <c r="S1059" s="8">
        <v>42678.871331018512</v>
      </c>
      <c r="T1059" s="8"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32"/>
        <v>0</v>
      </c>
      <c r="P1060" t="e">
        <f t="shared" si="33"/>
        <v>#DIV/0!</v>
      </c>
      <c r="Q1060" t="s">
        <v>8336</v>
      </c>
      <c r="R1060" t="s">
        <v>8337</v>
      </c>
      <c r="S1060" s="8">
        <v>42047.900960648149</v>
      </c>
      <c r="T1060" s="8"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32"/>
        <v>0</v>
      </c>
      <c r="P1061" t="e">
        <f t="shared" si="33"/>
        <v>#DIV/0!</v>
      </c>
      <c r="Q1061" t="s">
        <v>8336</v>
      </c>
      <c r="R1061" t="s">
        <v>8337</v>
      </c>
      <c r="S1061" s="8">
        <v>42046.79</v>
      </c>
      <c r="T1061" s="8"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32"/>
        <v>1</v>
      </c>
      <c r="P1062">
        <f t="shared" si="33"/>
        <v>5000</v>
      </c>
      <c r="Q1062" t="s">
        <v>8336</v>
      </c>
      <c r="R1062" t="s">
        <v>8337</v>
      </c>
      <c r="S1062" s="8">
        <v>42079.913113425922</v>
      </c>
      <c r="T1062" s="8"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32"/>
        <v>0</v>
      </c>
      <c r="P1063" t="e">
        <f t="shared" si="33"/>
        <v>#DIV/0!</v>
      </c>
      <c r="Q1063" t="s">
        <v>8336</v>
      </c>
      <c r="R1063" t="s">
        <v>8337</v>
      </c>
      <c r="S1063" s="8">
        <v>42432.276712962965</v>
      </c>
      <c r="T1063" s="8"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32"/>
        <v>95.477386934673376</v>
      </c>
      <c r="P1064">
        <f t="shared" si="33"/>
        <v>4750</v>
      </c>
      <c r="Q1064" t="s">
        <v>8336</v>
      </c>
      <c r="R1064" t="s">
        <v>8337</v>
      </c>
      <c r="S1064" s="8">
        <v>42556.807187500002</v>
      </c>
      <c r="T1064" s="8"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32"/>
        <v>0</v>
      </c>
      <c r="P1065" t="e">
        <f t="shared" si="33"/>
        <v>#DIV/0!</v>
      </c>
      <c r="Q1065" t="s">
        <v>8336</v>
      </c>
      <c r="R1065" t="s">
        <v>8337</v>
      </c>
      <c r="S1065" s="8">
        <v>42583.030810185184</v>
      </c>
      <c r="T1065" s="8"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32"/>
        <v>8.974444444444444</v>
      </c>
      <c r="P1066">
        <f t="shared" si="33"/>
        <v>6566.666666666667</v>
      </c>
      <c r="Q1066" t="s">
        <v>8338</v>
      </c>
      <c r="R1066" t="s">
        <v>8339</v>
      </c>
      <c r="S1066" s="8">
        <v>41417.228043981479</v>
      </c>
      <c r="T1066" s="8"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32"/>
        <v>2.7</v>
      </c>
      <c r="P1067">
        <f t="shared" si="33"/>
        <v>1620</v>
      </c>
      <c r="Q1067" t="s">
        <v>8338</v>
      </c>
      <c r="R1067" t="s">
        <v>8339</v>
      </c>
      <c r="S1067" s="8">
        <v>41661.381041666667</v>
      </c>
      <c r="T1067" s="8"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32"/>
        <v>3.3673333333333333</v>
      </c>
      <c r="P1068">
        <f t="shared" si="33"/>
        <v>3412.8378378378379</v>
      </c>
      <c r="Q1068" t="s">
        <v>8338</v>
      </c>
      <c r="R1068" t="s">
        <v>8339</v>
      </c>
      <c r="S1068" s="8">
        <v>41445.962754629632</v>
      </c>
      <c r="T1068" s="8"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32"/>
        <v>26</v>
      </c>
      <c r="P1069">
        <f t="shared" si="33"/>
        <v>1300</v>
      </c>
      <c r="Q1069" t="s">
        <v>8338</v>
      </c>
      <c r="R1069" t="s">
        <v>8339</v>
      </c>
      <c r="S1069" s="8">
        <v>41599.855682870373</v>
      </c>
      <c r="T1069" s="8"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32"/>
        <v>0.15</v>
      </c>
      <c r="P1070">
        <f t="shared" si="33"/>
        <v>1125</v>
      </c>
      <c r="Q1070" t="s">
        <v>8338</v>
      </c>
      <c r="R1070" t="s">
        <v>8339</v>
      </c>
      <c r="S1070" s="8">
        <v>42440.371111111104</v>
      </c>
      <c r="T1070" s="8"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32"/>
        <v>38.636363636363633</v>
      </c>
      <c r="P1071">
        <f t="shared" si="33"/>
        <v>4047.6190476190473</v>
      </c>
      <c r="Q1071" t="s">
        <v>8338</v>
      </c>
      <c r="R1071" t="s">
        <v>8339</v>
      </c>
      <c r="S1071" s="8">
        <v>41572.229849537034</v>
      </c>
      <c r="T1071" s="8"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32"/>
        <v>0.70000000000000007</v>
      </c>
      <c r="P1072">
        <f t="shared" si="33"/>
        <v>3500</v>
      </c>
      <c r="Q1072" t="s">
        <v>8338</v>
      </c>
      <c r="R1072" t="s">
        <v>8339</v>
      </c>
      <c r="S1072" s="8">
        <v>41163.011828703704</v>
      </c>
      <c r="T1072" s="8"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32"/>
        <v>0</v>
      </c>
      <c r="P1073" t="e">
        <f t="shared" si="33"/>
        <v>#DIV/0!</v>
      </c>
      <c r="Q1073" t="s">
        <v>8338</v>
      </c>
      <c r="R1073" t="s">
        <v>8339</v>
      </c>
      <c r="S1073" s="8">
        <v>42295.753391203703</v>
      </c>
      <c r="T1073" s="8"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32"/>
        <v>6.8000000000000005E-2</v>
      </c>
      <c r="P1074">
        <f t="shared" si="33"/>
        <v>1275</v>
      </c>
      <c r="Q1074" t="s">
        <v>8338</v>
      </c>
      <c r="R1074" t="s">
        <v>8339</v>
      </c>
      <c r="S1074" s="8">
        <v>41645.832141203704</v>
      </c>
      <c r="T1074" s="8"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32"/>
        <v>1.3333333333333335</v>
      </c>
      <c r="P1075">
        <f t="shared" si="33"/>
        <v>1000</v>
      </c>
      <c r="Q1075" t="s">
        <v>8338</v>
      </c>
      <c r="R1075" t="s">
        <v>8339</v>
      </c>
      <c r="S1075" s="8">
        <v>40802.964594907404</v>
      </c>
      <c r="T1075" s="8"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32"/>
        <v>6.3092592592592585</v>
      </c>
      <c r="P1076">
        <f t="shared" si="33"/>
        <v>11356.666666666666</v>
      </c>
      <c r="Q1076" t="s">
        <v>8338</v>
      </c>
      <c r="R1076" t="s">
        <v>8339</v>
      </c>
      <c r="S1076" s="8">
        <v>41613.172974537039</v>
      </c>
      <c r="T1076" s="8"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32"/>
        <v>4.5</v>
      </c>
      <c r="P1077">
        <f t="shared" si="33"/>
        <v>1500</v>
      </c>
      <c r="Q1077" t="s">
        <v>8338</v>
      </c>
      <c r="R1077" t="s">
        <v>8339</v>
      </c>
      <c r="S1077" s="8">
        <v>41005.904120370367</v>
      </c>
      <c r="T1077" s="8"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32"/>
        <v>62.765333333333331</v>
      </c>
      <c r="P1078">
        <f t="shared" si="33"/>
        <v>4828.1025641025644</v>
      </c>
      <c r="Q1078" t="s">
        <v>8338</v>
      </c>
      <c r="R1078" t="s">
        <v>8339</v>
      </c>
      <c r="S1078" s="8">
        <v>41838.377893518518</v>
      </c>
      <c r="T1078" s="8"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32"/>
        <v>29.376000000000001</v>
      </c>
      <c r="P1079">
        <f t="shared" si="33"/>
        <v>4397.6047904191619</v>
      </c>
      <c r="Q1079" t="s">
        <v>8338</v>
      </c>
      <c r="R1079" t="s">
        <v>8339</v>
      </c>
      <c r="S1079" s="8">
        <v>42353.16679398148</v>
      </c>
      <c r="T1079" s="8"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32"/>
        <v>7.5</v>
      </c>
      <c r="P1080">
        <f t="shared" si="33"/>
        <v>900</v>
      </c>
      <c r="Q1080" t="s">
        <v>8338</v>
      </c>
      <c r="R1080" t="s">
        <v>8339</v>
      </c>
      <c r="S1080" s="8">
        <v>40701.195844907408</v>
      </c>
      <c r="T1080" s="8"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32"/>
        <v>2.6076923076923078</v>
      </c>
      <c r="P1081">
        <f t="shared" si="33"/>
        <v>3766.6666666666665</v>
      </c>
      <c r="Q1081" t="s">
        <v>8338</v>
      </c>
      <c r="R1081" t="s">
        <v>8339</v>
      </c>
      <c r="S1081" s="8">
        <v>42479.566388888896</v>
      </c>
      <c r="T1081" s="8"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32"/>
        <v>9.1050000000000004</v>
      </c>
      <c r="P1082">
        <f t="shared" si="33"/>
        <v>1858.1632653061224</v>
      </c>
      <c r="Q1082" t="s">
        <v>8338</v>
      </c>
      <c r="R1082" t="s">
        <v>8339</v>
      </c>
      <c r="S1082" s="8">
        <v>41740.138113425928</v>
      </c>
      <c r="T1082" s="8"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32"/>
        <v>1.7647058823529412E-2</v>
      </c>
      <c r="P1083">
        <f t="shared" si="33"/>
        <v>300</v>
      </c>
      <c r="Q1083" t="s">
        <v>8338</v>
      </c>
      <c r="R1083" t="s">
        <v>8339</v>
      </c>
      <c r="S1083" s="8">
        <v>42002.926990740743</v>
      </c>
      <c r="T1083" s="8"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32"/>
        <v>0.55999999999999994</v>
      </c>
      <c r="P1084">
        <f t="shared" si="33"/>
        <v>1866.6666666666667</v>
      </c>
      <c r="Q1084" t="s">
        <v>8338</v>
      </c>
      <c r="R1084" t="s">
        <v>8339</v>
      </c>
      <c r="S1084" s="8">
        <v>41101.906111111115</v>
      </c>
      <c r="T1084" s="8"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32"/>
        <v>0.82000000000000006</v>
      </c>
      <c r="P1085">
        <f t="shared" si="33"/>
        <v>41000</v>
      </c>
      <c r="Q1085" t="s">
        <v>8338</v>
      </c>
      <c r="R1085" t="s">
        <v>8339</v>
      </c>
      <c r="S1085" s="8">
        <v>41793.659525462965</v>
      </c>
      <c r="T1085" s="8"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32"/>
        <v>0</v>
      </c>
      <c r="P1086" t="e">
        <f t="shared" si="33"/>
        <v>#DIV/0!</v>
      </c>
      <c r="Q1086" t="s">
        <v>8338</v>
      </c>
      <c r="R1086" t="s">
        <v>8339</v>
      </c>
      <c r="S1086" s="8">
        <v>41829.912083333329</v>
      </c>
      <c r="T1086" s="8"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32"/>
        <v>3.42</v>
      </c>
      <c r="P1087">
        <f t="shared" si="33"/>
        <v>11400</v>
      </c>
      <c r="Q1087" t="s">
        <v>8338</v>
      </c>
      <c r="R1087" t="s">
        <v>8339</v>
      </c>
      <c r="S1087" s="8">
        <v>42413.671006944445</v>
      </c>
      <c r="T1087" s="8"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32"/>
        <v>8.3333333333333343E-2</v>
      </c>
      <c r="P1088">
        <f t="shared" si="33"/>
        <v>750</v>
      </c>
      <c r="Q1088" t="s">
        <v>8338</v>
      </c>
      <c r="R1088" t="s">
        <v>8339</v>
      </c>
      <c r="S1088" s="8">
        <v>41845.866793981484</v>
      </c>
      <c r="T1088" s="8"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32"/>
        <v>0</v>
      </c>
      <c r="P1089" t="e">
        <f t="shared" si="33"/>
        <v>#DIV/0!</v>
      </c>
      <c r="Q1089" t="s">
        <v>8338</v>
      </c>
      <c r="R1089" t="s">
        <v>8339</v>
      </c>
      <c r="S1089" s="8">
        <v>41775.713969907411</v>
      </c>
      <c r="T1089" s="8"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32"/>
        <v>14.182977777777777</v>
      </c>
      <c r="P1090">
        <f t="shared" si="33"/>
        <v>4341.7278911564626</v>
      </c>
      <c r="Q1090" t="s">
        <v>8338</v>
      </c>
      <c r="R1090" t="s">
        <v>8339</v>
      </c>
      <c r="S1090" s="8">
        <v>41723.799386574072</v>
      </c>
      <c r="T1090" s="8"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34">(E1091/D1091)*100</f>
        <v>7.8266666666666662</v>
      </c>
      <c r="P1091">
        <f t="shared" ref="P1091:P1154" si="35">(E1091/L1091)*100</f>
        <v>2395.9183673469388</v>
      </c>
      <c r="Q1091" t="s">
        <v>8338</v>
      </c>
      <c r="R1091" t="s">
        <v>8339</v>
      </c>
      <c r="S1091" s="8">
        <v>42151.189525462964</v>
      </c>
      <c r="T1091" s="8"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34"/>
        <v>3.8464497269020695E-2</v>
      </c>
      <c r="P1092">
        <f t="shared" si="35"/>
        <v>500</v>
      </c>
      <c r="Q1092" t="s">
        <v>8338</v>
      </c>
      <c r="R1092" t="s">
        <v>8339</v>
      </c>
      <c r="S1092" s="8">
        <v>42123.185798611114</v>
      </c>
      <c r="T1092" s="8"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34"/>
        <v>12.5</v>
      </c>
      <c r="P1093">
        <f t="shared" si="35"/>
        <v>1250</v>
      </c>
      <c r="Q1093" t="s">
        <v>8338</v>
      </c>
      <c r="R1093" t="s">
        <v>8339</v>
      </c>
      <c r="S1093" s="8">
        <v>42440.820277777777</v>
      </c>
      <c r="T1093" s="8"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34"/>
        <v>1.05</v>
      </c>
      <c r="P1094">
        <f t="shared" si="35"/>
        <v>300</v>
      </c>
      <c r="Q1094" t="s">
        <v>8338</v>
      </c>
      <c r="R1094" t="s">
        <v>8339</v>
      </c>
      <c r="S1094" s="8">
        <v>41250.025902777779</v>
      </c>
      <c r="T1094" s="8"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34"/>
        <v>14.083333333333334</v>
      </c>
      <c r="P1095">
        <f t="shared" si="35"/>
        <v>1056.25</v>
      </c>
      <c r="Q1095" t="s">
        <v>8338</v>
      </c>
      <c r="R1095" t="s">
        <v>8339</v>
      </c>
      <c r="S1095" s="8">
        <v>42396.973807870367</v>
      </c>
      <c r="T1095" s="8"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34"/>
        <v>18.300055555555556</v>
      </c>
      <c r="P1096">
        <f t="shared" si="35"/>
        <v>12200.037037037038</v>
      </c>
      <c r="Q1096" t="s">
        <v>8338</v>
      </c>
      <c r="R1096" t="s">
        <v>8339</v>
      </c>
      <c r="S1096" s="8">
        <v>40795.713344907403</v>
      </c>
      <c r="T1096" s="8"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34"/>
        <v>5.0347999999999997</v>
      </c>
      <c r="P1097">
        <f t="shared" si="35"/>
        <v>26780.851063829788</v>
      </c>
      <c r="Q1097" t="s">
        <v>8338</v>
      </c>
      <c r="R1097" t="s">
        <v>8339</v>
      </c>
      <c r="S1097" s="8">
        <v>41486.537268518521</v>
      </c>
      <c r="T1097" s="8"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34"/>
        <v>17.933333333333334</v>
      </c>
      <c r="P1098">
        <f t="shared" si="35"/>
        <v>7420.6896551724139</v>
      </c>
      <c r="Q1098" t="s">
        <v>8338</v>
      </c>
      <c r="R1098" t="s">
        <v>8339</v>
      </c>
      <c r="S1098" s="8">
        <v>41885.51798611111</v>
      </c>
      <c r="T1098" s="8"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34"/>
        <v>4.7E-2</v>
      </c>
      <c r="P1099">
        <f t="shared" si="35"/>
        <v>671.42857142857144</v>
      </c>
      <c r="Q1099" t="s">
        <v>8338</v>
      </c>
      <c r="R1099" t="s">
        <v>8339</v>
      </c>
      <c r="S1099" s="8">
        <v>41660.792557870373</v>
      </c>
      <c r="T1099" s="8"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34"/>
        <v>7.2120000000000006</v>
      </c>
      <c r="P1100">
        <f t="shared" si="35"/>
        <v>8195.454545454546</v>
      </c>
      <c r="Q1100" t="s">
        <v>8338</v>
      </c>
      <c r="R1100" t="s">
        <v>8339</v>
      </c>
      <c r="S1100" s="8">
        <v>41712.762673611112</v>
      </c>
      <c r="T1100" s="8"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34"/>
        <v>0.5</v>
      </c>
      <c r="P1101">
        <f t="shared" si="35"/>
        <v>2500</v>
      </c>
      <c r="Q1101" t="s">
        <v>8338</v>
      </c>
      <c r="R1101" t="s">
        <v>8339</v>
      </c>
      <c r="S1101" s="8">
        <v>42107.836435185185</v>
      </c>
      <c r="T1101" s="8"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34"/>
        <v>2.5</v>
      </c>
      <c r="P1102">
        <f t="shared" si="35"/>
        <v>1000</v>
      </c>
      <c r="Q1102" t="s">
        <v>8338</v>
      </c>
      <c r="R1102" t="s">
        <v>8339</v>
      </c>
      <c r="S1102" s="8">
        <v>42384.110775462963</v>
      </c>
      <c r="T1102" s="8"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34"/>
        <v>4.1000000000000002E-2</v>
      </c>
      <c r="P1103">
        <f t="shared" si="35"/>
        <v>683.33333333333326</v>
      </c>
      <c r="Q1103" t="s">
        <v>8338</v>
      </c>
      <c r="R1103" t="s">
        <v>8339</v>
      </c>
      <c r="S1103" s="8">
        <v>42538.77243055556</v>
      </c>
      <c r="T1103" s="8"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34"/>
        <v>5.3125</v>
      </c>
      <c r="P1104">
        <f t="shared" si="35"/>
        <v>1770.8333333333333</v>
      </c>
      <c r="Q1104" t="s">
        <v>8338</v>
      </c>
      <c r="R1104" t="s">
        <v>8339</v>
      </c>
      <c r="S1104" s="8">
        <v>41577.045428240745</v>
      </c>
      <c r="T1104" s="8"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34"/>
        <v>1.6199999999999999</v>
      </c>
      <c r="P1105">
        <f t="shared" si="35"/>
        <v>1620</v>
      </c>
      <c r="Q1105" t="s">
        <v>8338</v>
      </c>
      <c r="R1105" t="s">
        <v>8339</v>
      </c>
      <c r="S1105" s="8">
        <v>42479.22210648148</v>
      </c>
      <c r="T1105" s="8"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34"/>
        <v>4.9516666666666671</v>
      </c>
      <c r="P1106">
        <f t="shared" si="35"/>
        <v>8029.7297297297291</v>
      </c>
      <c r="Q1106" t="s">
        <v>8338</v>
      </c>
      <c r="R1106" t="s">
        <v>8339</v>
      </c>
      <c r="S1106" s="8">
        <v>41771.40996527778</v>
      </c>
      <c r="T1106" s="8"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34"/>
        <v>0.159</v>
      </c>
      <c r="P1107">
        <f t="shared" si="35"/>
        <v>7155</v>
      </c>
      <c r="Q1107" t="s">
        <v>8338</v>
      </c>
      <c r="R1107" t="s">
        <v>8339</v>
      </c>
      <c r="S1107" s="8">
        <v>41692.135729166665</v>
      </c>
      <c r="T1107" s="8"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34"/>
        <v>41.25</v>
      </c>
      <c r="P1108">
        <f t="shared" si="35"/>
        <v>2357.1428571428573</v>
      </c>
      <c r="Q1108" t="s">
        <v>8338</v>
      </c>
      <c r="R1108" t="s">
        <v>8339</v>
      </c>
      <c r="S1108" s="8">
        <v>40973.740451388891</v>
      </c>
      <c r="T1108" s="8"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34"/>
        <v>0</v>
      </c>
      <c r="P1109" t="e">
        <f t="shared" si="35"/>
        <v>#DIV/0!</v>
      </c>
      <c r="Q1109" t="s">
        <v>8338</v>
      </c>
      <c r="R1109" t="s">
        <v>8339</v>
      </c>
      <c r="S1109" s="8">
        <v>41813.861388888887</v>
      </c>
      <c r="T1109" s="8"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34"/>
        <v>2.93</v>
      </c>
      <c r="P1110">
        <f t="shared" si="35"/>
        <v>3488.0952380952381</v>
      </c>
      <c r="Q1110" t="s">
        <v>8338</v>
      </c>
      <c r="R1110" t="s">
        <v>8339</v>
      </c>
      <c r="S1110" s="8">
        <v>40952.636979166666</v>
      </c>
      <c r="T1110" s="8"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34"/>
        <v>0.44999999999999996</v>
      </c>
      <c r="P1111">
        <f t="shared" si="35"/>
        <v>1500</v>
      </c>
      <c r="Q1111" t="s">
        <v>8338</v>
      </c>
      <c r="R1111" t="s">
        <v>8339</v>
      </c>
      <c r="S1111" s="8">
        <v>42662.752199074079</v>
      </c>
      <c r="T1111" s="8"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34"/>
        <v>0.51</v>
      </c>
      <c r="P1112">
        <f t="shared" si="35"/>
        <v>2318.1818181818185</v>
      </c>
      <c r="Q1112" t="s">
        <v>8338</v>
      </c>
      <c r="R1112" t="s">
        <v>8339</v>
      </c>
      <c r="S1112" s="8">
        <v>41220.933124999996</v>
      </c>
      <c r="T1112" s="8"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34"/>
        <v>0.04</v>
      </c>
      <c r="P1113">
        <f t="shared" si="35"/>
        <v>100</v>
      </c>
      <c r="Q1113" t="s">
        <v>8338</v>
      </c>
      <c r="R1113" t="s">
        <v>8339</v>
      </c>
      <c r="S1113" s="8">
        <v>42347.203587962969</v>
      </c>
      <c r="T1113" s="8"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34"/>
        <v>35.537409090909087</v>
      </c>
      <c r="P1114">
        <f t="shared" si="35"/>
        <v>10023.371794871793</v>
      </c>
      <c r="Q1114" t="s">
        <v>8338</v>
      </c>
      <c r="R1114" t="s">
        <v>8339</v>
      </c>
      <c r="S1114" s="8">
        <v>41963.759386574078</v>
      </c>
      <c r="T1114" s="8"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34"/>
        <v>0.5</v>
      </c>
      <c r="P1115">
        <f t="shared" si="35"/>
        <v>500</v>
      </c>
      <c r="Q1115" t="s">
        <v>8338</v>
      </c>
      <c r="R1115" t="s">
        <v>8339</v>
      </c>
      <c r="S1115" s="8">
        <v>41835.977083333331</v>
      </c>
      <c r="T1115" s="8"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34"/>
        <v>0.16666666666666669</v>
      </c>
      <c r="P1116">
        <f t="shared" si="35"/>
        <v>333.33333333333337</v>
      </c>
      <c r="Q1116" t="s">
        <v>8338</v>
      </c>
      <c r="R1116" t="s">
        <v>8339</v>
      </c>
      <c r="S1116" s="8">
        <v>41526.345914351856</v>
      </c>
      <c r="T1116" s="8"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34"/>
        <v>0.13250000000000001</v>
      </c>
      <c r="P1117">
        <f t="shared" si="35"/>
        <v>1325</v>
      </c>
      <c r="Q1117" t="s">
        <v>8338</v>
      </c>
      <c r="R1117" t="s">
        <v>8339</v>
      </c>
      <c r="S1117" s="8">
        <v>42429.695543981477</v>
      </c>
      <c r="T1117" s="8"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34"/>
        <v>3.5704000000000007E-2</v>
      </c>
      <c r="P1118">
        <f t="shared" si="35"/>
        <v>1785.2</v>
      </c>
      <c r="Q1118" t="s">
        <v>8338</v>
      </c>
      <c r="R1118" t="s">
        <v>8339</v>
      </c>
      <c r="S1118" s="8">
        <v>41009.847314814811</v>
      </c>
      <c r="T1118" s="8"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34"/>
        <v>8.3000000000000007</v>
      </c>
      <c r="P1119">
        <f t="shared" si="35"/>
        <v>1037.5</v>
      </c>
      <c r="Q1119" t="s">
        <v>8338</v>
      </c>
      <c r="R1119" t="s">
        <v>8339</v>
      </c>
      <c r="S1119" s="8">
        <v>42333.598530092597</v>
      </c>
      <c r="T1119" s="8"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34"/>
        <v>2.4222222222222221</v>
      </c>
      <c r="P1120">
        <f t="shared" si="35"/>
        <v>3633.3333333333335</v>
      </c>
      <c r="Q1120" t="s">
        <v>8338</v>
      </c>
      <c r="R1120" t="s">
        <v>8339</v>
      </c>
      <c r="S1120" s="8">
        <v>41704.16642361111</v>
      </c>
      <c r="T1120" s="8"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34"/>
        <v>0.23809523809523811</v>
      </c>
      <c r="P1121">
        <f t="shared" si="35"/>
        <v>500</v>
      </c>
      <c r="Q1121" t="s">
        <v>8338</v>
      </c>
      <c r="R1121" t="s">
        <v>8339</v>
      </c>
      <c r="S1121" s="8">
        <v>41722.792407407411</v>
      </c>
      <c r="T1121" s="8"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34"/>
        <v>0</v>
      </c>
      <c r="P1122" t="e">
        <f t="shared" si="35"/>
        <v>#DIV/0!</v>
      </c>
      <c r="Q1122" t="s">
        <v>8338</v>
      </c>
      <c r="R1122" t="s">
        <v>8339</v>
      </c>
      <c r="S1122" s="8">
        <v>40799.872685185182</v>
      </c>
      <c r="T1122" s="8"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34"/>
        <v>1.1599999999999999E-2</v>
      </c>
      <c r="P1123">
        <f t="shared" si="35"/>
        <v>580</v>
      </c>
      <c r="Q1123" t="s">
        <v>8338</v>
      </c>
      <c r="R1123" t="s">
        <v>8339</v>
      </c>
      <c r="S1123" s="8">
        <v>42412.934212962966</v>
      </c>
      <c r="T1123" s="8"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34"/>
        <v>0</v>
      </c>
      <c r="P1124" t="e">
        <f t="shared" si="35"/>
        <v>#DIV/0!</v>
      </c>
      <c r="Q1124" t="s">
        <v>8338</v>
      </c>
      <c r="R1124" t="s">
        <v>8339</v>
      </c>
      <c r="S1124" s="8">
        <v>41410.703993055555</v>
      </c>
      <c r="T1124" s="8"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34"/>
        <v>0.22</v>
      </c>
      <c r="P1125">
        <f t="shared" si="35"/>
        <v>366.66666666666663</v>
      </c>
      <c r="Q1125" t="s">
        <v>8338</v>
      </c>
      <c r="R1125" t="s">
        <v>8339</v>
      </c>
      <c r="S1125" s="8">
        <v>41718.5237037037</v>
      </c>
      <c r="T1125" s="8"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34"/>
        <v>0.47222222222222221</v>
      </c>
      <c r="P1126">
        <f t="shared" si="35"/>
        <v>6071.4285714285716</v>
      </c>
      <c r="Q1126" t="s">
        <v>8338</v>
      </c>
      <c r="R1126" t="s">
        <v>8340</v>
      </c>
      <c r="S1126" s="8">
        <v>42094.667256944449</v>
      </c>
      <c r="T1126" s="8"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34"/>
        <v>0</v>
      </c>
      <c r="P1127" t="e">
        <f t="shared" si="35"/>
        <v>#DIV/0!</v>
      </c>
      <c r="Q1127" t="s">
        <v>8338</v>
      </c>
      <c r="R1127" t="s">
        <v>8340</v>
      </c>
      <c r="S1127" s="8">
        <v>42212.624189814815</v>
      </c>
      <c r="T1127" s="8"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34"/>
        <v>0.5</v>
      </c>
      <c r="P1128">
        <f t="shared" si="35"/>
        <v>500</v>
      </c>
      <c r="Q1128" t="s">
        <v>8338</v>
      </c>
      <c r="R1128" t="s">
        <v>8340</v>
      </c>
      <c r="S1128" s="8">
        <v>42535.327476851846</v>
      </c>
      <c r="T1128" s="8"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34"/>
        <v>1.6714285714285713</v>
      </c>
      <c r="P1129">
        <f t="shared" si="35"/>
        <v>2543.478260869565</v>
      </c>
      <c r="Q1129" t="s">
        <v>8338</v>
      </c>
      <c r="R1129" t="s">
        <v>8340</v>
      </c>
      <c r="S1129" s="8">
        <v>41926.854166666664</v>
      </c>
      <c r="T1129" s="8"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34"/>
        <v>0.1</v>
      </c>
      <c r="P1130">
        <f t="shared" si="35"/>
        <v>100</v>
      </c>
      <c r="Q1130" t="s">
        <v>8338</v>
      </c>
      <c r="R1130" t="s">
        <v>8340</v>
      </c>
      <c r="S1130" s="8">
        <v>41828.649502314816</v>
      </c>
      <c r="T1130" s="8"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34"/>
        <v>0.105</v>
      </c>
      <c r="P1131">
        <f t="shared" si="35"/>
        <v>1050</v>
      </c>
      <c r="Q1131" t="s">
        <v>8338</v>
      </c>
      <c r="R1131" t="s">
        <v>8340</v>
      </c>
      <c r="S1131" s="8">
        <v>42496.264965277776</v>
      </c>
      <c r="T1131" s="8"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34"/>
        <v>0.22</v>
      </c>
      <c r="P1132">
        <f t="shared" si="35"/>
        <v>366.66666666666663</v>
      </c>
      <c r="Q1132" t="s">
        <v>8338</v>
      </c>
      <c r="R1132" t="s">
        <v>8340</v>
      </c>
      <c r="S1132" s="8">
        <v>41908.996527777781</v>
      </c>
      <c r="T1132" s="8"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34"/>
        <v>0</v>
      </c>
      <c r="P1133" t="e">
        <f t="shared" si="35"/>
        <v>#DIV/0!</v>
      </c>
      <c r="Q1133" t="s">
        <v>8338</v>
      </c>
      <c r="R1133" t="s">
        <v>8340</v>
      </c>
      <c r="S1133" s="8">
        <v>42332.908194444448</v>
      </c>
      <c r="T1133" s="8"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34"/>
        <v>14.38</v>
      </c>
      <c r="P1134">
        <f t="shared" si="35"/>
        <v>11061.538461538461</v>
      </c>
      <c r="Q1134" t="s">
        <v>8338</v>
      </c>
      <c r="R1134" t="s">
        <v>8340</v>
      </c>
      <c r="S1134" s="8">
        <v>42706.115405092598</v>
      </c>
      <c r="T1134" s="8"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34"/>
        <v>0.66666666666666674</v>
      </c>
      <c r="P1135">
        <f t="shared" si="35"/>
        <v>2000</v>
      </c>
      <c r="Q1135" t="s">
        <v>8338</v>
      </c>
      <c r="R1135" t="s">
        <v>8340</v>
      </c>
      <c r="S1135" s="8">
        <v>41821.407187500001</v>
      </c>
      <c r="T1135" s="8"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34"/>
        <v>4.0000000000000001E-3</v>
      </c>
      <c r="P1136">
        <f t="shared" si="35"/>
        <v>100</v>
      </c>
      <c r="Q1136" t="s">
        <v>8338</v>
      </c>
      <c r="R1136" t="s">
        <v>8340</v>
      </c>
      <c r="S1136" s="8">
        <v>41958.285046296296</v>
      </c>
      <c r="T1136" s="8"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34"/>
        <v>5</v>
      </c>
      <c r="P1137">
        <f t="shared" si="35"/>
        <v>5000</v>
      </c>
      <c r="Q1137" t="s">
        <v>8338</v>
      </c>
      <c r="R1137" t="s">
        <v>8340</v>
      </c>
      <c r="S1137" s="8">
        <v>42558.989513888882</v>
      </c>
      <c r="T1137" s="8"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34"/>
        <v>6.4439140811455857</v>
      </c>
      <c r="P1138">
        <f t="shared" si="35"/>
        <v>4500</v>
      </c>
      <c r="Q1138" t="s">
        <v>8338</v>
      </c>
      <c r="R1138" t="s">
        <v>8340</v>
      </c>
      <c r="S1138" s="8">
        <v>42327.671631944439</v>
      </c>
      <c r="T1138" s="8"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34"/>
        <v>39.5</v>
      </c>
      <c r="P1139">
        <f t="shared" si="35"/>
        <v>25320.51282051282</v>
      </c>
      <c r="Q1139" t="s">
        <v>8338</v>
      </c>
      <c r="R1139" t="s">
        <v>8340</v>
      </c>
      <c r="S1139" s="8">
        <v>42453.819687499999</v>
      </c>
      <c r="T1139" s="8"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34"/>
        <v>0.35714285714285715</v>
      </c>
      <c r="P1140">
        <f t="shared" si="35"/>
        <v>3125</v>
      </c>
      <c r="Q1140" t="s">
        <v>8338</v>
      </c>
      <c r="R1140" t="s">
        <v>8340</v>
      </c>
      <c r="S1140" s="8">
        <v>42736.9066087963</v>
      </c>
      <c r="T1140" s="8"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34"/>
        <v>6.25E-2</v>
      </c>
      <c r="P1141">
        <f t="shared" si="35"/>
        <v>500</v>
      </c>
      <c r="Q1141" t="s">
        <v>8338</v>
      </c>
      <c r="R1141" t="s">
        <v>8340</v>
      </c>
      <c r="S1141" s="8">
        <v>41975.347523148142</v>
      </c>
      <c r="T1141" s="8"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34"/>
        <v>0</v>
      </c>
      <c r="P1142" t="e">
        <f t="shared" si="35"/>
        <v>#DIV/0!</v>
      </c>
      <c r="Q1142" t="s">
        <v>8338</v>
      </c>
      <c r="R1142" t="s">
        <v>8340</v>
      </c>
      <c r="S1142" s="8">
        <v>42192.462048611109</v>
      </c>
      <c r="T1142" s="8"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34"/>
        <v>0</v>
      </c>
      <c r="P1143" t="e">
        <f t="shared" si="35"/>
        <v>#DIV/0!</v>
      </c>
      <c r="Q1143" t="s">
        <v>8338</v>
      </c>
      <c r="R1143" t="s">
        <v>8340</v>
      </c>
      <c r="S1143" s="8">
        <v>42164.699652777781</v>
      </c>
      <c r="T1143" s="8"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34"/>
        <v>0</v>
      </c>
      <c r="P1144" t="e">
        <f t="shared" si="35"/>
        <v>#DIV/0!</v>
      </c>
      <c r="Q1144" t="s">
        <v>8338</v>
      </c>
      <c r="R1144" t="s">
        <v>8340</v>
      </c>
      <c r="S1144" s="8">
        <v>42022.006099537044</v>
      </c>
      <c r="T1144" s="8"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34"/>
        <v>0.41333333333333333</v>
      </c>
      <c r="P1145">
        <f t="shared" si="35"/>
        <v>2325</v>
      </c>
      <c r="Q1145" t="s">
        <v>8338</v>
      </c>
      <c r="R1145" t="s">
        <v>8340</v>
      </c>
      <c r="S1145" s="8">
        <v>42325.19358796296</v>
      </c>
      <c r="T1145" s="8"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34"/>
        <v>0</v>
      </c>
      <c r="P1146" t="e">
        <f t="shared" si="35"/>
        <v>#DIV/0!</v>
      </c>
      <c r="Q1146" t="s">
        <v>8341</v>
      </c>
      <c r="R1146" t="s">
        <v>8342</v>
      </c>
      <c r="S1146" s="8">
        <v>42093.181944444441</v>
      </c>
      <c r="T1146" s="8"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34"/>
        <v>0.125</v>
      </c>
      <c r="P1147">
        <f t="shared" si="35"/>
        <v>10000</v>
      </c>
      <c r="Q1147" t="s">
        <v>8341</v>
      </c>
      <c r="R1147" t="s">
        <v>8342</v>
      </c>
      <c r="S1147" s="8">
        <v>41854.747592592597</v>
      </c>
      <c r="T1147" s="8"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34"/>
        <v>8.8333333333333339</v>
      </c>
      <c r="P1148">
        <f t="shared" si="35"/>
        <v>4416.6666666666661</v>
      </c>
      <c r="Q1148" t="s">
        <v>8341</v>
      </c>
      <c r="R1148" t="s">
        <v>8342</v>
      </c>
      <c r="S1148" s="8">
        <v>41723.9533912037</v>
      </c>
      <c r="T1148" s="8"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34"/>
        <v>0</v>
      </c>
      <c r="P1149" t="e">
        <f t="shared" si="35"/>
        <v>#DIV/0!</v>
      </c>
      <c r="Q1149" t="s">
        <v>8341</v>
      </c>
      <c r="R1149" t="s">
        <v>8342</v>
      </c>
      <c r="S1149" s="8">
        <v>41871.972025462965</v>
      </c>
      <c r="T1149" s="8"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34"/>
        <v>0.48666666666666669</v>
      </c>
      <c r="P1150">
        <f t="shared" si="35"/>
        <v>2433.333333333333</v>
      </c>
      <c r="Q1150" t="s">
        <v>8341</v>
      </c>
      <c r="R1150" t="s">
        <v>8342</v>
      </c>
      <c r="S1150" s="8">
        <v>42675.171076388884</v>
      </c>
      <c r="T1150" s="8"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34"/>
        <v>0.15</v>
      </c>
      <c r="P1151">
        <f t="shared" si="35"/>
        <v>3750</v>
      </c>
      <c r="Q1151" t="s">
        <v>8341</v>
      </c>
      <c r="R1151" t="s">
        <v>8342</v>
      </c>
      <c r="S1151" s="8">
        <v>42507.71025462963</v>
      </c>
      <c r="T1151" s="8"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34"/>
        <v>10.08</v>
      </c>
      <c r="P1152">
        <f t="shared" si="35"/>
        <v>4200</v>
      </c>
      <c r="Q1152" t="s">
        <v>8341</v>
      </c>
      <c r="R1152" t="s">
        <v>8342</v>
      </c>
      <c r="S1152" s="8">
        <v>42317.954571759255</v>
      </c>
      <c r="T1152" s="8"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34"/>
        <v>0</v>
      </c>
      <c r="P1153" t="e">
        <f t="shared" si="35"/>
        <v>#DIV/0!</v>
      </c>
      <c r="Q1153" t="s">
        <v>8341</v>
      </c>
      <c r="R1153" t="s">
        <v>8342</v>
      </c>
      <c r="S1153" s="8">
        <v>42224.102581018517</v>
      </c>
      <c r="T1153" s="8"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34"/>
        <v>5.6937500000000005</v>
      </c>
      <c r="P1154">
        <f t="shared" si="35"/>
        <v>6073.333333333333</v>
      </c>
      <c r="Q1154" t="s">
        <v>8341</v>
      </c>
      <c r="R1154" t="s">
        <v>8342</v>
      </c>
      <c r="S1154" s="8">
        <v>42109.709629629629</v>
      </c>
      <c r="T1154" s="8"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36">(E1155/D1155)*100</f>
        <v>0.625</v>
      </c>
      <c r="P1155">
        <f t="shared" ref="P1155:P1218" si="37">(E1155/L1155)*100</f>
        <v>5000</v>
      </c>
      <c r="Q1155" t="s">
        <v>8341</v>
      </c>
      <c r="R1155" t="s">
        <v>8342</v>
      </c>
      <c r="S1155" s="8">
        <v>42143.714178240742</v>
      </c>
      <c r="T1155" s="8"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36"/>
        <v>6.5</v>
      </c>
      <c r="P1156">
        <f t="shared" si="37"/>
        <v>10833.333333333332</v>
      </c>
      <c r="Q1156" t="s">
        <v>8341</v>
      </c>
      <c r="R1156" t="s">
        <v>8342</v>
      </c>
      <c r="S1156" s="8">
        <v>42223.108865740738</v>
      </c>
      <c r="T1156" s="8"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36"/>
        <v>0.752</v>
      </c>
      <c r="P1157">
        <f t="shared" si="37"/>
        <v>2350</v>
      </c>
      <c r="Q1157" t="s">
        <v>8341</v>
      </c>
      <c r="R1157" t="s">
        <v>8342</v>
      </c>
      <c r="S1157" s="8">
        <v>41835.763981481483</v>
      </c>
      <c r="T1157" s="8"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36"/>
        <v>0</v>
      </c>
      <c r="P1158" t="e">
        <f t="shared" si="37"/>
        <v>#DIV/0!</v>
      </c>
      <c r="Q1158" t="s">
        <v>8341</v>
      </c>
      <c r="R1158" t="s">
        <v>8342</v>
      </c>
      <c r="S1158" s="8">
        <v>42029.07131944444</v>
      </c>
      <c r="T1158" s="8"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36"/>
        <v>1.51</v>
      </c>
      <c r="P1159">
        <f t="shared" si="37"/>
        <v>5033.3333333333339</v>
      </c>
      <c r="Q1159" t="s">
        <v>8341</v>
      </c>
      <c r="R1159" t="s">
        <v>8342</v>
      </c>
      <c r="S1159" s="8">
        <v>41918.628240740742</v>
      </c>
      <c r="T1159" s="8"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36"/>
        <v>0.46666666666666673</v>
      </c>
      <c r="P1160">
        <f t="shared" si="37"/>
        <v>1166.6666666666665</v>
      </c>
      <c r="Q1160" t="s">
        <v>8341</v>
      </c>
      <c r="R1160" t="s">
        <v>8342</v>
      </c>
      <c r="S1160" s="8">
        <v>41952.09175925926</v>
      </c>
      <c r="T1160" s="8"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36"/>
        <v>0</v>
      </c>
      <c r="P1161" t="e">
        <f t="shared" si="37"/>
        <v>#DIV/0!</v>
      </c>
      <c r="Q1161" t="s">
        <v>8341</v>
      </c>
      <c r="R1161" t="s">
        <v>8342</v>
      </c>
      <c r="S1161" s="8">
        <v>42154.726446759261</v>
      </c>
      <c r="T1161" s="8"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36"/>
        <v>3.85</v>
      </c>
      <c r="P1162">
        <f t="shared" si="37"/>
        <v>6078.9473684210525</v>
      </c>
      <c r="Q1162" t="s">
        <v>8341</v>
      </c>
      <c r="R1162" t="s">
        <v>8342</v>
      </c>
      <c r="S1162" s="8">
        <v>42061.154930555553</v>
      </c>
      <c r="T1162" s="8"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36"/>
        <v>0</v>
      </c>
      <c r="P1163" t="e">
        <f t="shared" si="37"/>
        <v>#DIV/0!</v>
      </c>
      <c r="Q1163" t="s">
        <v>8341</v>
      </c>
      <c r="R1163" t="s">
        <v>8342</v>
      </c>
      <c r="S1163" s="8">
        <v>42122.629502314812</v>
      </c>
      <c r="T1163" s="8"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36"/>
        <v>5.8333333333333341E-2</v>
      </c>
      <c r="P1164">
        <f t="shared" si="37"/>
        <v>1750</v>
      </c>
      <c r="Q1164" t="s">
        <v>8341</v>
      </c>
      <c r="R1164" t="s">
        <v>8342</v>
      </c>
      <c r="S1164" s="8">
        <v>41876.683611111112</v>
      </c>
      <c r="T1164" s="8"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36"/>
        <v>0</v>
      </c>
      <c r="P1165" t="e">
        <f t="shared" si="37"/>
        <v>#DIV/0!</v>
      </c>
      <c r="Q1165" t="s">
        <v>8341</v>
      </c>
      <c r="R1165" t="s">
        <v>8342</v>
      </c>
      <c r="S1165" s="8">
        <v>41830.723611111112</v>
      </c>
      <c r="T1165" s="8"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36"/>
        <v>0</v>
      </c>
      <c r="P1166" t="e">
        <f t="shared" si="37"/>
        <v>#DIV/0!</v>
      </c>
      <c r="Q1166" t="s">
        <v>8341</v>
      </c>
      <c r="R1166" t="s">
        <v>8342</v>
      </c>
      <c r="S1166" s="8">
        <v>42509.724328703705</v>
      </c>
      <c r="T1166" s="8"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36"/>
        <v>20.705000000000002</v>
      </c>
      <c r="P1167">
        <f t="shared" si="37"/>
        <v>8282</v>
      </c>
      <c r="Q1167" t="s">
        <v>8341</v>
      </c>
      <c r="R1167" t="s">
        <v>8342</v>
      </c>
      <c r="S1167" s="8">
        <v>41792.214467592588</v>
      </c>
      <c r="T1167" s="8"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36"/>
        <v>19.139999999999997</v>
      </c>
      <c r="P1168">
        <f t="shared" si="37"/>
        <v>35887.5</v>
      </c>
      <c r="Q1168" t="s">
        <v>8341</v>
      </c>
      <c r="R1168" t="s">
        <v>8342</v>
      </c>
      <c r="S1168" s="8">
        <v>42150.485439814816</v>
      </c>
      <c r="T1168" s="8"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36"/>
        <v>1.6316666666666666</v>
      </c>
      <c r="P1169">
        <f t="shared" si="37"/>
        <v>6118.75</v>
      </c>
      <c r="Q1169" t="s">
        <v>8341</v>
      </c>
      <c r="R1169" t="s">
        <v>8342</v>
      </c>
      <c r="S1169" s="8">
        <v>41863.734895833331</v>
      </c>
      <c r="T1169" s="8"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36"/>
        <v>5.6666666666666661</v>
      </c>
      <c r="P1170">
        <f t="shared" si="37"/>
        <v>34000</v>
      </c>
      <c r="Q1170" t="s">
        <v>8341</v>
      </c>
      <c r="R1170" t="s">
        <v>8342</v>
      </c>
      <c r="S1170" s="8">
        <v>42605.053993055553</v>
      </c>
      <c r="T1170" s="8"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36"/>
        <v>0.16999999999999998</v>
      </c>
      <c r="P1171">
        <f t="shared" si="37"/>
        <v>566.66666666666674</v>
      </c>
      <c r="Q1171" t="s">
        <v>8341</v>
      </c>
      <c r="R1171" t="s">
        <v>8342</v>
      </c>
      <c r="S1171" s="8">
        <v>42027.353738425925</v>
      </c>
      <c r="T1171" s="8"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36"/>
        <v>0.4</v>
      </c>
      <c r="P1172">
        <f t="shared" si="37"/>
        <v>5000</v>
      </c>
      <c r="Q1172" t="s">
        <v>8341</v>
      </c>
      <c r="R1172" t="s">
        <v>8342</v>
      </c>
      <c r="S1172" s="8">
        <v>42124.893182870372</v>
      </c>
      <c r="T1172" s="8"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36"/>
        <v>0.1</v>
      </c>
      <c r="P1173">
        <f t="shared" si="37"/>
        <v>2500</v>
      </c>
      <c r="Q1173" t="s">
        <v>8341</v>
      </c>
      <c r="R1173" t="s">
        <v>8342</v>
      </c>
      <c r="S1173" s="8">
        <v>41938.804710648146</v>
      </c>
      <c r="T1173" s="8"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36"/>
        <v>0</v>
      </c>
      <c r="P1174" t="e">
        <f t="shared" si="37"/>
        <v>#DIV/0!</v>
      </c>
      <c r="Q1174" t="s">
        <v>8341</v>
      </c>
      <c r="R1174" t="s">
        <v>8342</v>
      </c>
      <c r="S1174" s="8">
        <v>41841.682314814818</v>
      </c>
      <c r="T1174" s="8"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36"/>
        <v>2.4E-2</v>
      </c>
      <c r="P1175">
        <f t="shared" si="37"/>
        <v>3000</v>
      </c>
      <c r="Q1175" t="s">
        <v>8341</v>
      </c>
      <c r="R1175" t="s">
        <v>8342</v>
      </c>
      <c r="S1175" s="8">
        <v>42184.185844907406</v>
      </c>
      <c r="T1175" s="8"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36"/>
        <v>5.9066666666666672</v>
      </c>
      <c r="P1176">
        <f t="shared" si="37"/>
        <v>4663.1578947368416</v>
      </c>
      <c r="Q1176" t="s">
        <v>8341</v>
      </c>
      <c r="R1176" t="s">
        <v>8342</v>
      </c>
      <c r="S1176" s="8">
        <v>42468.84174768519</v>
      </c>
      <c r="T1176" s="8"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36"/>
        <v>2.9250000000000003</v>
      </c>
      <c r="P1177">
        <f t="shared" si="37"/>
        <v>6500</v>
      </c>
      <c r="Q1177" t="s">
        <v>8341</v>
      </c>
      <c r="R1177" t="s">
        <v>8342</v>
      </c>
      <c r="S1177" s="8">
        <v>42170.728460648148</v>
      </c>
      <c r="T1177" s="8"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36"/>
        <v>5.7142857142857143E-3</v>
      </c>
      <c r="P1178">
        <f t="shared" si="37"/>
        <v>1000</v>
      </c>
      <c r="Q1178" t="s">
        <v>8341</v>
      </c>
      <c r="R1178" t="s">
        <v>8342</v>
      </c>
      <c r="S1178" s="8">
        <v>42746.019652777773</v>
      </c>
      <c r="T1178" s="8"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36"/>
        <v>0</v>
      </c>
      <c r="P1179" t="e">
        <f t="shared" si="37"/>
        <v>#DIV/0!</v>
      </c>
      <c r="Q1179" t="s">
        <v>8341</v>
      </c>
      <c r="R1179" t="s">
        <v>8342</v>
      </c>
      <c r="S1179" s="8">
        <v>41897.660833333335</v>
      </c>
      <c r="T1179" s="8"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36"/>
        <v>6.6666666666666671E-3</v>
      </c>
      <c r="P1180">
        <f t="shared" si="37"/>
        <v>500</v>
      </c>
      <c r="Q1180" t="s">
        <v>8341</v>
      </c>
      <c r="R1180" t="s">
        <v>8342</v>
      </c>
      <c r="S1180" s="8">
        <v>41837.905694444446</v>
      </c>
      <c r="T1180" s="8"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36"/>
        <v>5.3333333333333339</v>
      </c>
      <c r="P1181">
        <f t="shared" si="37"/>
        <v>64000</v>
      </c>
      <c r="Q1181" t="s">
        <v>8341</v>
      </c>
      <c r="R1181" t="s">
        <v>8342</v>
      </c>
      <c r="S1181" s="8">
        <v>42275.720219907409</v>
      </c>
      <c r="T1181" s="8"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36"/>
        <v>11.75</v>
      </c>
      <c r="P1182">
        <f t="shared" si="37"/>
        <v>6911.7647058823532</v>
      </c>
      <c r="Q1182" t="s">
        <v>8341</v>
      </c>
      <c r="R1182" t="s">
        <v>8342</v>
      </c>
      <c r="S1182" s="8">
        <v>41781.806875000002</v>
      </c>
      <c r="T1182" s="8"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36"/>
        <v>8.0000000000000002E-3</v>
      </c>
      <c r="P1183">
        <f t="shared" si="37"/>
        <v>133.33333333333331</v>
      </c>
      <c r="Q1183" t="s">
        <v>8341</v>
      </c>
      <c r="R1183" t="s">
        <v>8342</v>
      </c>
      <c r="S1183" s="8">
        <v>42034.339363425926</v>
      </c>
      <c r="T1183" s="8"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36"/>
        <v>4.2</v>
      </c>
      <c r="P1184">
        <f t="shared" si="37"/>
        <v>1050</v>
      </c>
      <c r="Q1184" t="s">
        <v>8341</v>
      </c>
      <c r="R1184" t="s">
        <v>8342</v>
      </c>
      <c r="S1184" s="8">
        <v>42728.827407407407</v>
      </c>
      <c r="T1184" s="8"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36"/>
        <v>4</v>
      </c>
      <c r="P1185">
        <f t="shared" si="37"/>
        <v>3333.3333333333335</v>
      </c>
      <c r="Q1185" t="s">
        <v>8341</v>
      </c>
      <c r="R1185" t="s">
        <v>8342</v>
      </c>
      <c r="S1185" s="8">
        <v>42656.86137731481</v>
      </c>
      <c r="T1185" s="8"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36"/>
        <v>104.93636363636362</v>
      </c>
      <c r="P1186">
        <f t="shared" si="37"/>
        <v>6156.2666666666664</v>
      </c>
      <c r="Q1186" t="s">
        <v>8343</v>
      </c>
      <c r="R1186" t="s">
        <v>8344</v>
      </c>
      <c r="S1186" s="8">
        <v>42741.599664351852</v>
      </c>
      <c r="T1186" s="8"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36"/>
        <v>105.44</v>
      </c>
      <c r="P1187">
        <f t="shared" si="37"/>
        <v>11873.873873873874</v>
      </c>
      <c r="Q1187" t="s">
        <v>8343</v>
      </c>
      <c r="R1187" t="s">
        <v>8344</v>
      </c>
      <c r="S1187" s="8">
        <v>42130.865150462967</v>
      </c>
      <c r="T1187" s="8"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36"/>
        <v>106.73333333333332</v>
      </c>
      <c r="P1188">
        <f t="shared" si="37"/>
        <v>6508.1300813008129</v>
      </c>
      <c r="Q1188" t="s">
        <v>8343</v>
      </c>
      <c r="R1188" t="s">
        <v>8344</v>
      </c>
      <c r="S1188" s="8">
        <v>42123.86336805555</v>
      </c>
      <c r="T1188" s="8"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36"/>
        <v>104.12571428571428</v>
      </c>
      <c r="P1189">
        <f t="shared" si="37"/>
        <v>13015.714285714284</v>
      </c>
      <c r="Q1189" t="s">
        <v>8343</v>
      </c>
      <c r="R1189" t="s">
        <v>8344</v>
      </c>
      <c r="S1189" s="8">
        <v>42109.894942129627</v>
      </c>
      <c r="T1189" s="8"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36"/>
        <v>160.54999999999998</v>
      </c>
      <c r="P1190">
        <f t="shared" si="37"/>
        <v>3777.6470588235293</v>
      </c>
      <c r="Q1190" t="s">
        <v>8343</v>
      </c>
      <c r="R1190" t="s">
        <v>8344</v>
      </c>
      <c r="S1190" s="8">
        <v>42711.700694444444</v>
      </c>
      <c r="T1190" s="8"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36"/>
        <v>107.77777777777777</v>
      </c>
      <c r="P1191">
        <f t="shared" si="37"/>
        <v>11279.069767441861</v>
      </c>
      <c r="Q1191" t="s">
        <v>8343</v>
      </c>
      <c r="R1191" t="s">
        <v>8344</v>
      </c>
      <c r="S1191" s="8">
        <v>42529.979108796295</v>
      </c>
      <c r="T1191" s="8"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36"/>
        <v>135</v>
      </c>
      <c r="P1192">
        <f t="shared" si="37"/>
        <v>5192.3076923076924</v>
      </c>
      <c r="Q1192" t="s">
        <v>8343</v>
      </c>
      <c r="R1192" t="s">
        <v>8344</v>
      </c>
      <c r="S1192" s="8">
        <v>41852.665798611109</v>
      </c>
      <c r="T1192" s="8"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36"/>
        <v>109.07407407407408</v>
      </c>
      <c r="P1193">
        <f t="shared" si="37"/>
        <v>8924.242424242424</v>
      </c>
      <c r="Q1193" t="s">
        <v>8343</v>
      </c>
      <c r="R1193" t="s">
        <v>8344</v>
      </c>
      <c r="S1193" s="8">
        <v>42419.603703703702</v>
      </c>
      <c r="T1193" s="8"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36"/>
        <v>290</v>
      </c>
      <c r="P1194">
        <f t="shared" si="37"/>
        <v>1933.3333333333333</v>
      </c>
      <c r="Q1194" t="s">
        <v>8343</v>
      </c>
      <c r="R1194" t="s">
        <v>8344</v>
      </c>
      <c r="S1194" s="8">
        <v>42747.506689814814</v>
      </c>
      <c r="T1194" s="8"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36"/>
        <v>103.95714285714286</v>
      </c>
      <c r="P1195">
        <f t="shared" si="37"/>
        <v>7996.7032967032965</v>
      </c>
      <c r="Q1195" t="s">
        <v>8343</v>
      </c>
      <c r="R1195" t="s">
        <v>8344</v>
      </c>
      <c r="S1195" s="8">
        <v>42409.776076388895</v>
      </c>
      <c r="T1195" s="8"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36"/>
        <v>322.24</v>
      </c>
      <c r="P1196">
        <f t="shared" si="37"/>
        <v>5641.4565826330527</v>
      </c>
      <c r="Q1196" t="s">
        <v>8343</v>
      </c>
      <c r="R1196" t="s">
        <v>8344</v>
      </c>
      <c r="S1196" s="8">
        <v>42072.488182870366</v>
      </c>
      <c r="T1196" s="8"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36"/>
        <v>135</v>
      </c>
      <c r="P1197">
        <f t="shared" si="37"/>
        <v>7941.1764705882351</v>
      </c>
      <c r="Q1197" t="s">
        <v>8343</v>
      </c>
      <c r="R1197" t="s">
        <v>8344</v>
      </c>
      <c r="S1197" s="8">
        <v>42298.34783564815</v>
      </c>
      <c r="T1197" s="8"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36"/>
        <v>269.91034482758624</v>
      </c>
      <c r="P1198">
        <f t="shared" si="37"/>
        <v>7643.9453125</v>
      </c>
      <c r="Q1198" t="s">
        <v>8343</v>
      </c>
      <c r="R1198" t="s">
        <v>8344</v>
      </c>
      <c r="S1198" s="8">
        <v>42326.818738425922</v>
      </c>
      <c r="T1198" s="8"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36"/>
        <v>253.29333333333332</v>
      </c>
      <c r="P1199">
        <f t="shared" si="37"/>
        <v>12100</v>
      </c>
      <c r="Q1199" t="s">
        <v>8343</v>
      </c>
      <c r="R1199" t="s">
        <v>8344</v>
      </c>
      <c r="S1199" s="8">
        <v>42503.66474537037</v>
      </c>
      <c r="T1199" s="8"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36"/>
        <v>260.59999999999997</v>
      </c>
      <c r="P1200">
        <f t="shared" si="37"/>
        <v>5461.6766467065863</v>
      </c>
      <c r="Q1200" t="s">
        <v>8343</v>
      </c>
      <c r="R1200" t="s">
        <v>8344</v>
      </c>
      <c r="S1200" s="8">
        <v>42333.619050925925</v>
      </c>
      <c r="T1200" s="8"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36"/>
        <v>101.31677953348381</v>
      </c>
      <c r="P1201">
        <f t="shared" si="37"/>
        <v>29922.222222222223</v>
      </c>
      <c r="Q1201" t="s">
        <v>8343</v>
      </c>
      <c r="R1201" t="s">
        <v>8344</v>
      </c>
      <c r="S1201" s="8">
        <v>42161.770833333328</v>
      </c>
      <c r="T1201" s="8"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36"/>
        <v>125.60416666666667</v>
      </c>
      <c r="P1202">
        <f t="shared" si="37"/>
        <v>5853.3980582524273</v>
      </c>
      <c r="Q1202" t="s">
        <v>8343</v>
      </c>
      <c r="R1202" t="s">
        <v>8344</v>
      </c>
      <c r="S1202" s="8">
        <v>42089.477500000001</v>
      </c>
      <c r="T1202" s="8"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36"/>
        <v>102.43783333333334</v>
      </c>
      <c r="P1203">
        <f t="shared" si="37"/>
        <v>5537.1801801801812</v>
      </c>
      <c r="Q1203" t="s">
        <v>8343</v>
      </c>
      <c r="R1203" t="s">
        <v>8344</v>
      </c>
      <c r="S1203" s="8">
        <v>42536.60701388889</v>
      </c>
      <c r="T1203" s="8"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36"/>
        <v>199.244</v>
      </c>
      <c r="P1204">
        <f t="shared" si="37"/>
        <v>18380.442804428047</v>
      </c>
      <c r="Q1204" t="s">
        <v>8343</v>
      </c>
      <c r="R1204" t="s">
        <v>8344</v>
      </c>
      <c r="S1204" s="8">
        <v>42152.288819444439</v>
      </c>
      <c r="T1204" s="8"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36"/>
        <v>102.45398773006136</v>
      </c>
      <c r="P1205">
        <f t="shared" si="37"/>
        <v>16534.653465346535</v>
      </c>
      <c r="Q1205" t="s">
        <v>8343</v>
      </c>
      <c r="R1205" t="s">
        <v>8344</v>
      </c>
      <c r="S1205" s="8">
        <v>42125.614895833336</v>
      </c>
      <c r="T1205" s="8"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36"/>
        <v>102.94615384615385</v>
      </c>
      <c r="P1206">
        <f t="shared" si="37"/>
        <v>23478.947368421053</v>
      </c>
      <c r="Q1206" t="s">
        <v>8343</v>
      </c>
      <c r="R1206" t="s">
        <v>8344</v>
      </c>
      <c r="S1206" s="8">
        <v>42297.748067129629</v>
      </c>
      <c r="T1206" s="8"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36"/>
        <v>100.86153846153847</v>
      </c>
      <c r="P1207">
        <f t="shared" si="37"/>
        <v>21148.387096774193</v>
      </c>
      <c r="Q1207" t="s">
        <v>8343</v>
      </c>
      <c r="R1207" t="s">
        <v>8344</v>
      </c>
      <c r="S1207" s="8">
        <v>42138.506377314814</v>
      </c>
      <c r="T1207" s="8"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36"/>
        <v>114.99999999999999</v>
      </c>
      <c r="P1208">
        <f t="shared" si="37"/>
        <v>3234.375</v>
      </c>
      <c r="Q1208" t="s">
        <v>8343</v>
      </c>
      <c r="R1208" t="s">
        <v>8344</v>
      </c>
      <c r="S1208" s="8">
        <v>42772.776076388895</v>
      </c>
      <c r="T1208" s="8"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36"/>
        <v>104.16766467065868</v>
      </c>
      <c r="P1209">
        <f t="shared" si="37"/>
        <v>12337.588652482269</v>
      </c>
      <c r="Q1209" t="s">
        <v>8343</v>
      </c>
      <c r="R1209" t="s">
        <v>8344</v>
      </c>
      <c r="S1209" s="8">
        <v>42430.430243055554</v>
      </c>
      <c r="T1209" s="8"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36"/>
        <v>155.29999999999998</v>
      </c>
      <c r="P1210">
        <f t="shared" si="37"/>
        <v>20706.666666666668</v>
      </c>
      <c r="Q1210" t="s">
        <v>8343</v>
      </c>
      <c r="R1210" t="s">
        <v>8344</v>
      </c>
      <c r="S1210" s="8">
        <v>42423.709074074075</v>
      </c>
      <c r="T1210" s="8"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36"/>
        <v>106</v>
      </c>
      <c r="P1211">
        <f t="shared" si="37"/>
        <v>13826.08695652174</v>
      </c>
      <c r="Q1211" t="s">
        <v>8343</v>
      </c>
      <c r="R1211" t="s">
        <v>8344</v>
      </c>
      <c r="S1211" s="8">
        <v>42761.846122685187</v>
      </c>
      <c r="T1211" s="8"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36"/>
        <v>254.31499999999997</v>
      </c>
      <c r="P1212">
        <f t="shared" si="37"/>
        <v>49381.553398058255</v>
      </c>
      <c r="Q1212" t="s">
        <v>8343</v>
      </c>
      <c r="R1212" t="s">
        <v>8344</v>
      </c>
      <c r="S1212" s="8">
        <v>42132.941805555558</v>
      </c>
      <c r="T1212" s="8"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36"/>
        <v>101.1</v>
      </c>
      <c r="P1213">
        <f t="shared" si="37"/>
        <v>16850</v>
      </c>
      <c r="Q1213" t="s">
        <v>8343</v>
      </c>
      <c r="R1213" t="s">
        <v>8344</v>
      </c>
      <c r="S1213" s="8">
        <v>42515.866446759261</v>
      </c>
      <c r="T1213" s="8"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36"/>
        <v>129.04</v>
      </c>
      <c r="P1214">
        <f t="shared" si="37"/>
        <v>3886.7469879518067</v>
      </c>
      <c r="Q1214" t="s">
        <v>8343</v>
      </c>
      <c r="R1214" t="s">
        <v>8344</v>
      </c>
      <c r="S1214" s="8">
        <v>42318.950173611112</v>
      </c>
      <c r="T1214" s="8"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36"/>
        <v>102.23076923076924</v>
      </c>
      <c r="P1215">
        <f t="shared" si="37"/>
        <v>6152.7777777777783</v>
      </c>
      <c r="Q1215" t="s">
        <v>8343</v>
      </c>
      <c r="R1215" t="s">
        <v>8344</v>
      </c>
      <c r="S1215" s="8">
        <v>42731.755787037036</v>
      </c>
      <c r="T1215" s="8"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36"/>
        <v>131.80000000000001</v>
      </c>
      <c r="P1216">
        <f t="shared" si="37"/>
        <v>10544</v>
      </c>
      <c r="Q1216" t="s">
        <v>8343</v>
      </c>
      <c r="R1216" t="s">
        <v>8344</v>
      </c>
      <c r="S1216" s="8">
        <v>42104.840335648143</v>
      </c>
      <c r="T1216" s="8"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36"/>
        <v>786.0802000000001</v>
      </c>
      <c r="P1217">
        <f t="shared" si="37"/>
        <v>7159.2003642987247</v>
      </c>
      <c r="Q1217" t="s">
        <v>8343</v>
      </c>
      <c r="R1217" t="s">
        <v>8344</v>
      </c>
      <c r="S1217" s="8">
        <v>41759.923101851848</v>
      </c>
      <c r="T1217" s="8"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36"/>
        <v>145.70000000000002</v>
      </c>
      <c r="P1218">
        <f t="shared" si="37"/>
        <v>9188.2882882882877</v>
      </c>
      <c r="Q1218" t="s">
        <v>8343</v>
      </c>
      <c r="R1218" t="s">
        <v>8344</v>
      </c>
      <c r="S1218" s="8">
        <v>42247.616400462968</v>
      </c>
      <c r="T1218" s="8"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38">(E1219/D1219)*100</f>
        <v>102.60000000000001</v>
      </c>
      <c r="P1219">
        <f t="shared" ref="P1219:P1282" si="39">(E1219/L1219)*100</f>
        <v>14857.377049180328</v>
      </c>
      <c r="Q1219" t="s">
        <v>8343</v>
      </c>
      <c r="R1219" t="s">
        <v>8344</v>
      </c>
      <c r="S1219" s="8">
        <v>42535.809490740736</v>
      </c>
      <c r="T1219" s="8"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38"/>
        <v>172.27777777777777</v>
      </c>
      <c r="P1220">
        <f t="shared" si="39"/>
        <v>17421.348314606741</v>
      </c>
      <c r="Q1220" t="s">
        <v>8343</v>
      </c>
      <c r="R1220" t="s">
        <v>8344</v>
      </c>
      <c r="S1220" s="8">
        <v>42278.662037037036</v>
      </c>
      <c r="T1220" s="8"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38"/>
        <v>159.16819571865443</v>
      </c>
      <c r="P1221">
        <f t="shared" si="39"/>
        <v>10286.16600790514</v>
      </c>
      <c r="Q1221" t="s">
        <v>8343</v>
      </c>
      <c r="R1221" t="s">
        <v>8344</v>
      </c>
      <c r="S1221" s="8">
        <v>42633.461956018517</v>
      </c>
      <c r="T1221" s="8"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38"/>
        <v>103.76666666666668</v>
      </c>
      <c r="P1222">
        <f t="shared" si="39"/>
        <v>11117.857142857143</v>
      </c>
      <c r="Q1222" t="s">
        <v>8343</v>
      </c>
      <c r="R1222" t="s">
        <v>8344</v>
      </c>
      <c r="S1222" s="8">
        <v>42211.628611111111</v>
      </c>
      <c r="T1222" s="8"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38"/>
        <v>111.40954545454547</v>
      </c>
      <c r="P1223">
        <f t="shared" si="39"/>
        <v>2379.6213592233012</v>
      </c>
      <c r="Q1223" t="s">
        <v>8343</v>
      </c>
      <c r="R1223" t="s">
        <v>8344</v>
      </c>
      <c r="S1223" s="8">
        <v>42680.47555555556</v>
      </c>
      <c r="T1223" s="8"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38"/>
        <v>280.375</v>
      </c>
      <c r="P1224">
        <f t="shared" si="39"/>
        <v>8126.811594202898</v>
      </c>
      <c r="Q1224" t="s">
        <v>8343</v>
      </c>
      <c r="R1224" t="s">
        <v>8344</v>
      </c>
      <c r="S1224" s="8">
        <v>42430.720451388886</v>
      </c>
      <c r="T1224" s="8"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38"/>
        <v>112.10606060606061</v>
      </c>
      <c r="P1225">
        <f t="shared" si="39"/>
        <v>11621.465968586388</v>
      </c>
      <c r="Q1225" t="s">
        <v>8343</v>
      </c>
      <c r="R1225" t="s">
        <v>8344</v>
      </c>
      <c r="S1225" s="8">
        <v>42654.177187499998</v>
      </c>
      <c r="T1225" s="8"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38"/>
        <v>7.0666666666666673</v>
      </c>
      <c r="P1226">
        <f t="shared" si="39"/>
        <v>5888.8888888888887</v>
      </c>
      <c r="Q1226" t="s">
        <v>8330</v>
      </c>
      <c r="R1226" t="s">
        <v>8345</v>
      </c>
      <c r="S1226" s="8">
        <v>41736.549791666665</v>
      </c>
      <c r="T1226" s="8"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38"/>
        <v>4.3999999999999995</v>
      </c>
      <c r="P1227">
        <f t="shared" si="39"/>
        <v>4400</v>
      </c>
      <c r="Q1227" t="s">
        <v>8330</v>
      </c>
      <c r="R1227" t="s">
        <v>8345</v>
      </c>
      <c r="S1227" s="8">
        <v>41509.905995370369</v>
      </c>
      <c r="T1227" s="8"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38"/>
        <v>3.8739999999999997</v>
      </c>
      <c r="P1228">
        <f t="shared" si="39"/>
        <v>4842.5</v>
      </c>
      <c r="Q1228" t="s">
        <v>8330</v>
      </c>
      <c r="R1228" t="s">
        <v>8345</v>
      </c>
      <c r="S1228" s="8">
        <v>41715.874780092592</v>
      </c>
      <c r="T1228" s="8"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38"/>
        <v>0</v>
      </c>
      <c r="P1229" t="e">
        <f t="shared" si="39"/>
        <v>#DIV/0!</v>
      </c>
      <c r="Q1229" t="s">
        <v>8330</v>
      </c>
      <c r="R1229" t="s">
        <v>8345</v>
      </c>
      <c r="S1229" s="8">
        <v>41827.919166666667</v>
      </c>
      <c r="T1229" s="8"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38"/>
        <v>29.299999999999997</v>
      </c>
      <c r="P1230">
        <f t="shared" si="39"/>
        <v>6104.1666666666661</v>
      </c>
      <c r="Q1230" t="s">
        <v>8330</v>
      </c>
      <c r="R1230" t="s">
        <v>8345</v>
      </c>
      <c r="S1230" s="8">
        <v>40754.729259259257</v>
      </c>
      <c r="T1230" s="8"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38"/>
        <v>0.90909090909090906</v>
      </c>
      <c r="P1231">
        <f t="shared" si="39"/>
        <v>2500</v>
      </c>
      <c r="Q1231" t="s">
        <v>8330</v>
      </c>
      <c r="R1231" t="s">
        <v>8345</v>
      </c>
      <c r="S1231" s="8">
        <v>40985.459803240738</v>
      </c>
      <c r="T1231" s="8"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38"/>
        <v>0</v>
      </c>
      <c r="P1232" t="e">
        <f t="shared" si="39"/>
        <v>#DIV/0!</v>
      </c>
      <c r="Q1232" t="s">
        <v>8330</v>
      </c>
      <c r="R1232" t="s">
        <v>8345</v>
      </c>
      <c r="S1232" s="8">
        <v>40568.972569444442</v>
      </c>
      <c r="T1232" s="8"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38"/>
        <v>0</v>
      </c>
      <c r="P1233" t="e">
        <f t="shared" si="39"/>
        <v>#DIV/0!</v>
      </c>
      <c r="Q1233" t="s">
        <v>8330</v>
      </c>
      <c r="R1233" t="s">
        <v>8345</v>
      </c>
      <c r="S1233" s="8">
        <v>42193.941759259258</v>
      </c>
      <c r="T1233" s="8"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38"/>
        <v>0.8</v>
      </c>
      <c r="P1234">
        <f t="shared" si="39"/>
        <v>4000</v>
      </c>
      <c r="Q1234" t="s">
        <v>8330</v>
      </c>
      <c r="R1234" t="s">
        <v>8345</v>
      </c>
      <c r="S1234" s="8">
        <v>41506.848032407412</v>
      </c>
      <c r="T1234" s="8"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38"/>
        <v>11.600000000000001</v>
      </c>
      <c r="P1235">
        <f t="shared" si="39"/>
        <v>1933.3333333333333</v>
      </c>
      <c r="Q1235" t="s">
        <v>8330</v>
      </c>
      <c r="R1235" t="s">
        <v>8345</v>
      </c>
      <c r="S1235" s="8">
        <v>40939.948773148149</v>
      </c>
      <c r="T1235" s="8"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38"/>
        <v>0</v>
      </c>
      <c r="P1236" t="e">
        <f t="shared" si="39"/>
        <v>#DIV/0!</v>
      </c>
      <c r="Q1236" t="s">
        <v>8330</v>
      </c>
      <c r="R1236" t="s">
        <v>8345</v>
      </c>
      <c r="S1236" s="8">
        <v>42007.788680555561</v>
      </c>
      <c r="T1236" s="8"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38"/>
        <v>2.7873639500929119</v>
      </c>
      <c r="P1237">
        <f t="shared" si="39"/>
        <v>3500</v>
      </c>
      <c r="Q1237" t="s">
        <v>8330</v>
      </c>
      <c r="R1237" t="s">
        <v>8345</v>
      </c>
      <c r="S1237" s="8">
        <v>41583.135405092595</v>
      </c>
      <c r="T1237" s="8"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38"/>
        <v>0</v>
      </c>
      <c r="P1238" t="e">
        <f t="shared" si="39"/>
        <v>#DIV/0!</v>
      </c>
      <c r="Q1238" t="s">
        <v>8330</v>
      </c>
      <c r="R1238" t="s">
        <v>8345</v>
      </c>
      <c r="S1238" s="8">
        <v>41110.680138888885</v>
      </c>
      <c r="T1238" s="8"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38"/>
        <v>0</v>
      </c>
      <c r="P1239" t="e">
        <f t="shared" si="39"/>
        <v>#DIV/0!</v>
      </c>
      <c r="Q1239" t="s">
        <v>8330</v>
      </c>
      <c r="R1239" t="s">
        <v>8345</v>
      </c>
      <c r="S1239" s="8">
        <v>41125.283159722225</v>
      </c>
      <c r="T1239" s="8"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38"/>
        <v>17.8</v>
      </c>
      <c r="P1240">
        <f t="shared" si="39"/>
        <v>5933.3333333333339</v>
      </c>
      <c r="Q1240" t="s">
        <v>8330</v>
      </c>
      <c r="R1240" t="s">
        <v>8345</v>
      </c>
      <c r="S1240" s="8">
        <v>40731.61037037037</v>
      </c>
      <c r="T1240" s="8"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38"/>
        <v>0</v>
      </c>
      <c r="P1241" t="e">
        <f t="shared" si="39"/>
        <v>#DIV/0!</v>
      </c>
      <c r="Q1241" t="s">
        <v>8330</v>
      </c>
      <c r="R1241" t="s">
        <v>8345</v>
      </c>
      <c r="S1241" s="8">
        <v>40883.962581018517</v>
      </c>
      <c r="T1241" s="8"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38"/>
        <v>3.0124999999999997</v>
      </c>
      <c r="P1242">
        <f t="shared" si="39"/>
        <v>3012.5</v>
      </c>
      <c r="Q1242" t="s">
        <v>8330</v>
      </c>
      <c r="R1242" t="s">
        <v>8345</v>
      </c>
      <c r="S1242" s="8">
        <v>41409.040011574078</v>
      </c>
      <c r="T1242" s="8"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38"/>
        <v>50.739999999999995</v>
      </c>
      <c r="P1243">
        <f t="shared" si="39"/>
        <v>7461.7647058823532</v>
      </c>
      <c r="Q1243" t="s">
        <v>8330</v>
      </c>
      <c r="R1243" t="s">
        <v>8345</v>
      </c>
      <c r="S1243" s="8">
        <v>41923.837731481479</v>
      </c>
      <c r="T1243" s="8"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38"/>
        <v>0.54884742041712409</v>
      </c>
      <c r="P1244">
        <f t="shared" si="39"/>
        <v>500</v>
      </c>
      <c r="Q1244" t="s">
        <v>8330</v>
      </c>
      <c r="R1244" t="s">
        <v>8345</v>
      </c>
      <c r="S1244" s="8">
        <v>40782.165532407409</v>
      </c>
      <c r="T1244" s="8"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38"/>
        <v>14.091666666666667</v>
      </c>
      <c r="P1245">
        <f t="shared" si="39"/>
        <v>4450</v>
      </c>
      <c r="Q1245" t="s">
        <v>8330</v>
      </c>
      <c r="R1245" t="s">
        <v>8345</v>
      </c>
      <c r="S1245" s="8">
        <v>40671.879293981481</v>
      </c>
      <c r="T1245" s="8"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38"/>
        <v>103.8</v>
      </c>
      <c r="P1246">
        <f t="shared" si="39"/>
        <v>4613.333333333333</v>
      </c>
      <c r="Q1246" t="s">
        <v>8330</v>
      </c>
      <c r="R1246" t="s">
        <v>8331</v>
      </c>
      <c r="S1246" s="8">
        <v>41355.825497685182</v>
      </c>
      <c r="T1246" s="8"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38"/>
        <v>120.24999999999999</v>
      </c>
      <c r="P1247">
        <f t="shared" si="39"/>
        <v>14147.058823529411</v>
      </c>
      <c r="Q1247" t="s">
        <v>8330</v>
      </c>
      <c r="R1247" t="s">
        <v>8331</v>
      </c>
      <c r="S1247" s="8">
        <v>41774.599930555552</v>
      </c>
      <c r="T1247" s="8"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38"/>
        <v>117</v>
      </c>
      <c r="P1248">
        <f t="shared" si="39"/>
        <v>7548.3870967741932</v>
      </c>
      <c r="Q1248" t="s">
        <v>8330</v>
      </c>
      <c r="R1248" t="s">
        <v>8331</v>
      </c>
      <c r="S1248" s="8">
        <v>40838.043391203704</v>
      </c>
      <c r="T1248" s="8"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38"/>
        <v>122.14285714285715</v>
      </c>
      <c r="P1249">
        <f t="shared" si="39"/>
        <v>8550</v>
      </c>
      <c r="Q1249" t="s">
        <v>8330</v>
      </c>
      <c r="R1249" t="s">
        <v>8331</v>
      </c>
      <c r="S1249" s="8">
        <v>41370.292303240742</v>
      </c>
      <c r="T1249" s="8"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38"/>
        <v>151.63999999999999</v>
      </c>
      <c r="P1250">
        <f t="shared" si="39"/>
        <v>6425.42372881356</v>
      </c>
      <c r="Q1250" t="s">
        <v>8330</v>
      </c>
      <c r="R1250" t="s">
        <v>8331</v>
      </c>
      <c r="S1250" s="8">
        <v>41767.656863425924</v>
      </c>
      <c r="T1250" s="8"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38"/>
        <v>104.44</v>
      </c>
      <c r="P1251">
        <f t="shared" si="39"/>
        <v>6446.9135802469136</v>
      </c>
      <c r="Q1251" t="s">
        <v>8330</v>
      </c>
      <c r="R1251" t="s">
        <v>8331</v>
      </c>
      <c r="S1251" s="8">
        <v>41067.74086805556</v>
      </c>
      <c r="T1251" s="8"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38"/>
        <v>200.15333333333331</v>
      </c>
      <c r="P1252">
        <f t="shared" si="39"/>
        <v>11820.07874015748</v>
      </c>
      <c r="Q1252" t="s">
        <v>8330</v>
      </c>
      <c r="R1252" t="s">
        <v>8331</v>
      </c>
      <c r="S1252" s="8">
        <v>41843.64271990741</v>
      </c>
      <c r="T1252" s="8"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38"/>
        <v>101.8</v>
      </c>
      <c r="P1253">
        <f t="shared" si="39"/>
        <v>8254.0540540540551</v>
      </c>
      <c r="Q1253" t="s">
        <v>8330</v>
      </c>
      <c r="R1253" t="s">
        <v>8331</v>
      </c>
      <c r="S1253" s="8">
        <v>40751.814432870371</v>
      </c>
      <c r="T1253" s="8"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38"/>
        <v>137.65714285714284</v>
      </c>
      <c r="P1254">
        <f t="shared" si="39"/>
        <v>3417.0212765957444</v>
      </c>
      <c r="Q1254" t="s">
        <v>8330</v>
      </c>
      <c r="R1254" t="s">
        <v>8331</v>
      </c>
      <c r="S1254" s="8">
        <v>41543.988067129627</v>
      </c>
      <c r="T1254" s="8"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38"/>
        <v>303833.2</v>
      </c>
      <c r="P1255">
        <f t="shared" si="39"/>
        <v>4273.3220815752456</v>
      </c>
      <c r="Q1255" t="s">
        <v>8330</v>
      </c>
      <c r="R1255" t="s">
        <v>8331</v>
      </c>
      <c r="S1255" s="8">
        <v>41855.783645833333</v>
      </c>
      <c r="T1255" s="8"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38"/>
        <v>198.85074626865671</v>
      </c>
      <c r="P1256">
        <f t="shared" si="39"/>
        <v>9448.9361702127644</v>
      </c>
      <c r="Q1256" t="s">
        <v>8330</v>
      </c>
      <c r="R1256" t="s">
        <v>8331</v>
      </c>
      <c r="S1256" s="8">
        <v>40487.621365740742</v>
      </c>
      <c r="T1256" s="8"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38"/>
        <v>202.36666666666667</v>
      </c>
      <c r="P1257">
        <f t="shared" si="39"/>
        <v>5569.7247706422022</v>
      </c>
      <c r="Q1257" t="s">
        <v>8330</v>
      </c>
      <c r="R1257" t="s">
        <v>8331</v>
      </c>
      <c r="S1257" s="8">
        <v>41579.845509259263</v>
      </c>
      <c r="T1257" s="8"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38"/>
        <v>117.96376666666666</v>
      </c>
      <c r="P1258">
        <f t="shared" si="39"/>
        <v>9803.083102493074</v>
      </c>
      <c r="Q1258" t="s">
        <v>8330</v>
      </c>
      <c r="R1258" t="s">
        <v>8331</v>
      </c>
      <c r="S1258" s="8">
        <v>40921.919340277782</v>
      </c>
      <c r="T1258" s="8"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38"/>
        <v>294.72727272727275</v>
      </c>
      <c r="P1259">
        <f t="shared" si="39"/>
        <v>9210.2272727272739</v>
      </c>
      <c r="Q1259" t="s">
        <v>8330</v>
      </c>
      <c r="R1259" t="s">
        <v>8331</v>
      </c>
      <c r="S1259" s="8">
        <v>40587.085532407407</v>
      </c>
      <c r="T1259" s="8"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38"/>
        <v>213.14633333333336</v>
      </c>
      <c r="P1260">
        <f t="shared" si="39"/>
        <v>3817.5462686567166</v>
      </c>
      <c r="Q1260" t="s">
        <v>8330</v>
      </c>
      <c r="R1260" t="s">
        <v>8331</v>
      </c>
      <c r="S1260" s="8">
        <v>41487.611250000002</v>
      </c>
      <c r="T1260" s="8"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38"/>
        <v>104.24</v>
      </c>
      <c r="P1261">
        <f t="shared" si="39"/>
        <v>2714.583333333333</v>
      </c>
      <c r="Q1261" t="s">
        <v>8330</v>
      </c>
      <c r="R1261" t="s">
        <v>8331</v>
      </c>
      <c r="S1261" s="8">
        <v>41766.970648148148</v>
      </c>
      <c r="T1261" s="8"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38"/>
        <v>113.66666666666667</v>
      </c>
      <c r="P1262">
        <f t="shared" si="39"/>
        <v>5068.9189189189183</v>
      </c>
      <c r="Q1262" t="s">
        <v>8330</v>
      </c>
      <c r="R1262" t="s">
        <v>8331</v>
      </c>
      <c r="S1262" s="8">
        <v>41666.842824074076</v>
      </c>
      <c r="T1262" s="8"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38"/>
        <v>101.25</v>
      </c>
      <c r="P1263">
        <f t="shared" si="39"/>
        <v>3894.2307692307695</v>
      </c>
      <c r="Q1263" t="s">
        <v>8330</v>
      </c>
      <c r="R1263" t="s">
        <v>8331</v>
      </c>
      <c r="S1263" s="8">
        <v>41638.342905092592</v>
      </c>
      <c r="T1263" s="8"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38"/>
        <v>125.41538461538462</v>
      </c>
      <c r="P1264">
        <f t="shared" si="39"/>
        <v>7763.8095238095229</v>
      </c>
      <c r="Q1264" t="s">
        <v>8330</v>
      </c>
      <c r="R1264" t="s">
        <v>8331</v>
      </c>
      <c r="S1264" s="8">
        <v>41656.762638888889</v>
      </c>
      <c r="T1264" s="8"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38"/>
        <v>119</v>
      </c>
      <c r="P1265">
        <f t="shared" si="39"/>
        <v>4353.6585365853662</v>
      </c>
      <c r="Q1265" t="s">
        <v>8330</v>
      </c>
      <c r="R1265" t="s">
        <v>8331</v>
      </c>
      <c r="S1265" s="8">
        <v>41692.084143518521</v>
      </c>
      <c r="T1265" s="8"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38"/>
        <v>166.46153846153845</v>
      </c>
      <c r="P1266">
        <f t="shared" si="39"/>
        <v>3182.3529411764707</v>
      </c>
      <c r="Q1266" t="s">
        <v>8330</v>
      </c>
      <c r="R1266" t="s">
        <v>8331</v>
      </c>
      <c r="S1266" s="8">
        <v>41547.662997685184</v>
      </c>
      <c r="T1266" s="8"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38"/>
        <v>119.14771428571429</v>
      </c>
      <c r="P1267">
        <f t="shared" si="39"/>
        <v>6318.439393939394</v>
      </c>
      <c r="Q1267" t="s">
        <v>8330</v>
      </c>
      <c r="R1267" t="s">
        <v>8331</v>
      </c>
      <c r="S1267" s="8">
        <v>40465.655266203699</v>
      </c>
      <c r="T1267" s="8"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38"/>
        <v>100.47368421052632</v>
      </c>
      <c r="P1268">
        <f t="shared" si="39"/>
        <v>19090</v>
      </c>
      <c r="Q1268" t="s">
        <v>8330</v>
      </c>
      <c r="R1268" t="s">
        <v>8331</v>
      </c>
      <c r="S1268" s="8">
        <v>41620.87667824074</v>
      </c>
      <c r="T1268" s="8"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38"/>
        <v>101.8</v>
      </c>
      <c r="P1269">
        <f t="shared" si="39"/>
        <v>14085.534591194968</v>
      </c>
      <c r="Q1269" t="s">
        <v>8330</v>
      </c>
      <c r="R1269" t="s">
        <v>8331</v>
      </c>
      <c r="S1269" s="8">
        <v>41449.585162037038</v>
      </c>
      <c r="T1269" s="8"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38"/>
        <v>116.66666666666667</v>
      </c>
      <c r="P1270">
        <f t="shared" si="39"/>
        <v>7692.3076923076924</v>
      </c>
      <c r="Q1270" t="s">
        <v>8330</v>
      </c>
      <c r="R1270" t="s">
        <v>8331</v>
      </c>
      <c r="S1270" s="8">
        <v>41507.845451388886</v>
      </c>
      <c r="T1270" s="8"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38"/>
        <v>108.64893617021276</v>
      </c>
      <c r="P1271">
        <f t="shared" si="39"/>
        <v>9915.5339805825242</v>
      </c>
      <c r="Q1271" t="s">
        <v>8330</v>
      </c>
      <c r="R1271" t="s">
        <v>8331</v>
      </c>
      <c r="S1271" s="8">
        <v>42445.823055555549</v>
      </c>
      <c r="T1271" s="8"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38"/>
        <v>114.72</v>
      </c>
      <c r="P1272">
        <f t="shared" si="39"/>
        <v>6788.165680473372</v>
      </c>
      <c r="Q1272" t="s">
        <v>8330</v>
      </c>
      <c r="R1272" t="s">
        <v>8331</v>
      </c>
      <c r="S1272" s="8">
        <v>40933.856967592597</v>
      </c>
      <c r="T1272" s="8"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38"/>
        <v>101.8</v>
      </c>
      <c r="P1273">
        <f t="shared" si="39"/>
        <v>24629.032258064515</v>
      </c>
      <c r="Q1273" t="s">
        <v>8330</v>
      </c>
      <c r="R1273" t="s">
        <v>8331</v>
      </c>
      <c r="S1273" s="8">
        <v>41561.683553240742</v>
      </c>
      <c r="T1273" s="8"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38"/>
        <v>106</v>
      </c>
      <c r="P1274">
        <f t="shared" si="39"/>
        <v>18928.571428571428</v>
      </c>
      <c r="Q1274" t="s">
        <v>8330</v>
      </c>
      <c r="R1274" t="s">
        <v>8331</v>
      </c>
      <c r="S1274" s="8">
        <v>40274.745127314818</v>
      </c>
      <c r="T1274" s="8"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38"/>
        <v>103.49999999999999</v>
      </c>
      <c r="P1275">
        <f t="shared" si="39"/>
        <v>7666.666666666667</v>
      </c>
      <c r="Q1275" t="s">
        <v>8330</v>
      </c>
      <c r="R1275" t="s">
        <v>8331</v>
      </c>
      <c r="S1275" s="8">
        <v>41852.730219907404</v>
      </c>
      <c r="T1275" s="8"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38"/>
        <v>154.97535999999999</v>
      </c>
      <c r="P1276">
        <f t="shared" si="39"/>
        <v>8296.3254817987145</v>
      </c>
      <c r="Q1276" t="s">
        <v>8330</v>
      </c>
      <c r="R1276" t="s">
        <v>8331</v>
      </c>
      <c r="S1276" s="8">
        <v>41116.690104166664</v>
      </c>
      <c r="T1276" s="8"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38"/>
        <v>162.14066666666668</v>
      </c>
      <c r="P1277">
        <f t="shared" si="39"/>
        <v>6252.2107969151666</v>
      </c>
      <c r="Q1277" t="s">
        <v>8330</v>
      </c>
      <c r="R1277" t="s">
        <v>8331</v>
      </c>
      <c r="S1277" s="8">
        <v>41458.867905092593</v>
      </c>
      <c r="T1277" s="8"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38"/>
        <v>104.42100000000001</v>
      </c>
      <c r="P1278">
        <f t="shared" si="39"/>
        <v>4606.8088235294117</v>
      </c>
      <c r="Q1278" t="s">
        <v>8330</v>
      </c>
      <c r="R1278" t="s">
        <v>8331</v>
      </c>
      <c r="S1278" s="8">
        <v>40007.704247685186</v>
      </c>
      <c r="T1278" s="8"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38"/>
        <v>106.12433333333333</v>
      </c>
      <c r="P1279">
        <f t="shared" si="39"/>
        <v>3854.3946731234869</v>
      </c>
      <c r="Q1279" t="s">
        <v>8330</v>
      </c>
      <c r="R1279" t="s">
        <v>8331</v>
      </c>
      <c r="S1279" s="8">
        <v>41121.561886574076</v>
      </c>
      <c r="T1279" s="8"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38"/>
        <v>154.93846153846152</v>
      </c>
      <c r="P1280">
        <f t="shared" si="39"/>
        <v>5300.5263157894742</v>
      </c>
      <c r="Q1280" t="s">
        <v>8330</v>
      </c>
      <c r="R1280" t="s">
        <v>8331</v>
      </c>
      <c r="S1280" s="8">
        <v>41786.555162037039</v>
      </c>
      <c r="T1280" s="8"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38"/>
        <v>110.77157238734421</v>
      </c>
      <c r="P1281">
        <f t="shared" si="39"/>
        <v>7335.539682539682</v>
      </c>
      <c r="Q1281" t="s">
        <v>8330</v>
      </c>
      <c r="R1281" t="s">
        <v>8331</v>
      </c>
      <c r="S1281" s="8">
        <v>41682.099189814813</v>
      </c>
      <c r="T1281" s="8"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38"/>
        <v>110.91186666666665</v>
      </c>
      <c r="P1282">
        <f t="shared" si="39"/>
        <v>12797.523076923077</v>
      </c>
      <c r="Q1282" t="s">
        <v>8330</v>
      </c>
      <c r="R1282" t="s">
        <v>8331</v>
      </c>
      <c r="S1282" s="8">
        <v>40513.757569444446</v>
      </c>
      <c r="T1282" s="8"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40">(E1283/D1283)*100</f>
        <v>110.71428571428572</v>
      </c>
      <c r="P1283">
        <f t="shared" ref="P1283:P1346" si="41">(E1283/L1283)*100</f>
        <v>10472.972972972973</v>
      </c>
      <c r="Q1283" t="s">
        <v>8330</v>
      </c>
      <c r="R1283" t="s">
        <v>8331</v>
      </c>
      <c r="S1283" s="8">
        <v>41463.743472222224</v>
      </c>
      <c r="T1283" s="8"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40"/>
        <v>123.61333333333333</v>
      </c>
      <c r="P1284">
        <f t="shared" si="41"/>
        <v>6767.1532846715327</v>
      </c>
      <c r="Q1284" t="s">
        <v>8330</v>
      </c>
      <c r="R1284" t="s">
        <v>8331</v>
      </c>
      <c r="S1284" s="8">
        <v>41586.475173611114</v>
      </c>
      <c r="T1284" s="8"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40"/>
        <v>211.05</v>
      </c>
      <c r="P1285">
        <f t="shared" si="41"/>
        <v>9593.181818181818</v>
      </c>
      <c r="Q1285" t="s">
        <v>8330</v>
      </c>
      <c r="R1285" t="s">
        <v>8331</v>
      </c>
      <c r="S1285" s="8">
        <v>41320.717465277776</v>
      </c>
      <c r="T1285" s="8"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40"/>
        <v>101</v>
      </c>
      <c r="P1286">
        <f t="shared" si="41"/>
        <v>6516.1290322580644</v>
      </c>
      <c r="Q1286" t="s">
        <v>8322</v>
      </c>
      <c r="R1286" t="s">
        <v>8323</v>
      </c>
      <c r="S1286" s="8">
        <v>42712.23474537037</v>
      </c>
      <c r="T1286" s="8"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40"/>
        <v>101.64999999999999</v>
      </c>
      <c r="P1287">
        <f t="shared" si="41"/>
        <v>3226.9841269841272</v>
      </c>
      <c r="Q1287" t="s">
        <v>8322</v>
      </c>
      <c r="R1287" t="s">
        <v>8323</v>
      </c>
      <c r="S1287" s="8">
        <v>42160.583043981482</v>
      </c>
      <c r="T1287" s="8"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40"/>
        <v>108.33333333333333</v>
      </c>
      <c r="P1288">
        <f t="shared" si="41"/>
        <v>8125</v>
      </c>
      <c r="Q1288" t="s">
        <v>8322</v>
      </c>
      <c r="R1288" t="s">
        <v>8323</v>
      </c>
      <c r="S1288" s="8">
        <v>42039.384571759263</v>
      </c>
      <c r="T1288" s="8"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40"/>
        <v>242</v>
      </c>
      <c r="P1289">
        <f t="shared" si="41"/>
        <v>2420</v>
      </c>
      <c r="Q1289" t="s">
        <v>8322</v>
      </c>
      <c r="R1289" t="s">
        <v>8323</v>
      </c>
      <c r="S1289" s="8">
        <v>42107.621018518519</v>
      </c>
      <c r="T1289" s="8"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40"/>
        <v>100.44999999999999</v>
      </c>
      <c r="P1290">
        <f t="shared" si="41"/>
        <v>6586.8852459016398</v>
      </c>
      <c r="Q1290" t="s">
        <v>8322</v>
      </c>
      <c r="R1290" t="s">
        <v>8323</v>
      </c>
      <c r="S1290" s="8">
        <v>42561.154664351852</v>
      </c>
      <c r="T1290" s="8"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40"/>
        <v>125.06666666666666</v>
      </c>
      <c r="P1291">
        <f t="shared" si="41"/>
        <v>3607.6923076923081</v>
      </c>
      <c r="Q1291" t="s">
        <v>8322</v>
      </c>
      <c r="R1291" t="s">
        <v>8323</v>
      </c>
      <c r="S1291" s="8">
        <v>42709.134780092587</v>
      </c>
      <c r="T1291" s="8"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40"/>
        <v>108.57142857142857</v>
      </c>
      <c r="P1292">
        <f t="shared" si="41"/>
        <v>4418.604651162791</v>
      </c>
      <c r="Q1292" t="s">
        <v>8322</v>
      </c>
      <c r="R1292" t="s">
        <v>8323</v>
      </c>
      <c r="S1292" s="8">
        <v>42086.614942129629</v>
      </c>
      <c r="T1292" s="8"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40"/>
        <v>145.70000000000002</v>
      </c>
      <c r="P1293">
        <f t="shared" si="41"/>
        <v>10407.142857142857</v>
      </c>
      <c r="Q1293" t="s">
        <v>8322</v>
      </c>
      <c r="R1293" t="s">
        <v>8323</v>
      </c>
      <c r="S1293" s="8">
        <v>42064.652673611112</v>
      </c>
      <c r="T1293" s="8"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40"/>
        <v>110.00000000000001</v>
      </c>
      <c r="P1294">
        <f t="shared" si="41"/>
        <v>3596.1538461538462</v>
      </c>
      <c r="Q1294" t="s">
        <v>8322</v>
      </c>
      <c r="R1294" t="s">
        <v>8323</v>
      </c>
      <c r="S1294" s="8">
        <v>42256.764212962968</v>
      </c>
      <c r="T1294" s="8"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40"/>
        <v>102.23333333333333</v>
      </c>
      <c r="P1295">
        <f t="shared" si="41"/>
        <v>12779.166666666668</v>
      </c>
      <c r="Q1295" t="s">
        <v>8322</v>
      </c>
      <c r="R1295" t="s">
        <v>8323</v>
      </c>
      <c r="S1295" s="8">
        <v>42292.701053240744</v>
      </c>
      <c r="T1295" s="8"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40"/>
        <v>122</v>
      </c>
      <c r="P1296">
        <f t="shared" si="41"/>
        <v>2772.7272727272725</v>
      </c>
      <c r="Q1296" t="s">
        <v>8322</v>
      </c>
      <c r="R1296" t="s">
        <v>8323</v>
      </c>
      <c r="S1296" s="8">
        <v>42278.453668981485</v>
      </c>
      <c r="T1296" s="8"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40"/>
        <v>101.96000000000001</v>
      </c>
      <c r="P1297">
        <f t="shared" si="41"/>
        <v>3982.8125</v>
      </c>
      <c r="Q1297" t="s">
        <v>8322</v>
      </c>
      <c r="R1297" t="s">
        <v>8323</v>
      </c>
      <c r="S1297" s="8">
        <v>42184.572881944448</v>
      </c>
      <c r="T1297" s="8"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40"/>
        <v>141.1764705882353</v>
      </c>
      <c r="P1298">
        <f t="shared" si="41"/>
        <v>5217.391304347826</v>
      </c>
      <c r="Q1298" t="s">
        <v>8322</v>
      </c>
      <c r="R1298" t="s">
        <v>8323</v>
      </c>
      <c r="S1298" s="8">
        <v>42423.050613425927</v>
      </c>
      <c r="T1298" s="8"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40"/>
        <v>109.52500000000001</v>
      </c>
      <c r="P1299">
        <f t="shared" si="41"/>
        <v>9203.7815126050409</v>
      </c>
      <c r="Q1299" t="s">
        <v>8322</v>
      </c>
      <c r="R1299" t="s">
        <v>8323</v>
      </c>
      <c r="S1299" s="8">
        <v>42461.747199074074</v>
      </c>
      <c r="T1299" s="8"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40"/>
        <v>104.65</v>
      </c>
      <c r="P1300">
        <f t="shared" si="41"/>
        <v>6342.424242424242</v>
      </c>
      <c r="Q1300" t="s">
        <v>8322</v>
      </c>
      <c r="R1300" t="s">
        <v>8323</v>
      </c>
      <c r="S1300" s="8">
        <v>42458.680925925932</v>
      </c>
      <c r="T1300" s="8"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40"/>
        <v>124</v>
      </c>
      <c r="P1301">
        <f t="shared" si="41"/>
        <v>13562.5</v>
      </c>
      <c r="Q1301" t="s">
        <v>8322</v>
      </c>
      <c r="R1301" t="s">
        <v>8323</v>
      </c>
      <c r="S1301" s="8">
        <v>42169.814340277779</v>
      </c>
      <c r="T1301" s="8"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40"/>
        <v>135</v>
      </c>
      <c r="P1302">
        <f t="shared" si="41"/>
        <v>16875</v>
      </c>
      <c r="Q1302" t="s">
        <v>8322</v>
      </c>
      <c r="R1302" t="s">
        <v>8323</v>
      </c>
      <c r="S1302" s="8">
        <v>42483.675208333334</v>
      </c>
      <c r="T1302" s="8"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40"/>
        <v>102.75000000000001</v>
      </c>
      <c r="P1303">
        <f t="shared" si="41"/>
        <v>7086.2068965517237</v>
      </c>
      <c r="Q1303" t="s">
        <v>8322</v>
      </c>
      <c r="R1303" t="s">
        <v>8323</v>
      </c>
      <c r="S1303" s="8">
        <v>42195.749745370369</v>
      </c>
      <c r="T1303" s="8"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40"/>
        <v>100</v>
      </c>
      <c r="P1304">
        <f t="shared" si="41"/>
        <v>5000</v>
      </c>
      <c r="Q1304" t="s">
        <v>8322</v>
      </c>
      <c r="R1304" t="s">
        <v>8323</v>
      </c>
      <c r="S1304" s="8">
        <v>42675.057997685188</v>
      </c>
      <c r="T1304" s="8"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40"/>
        <v>130.26085714285716</v>
      </c>
      <c r="P1305">
        <f t="shared" si="41"/>
        <v>4221.416666666667</v>
      </c>
      <c r="Q1305" t="s">
        <v>8322</v>
      </c>
      <c r="R1305" t="s">
        <v>8323</v>
      </c>
      <c r="S1305" s="8">
        <v>42566.441203703704</v>
      </c>
      <c r="T1305" s="8"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40"/>
        <v>39.627499999999998</v>
      </c>
      <c r="P1306">
        <f t="shared" si="41"/>
        <v>15241.346153846154</v>
      </c>
      <c r="Q1306" t="s">
        <v>8324</v>
      </c>
      <c r="R1306" t="s">
        <v>8326</v>
      </c>
      <c r="S1306" s="8">
        <v>42747.194502314815</v>
      </c>
      <c r="T1306" s="8"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40"/>
        <v>25.976666666666663</v>
      </c>
      <c r="P1307">
        <f t="shared" si="41"/>
        <v>9061.6279069767443</v>
      </c>
      <c r="Q1307" t="s">
        <v>8324</v>
      </c>
      <c r="R1307" t="s">
        <v>8326</v>
      </c>
      <c r="S1307" s="8">
        <v>42543.665601851855</v>
      </c>
      <c r="T1307" s="8"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40"/>
        <v>65.24636363636364</v>
      </c>
      <c r="P1308">
        <f t="shared" si="41"/>
        <v>20160.393258426968</v>
      </c>
      <c r="Q1308" t="s">
        <v>8324</v>
      </c>
      <c r="R1308" t="s">
        <v>8326</v>
      </c>
      <c r="S1308" s="8">
        <v>41947.457569444443</v>
      </c>
      <c r="T1308" s="8"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40"/>
        <v>11.514000000000001</v>
      </c>
      <c r="P1309">
        <f t="shared" si="41"/>
        <v>12793.333333333334</v>
      </c>
      <c r="Q1309" t="s">
        <v>8324</v>
      </c>
      <c r="R1309" t="s">
        <v>8326</v>
      </c>
      <c r="S1309" s="8">
        <v>42387.503229166665</v>
      </c>
      <c r="T1309" s="8"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40"/>
        <v>11.360000000000001</v>
      </c>
      <c r="P1310">
        <f t="shared" si="41"/>
        <v>2989.4736842105262</v>
      </c>
      <c r="Q1310" t="s">
        <v>8324</v>
      </c>
      <c r="R1310" t="s">
        <v>8326</v>
      </c>
      <c r="S1310" s="8">
        <v>42611.613564814819</v>
      </c>
      <c r="T1310" s="8"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40"/>
        <v>111.99130434782609</v>
      </c>
      <c r="P1311">
        <f t="shared" si="41"/>
        <v>36797.142857142862</v>
      </c>
      <c r="Q1311" t="s">
        <v>8324</v>
      </c>
      <c r="R1311" t="s">
        <v>8326</v>
      </c>
      <c r="S1311" s="8">
        <v>42257.882731481484</v>
      </c>
      <c r="T1311" s="8"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40"/>
        <v>15.5</v>
      </c>
      <c r="P1312">
        <f t="shared" si="41"/>
        <v>12916.666666666666</v>
      </c>
      <c r="Q1312" t="s">
        <v>8324</v>
      </c>
      <c r="R1312" t="s">
        <v>8326</v>
      </c>
      <c r="S1312" s="8">
        <v>42556.667245370365</v>
      </c>
      <c r="T1312" s="8"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40"/>
        <v>32.027999999999999</v>
      </c>
      <c r="P1313">
        <f t="shared" si="41"/>
        <v>80070</v>
      </c>
      <c r="Q1313" t="s">
        <v>8324</v>
      </c>
      <c r="R1313" t="s">
        <v>8326</v>
      </c>
      <c r="S1313" s="8">
        <v>42669.802303240736</v>
      </c>
      <c r="T1313" s="8"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40"/>
        <v>0.60869565217391308</v>
      </c>
      <c r="P1314">
        <f t="shared" si="41"/>
        <v>2800</v>
      </c>
      <c r="Q1314" t="s">
        <v>8324</v>
      </c>
      <c r="R1314" t="s">
        <v>8326</v>
      </c>
      <c r="S1314" s="8">
        <v>42082.702800925923</v>
      </c>
      <c r="T1314" s="8"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40"/>
        <v>31.114999999999998</v>
      </c>
      <c r="P1315">
        <f t="shared" si="41"/>
        <v>10201.639344262296</v>
      </c>
      <c r="Q1315" t="s">
        <v>8324</v>
      </c>
      <c r="R1315" t="s">
        <v>8326</v>
      </c>
      <c r="S1315" s="8">
        <v>42402.709652777776</v>
      </c>
      <c r="T1315" s="8"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40"/>
        <v>1.1266666666666667</v>
      </c>
      <c r="P1316">
        <f t="shared" si="41"/>
        <v>18436.363636363636</v>
      </c>
      <c r="Q1316" t="s">
        <v>8324</v>
      </c>
      <c r="R1316" t="s">
        <v>8326</v>
      </c>
      <c r="S1316" s="8">
        <v>42604.669675925921</v>
      </c>
      <c r="T1316" s="8"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40"/>
        <v>40.404000000000003</v>
      </c>
      <c r="P1317">
        <f t="shared" si="41"/>
        <v>16291.935483870966</v>
      </c>
      <c r="Q1317" t="s">
        <v>8324</v>
      </c>
      <c r="R1317" t="s">
        <v>8326</v>
      </c>
      <c r="S1317" s="8">
        <v>42278.498240740737</v>
      </c>
      <c r="T1317" s="8"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40"/>
        <v>1.3333333333333333E-3</v>
      </c>
      <c r="P1318">
        <f t="shared" si="41"/>
        <v>100</v>
      </c>
      <c r="Q1318" t="s">
        <v>8324</v>
      </c>
      <c r="R1318" t="s">
        <v>8326</v>
      </c>
      <c r="S1318" s="8">
        <v>42393.961909722217</v>
      </c>
      <c r="T1318" s="8"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40"/>
        <v>5.7334999999999994</v>
      </c>
      <c r="P1319">
        <f t="shared" si="41"/>
        <v>60352.631578947367</v>
      </c>
      <c r="Q1319" t="s">
        <v>8324</v>
      </c>
      <c r="R1319" t="s">
        <v>8326</v>
      </c>
      <c r="S1319" s="8">
        <v>42520.235486111109</v>
      </c>
      <c r="T1319" s="8"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40"/>
        <v>15.324999999999999</v>
      </c>
      <c r="P1320">
        <f t="shared" si="41"/>
        <v>4540.7407407407409</v>
      </c>
      <c r="Q1320" t="s">
        <v>8324</v>
      </c>
      <c r="R1320" t="s">
        <v>8326</v>
      </c>
      <c r="S1320" s="8">
        <v>41985.043657407412</v>
      </c>
      <c r="T1320" s="8"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40"/>
        <v>15.103448275862069</v>
      </c>
      <c r="P1321">
        <f t="shared" si="41"/>
        <v>9733.3333333333321</v>
      </c>
      <c r="Q1321" t="s">
        <v>8324</v>
      </c>
      <c r="R1321" t="s">
        <v>8326</v>
      </c>
      <c r="S1321" s="8">
        <v>41816.812094907407</v>
      </c>
      <c r="T1321" s="8"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40"/>
        <v>0.503</v>
      </c>
      <c r="P1322">
        <f t="shared" si="41"/>
        <v>16766.666666666664</v>
      </c>
      <c r="Q1322" t="s">
        <v>8324</v>
      </c>
      <c r="R1322" t="s">
        <v>8326</v>
      </c>
      <c r="S1322" s="8">
        <v>42705.690347222218</v>
      </c>
      <c r="T1322" s="8"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40"/>
        <v>1.3028138528138529</v>
      </c>
      <c r="P1323">
        <f t="shared" si="41"/>
        <v>85985.71428571429</v>
      </c>
      <c r="Q1323" t="s">
        <v>8324</v>
      </c>
      <c r="R1323" t="s">
        <v>8326</v>
      </c>
      <c r="S1323" s="8">
        <v>42697.74927083333</v>
      </c>
      <c r="T1323" s="8"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40"/>
        <v>0.30285714285714288</v>
      </c>
      <c r="P1324">
        <f t="shared" si="41"/>
        <v>2650</v>
      </c>
      <c r="Q1324" t="s">
        <v>8324</v>
      </c>
      <c r="R1324" t="s">
        <v>8326</v>
      </c>
      <c r="S1324" s="8">
        <v>42115.656539351854</v>
      </c>
      <c r="T1324" s="8"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40"/>
        <v>8.8800000000000008</v>
      </c>
      <c r="P1325">
        <f t="shared" si="41"/>
        <v>3027.2727272727275</v>
      </c>
      <c r="Q1325" t="s">
        <v>8324</v>
      </c>
      <c r="R1325" t="s">
        <v>8326</v>
      </c>
      <c r="S1325" s="8">
        <v>42451.698449074072</v>
      </c>
      <c r="T1325" s="8"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40"/>
        <v>9.84</v>
      </c>
      <c r="P1326">
        <f t="shared" si="41"/>
        <v>5466.6666666666661</v>
      </c>
      <c r="Q1326" t="s">
        <v>8324</v>
      </c>
      <c r="R1326" t="s">
        <v>8326</v>
      </c>
      <c r="S1326" s="8">
        <v>42626.633703703701</v>
      </c>
      <c r="T1326" s="8"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40"/>
        <v>2.4299999999999997</v>
      </c>
      <c r="P1327">
        <f t="shared" si="41"/>
        <v>6075</v>
      </c>
      <c r="Q1327" t="s">
        <v>8324</v>
      </c>
      <c r="R1327" t="s">
        <v>8326</v>
      </c>
      <c r="S1327" s="8">
        <v>42704.086053240739</v>
      </c>
      <c r="T1327" s="8"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40"/>
        <v>1.1299999999999999</v>
      </c>
      <c r="P1328">
        <f t="shared" si="41"/>
        <v>10272.727272727274</v>
      </c>
      <c r="Q1328" t="s">
        <v>8324</v>
      </c>
      <c r="R1328" t="s">
        <v>8326</v>
      </c>
      <c r="S1328" s="8">
        <v>41974.791990740734</v>
      </c>
      <c r="T1328" s="8"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40"/>
        <v>3.5520833333333335</v>
      </c>
      <c r="P1329">
        <f t="shared" si="41"/>
        <v>4158.5365853658541</v>
      </c>
      <c r="Q1329" t="s">
        <v>8324</v>
      </c>
      <c r="R1329" t="s">
        <v>8326</v>
      </c>
      <c r="S1329" s="8">
        <v>42123.678645833337</v>
      </c>
      <c r="T1329" s="8"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40"/>
        <v>2.3306666666666667</v>
      </c>
      <c r="P1330">
        <f t="shared" si="41"/>
        <v>11653.333333333334</v>
      </c>
      <c r="Q1330" t="s">
        <v>8324</v>
      </c>
      <c r="R1330" t="s">
        <v>8326</v>
      </c>
      <c r="S1330" s="8">
        <v>42612.642754629633</v>
      </c>
      <c r="T1330" s="8"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40"/>
        <v>0.81600000000000006</v>
      </c>
      <c r="P1331">
        <f t="shared" si="41"/>
        <v>4533.3333333333339</v>
      </c>
      <c r="Q1331" t="s">
        <v>8324</v>
      </c>
      <c r="R1331" t="s">
        <v>8326</v>
      </c>
      <c r="S1331" s="8">
        <v>41935.221585648149</v>
      </c>
      <c r="T1331" s="8"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40"/>
        <v>22.494285714285713</v>
      </c>
      <c r="P1332">
        <f t="shared" si="41"/>
        <v>15746</v>
      </c>
      <c r="Q1332" t="s">
        <v>8324</v>
      </c>
      <c r="R1332" t="s">
        <v>8326</v>
      </c>
      <c r="S1332" s="8">
        <v>42522.276724537034</v>
      </c>
      <c r="T1332" s="8"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40"/>
        <v>1.3668</v>
      </c>
      <c r="P1333">
        <f t="shared" si="41"/>
        <v>10050</v>
      </c>
      <c r="Q1333" t="s">
        <v>8324</v>
      </c>
      <c r="R1333" t="s">
        <v>8326</v>
      </c>
      <c r="S1333" s="8">
        <v>42569.50409722222</v>
      </c>
      <c r="T1333" s="8"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40"/>
        <v>0</v>
      </c>
      <c r="P1334" t="e">
        <f t="shared" si="41"/>
        <v>#DIV/0!</v>
      </c>
      <c r="Q1334" t="s">
        <v>8324</v>
      </c>
      <c r="R1334" t="s">
        <v>8326</v>
      </c>
      <c r="S1334" s="8">
        <v>42732.060277777782</v>
      </c>
      <c r="T1334" s="8"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40"/>
        <v>0</v>
      </c>
      <c r="P1335" t="e">
        <f t="shared" si="41"/>
        <v>#DIV/0!</v>
      </c>
      <c r="Q1335" t="s">
        <v>8324</v>
      </c>
      <c r="R1335" t="s">
        <v>8326</v>
      </c>
      <c r="S1335" s="8">
        <v>41806.106770833336</v>
      </c>
      <c r="T1335" s="8"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40"/>
        <v>10.754135338345865</v>
      </c>
      <c r="P1336">
        <f t="shared" si="41"/>
        <v>5182.2463768115949</v>
      </c>
      <c r="Q1336" t="s">
        <v>8324</v>
      </c>
      <c r="R1336" t="s">
        <v>8326</v>
      </c>
      <c r="S1336" s="8">
        <v>42410.774155092593</v>
      </c>
      <c r="T1336" s="8"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40"/>
        <v>19.759999999999998</v>
      </c>
      <c r="P1337">
        <f t="shared" si="41"/>
        <v>30875</v>
      </c>
      <c r="Q1337" t="s">
        <v>8324</v>
      </c>
      <c r="R1337" t="s">
        <v>8326</v>
      </c>
      <c r="S1337" s="8">
        <v>42313.936365740738</v>
      </c>
      <c r="T1337" s="8"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40"/>
        <v>84.946999999999989</v>
      </c>
      <c r="P1338">
        <f t="shared" si="41"/>
        <v>37922.767857142855</v>
      </c>
      <c r="Q1338" t="s">
        <v>8324</v>
      </c>
      <c r="R1338" t="s">
        <v>8326</v>
      </c>
      <c r="S1338" s="8">
        <v>41955.863750000004</v>
      </c>
      <c r="T1338" s="8"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40"/>
        <v>49.381999999999998</v>
      </c>
      <c r="P1339">
        <f t="shared" si="41"/>
        <v>17636.428571428572</v>
      </c>
      <c r="Q1339" t="s">
        <v>8324</v>
      </c>
      <c r="R1339" t="s">
        <v>8326</v>
      </c>
      <c r="S1339" s="8">
        <v>42767.577303240745</v>
      </c>
      <c r="T1339" s="8"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40"/>
        <v>3.3033333333333332</v>
      </c>
      <c r="P1340">
        <f t="shared" si="41"/>
        <v>6606.6666666666661</v>
      </c>
      <c r="Q1340" t="s">
        <v>8324</v>
      </c>
      <c r="R1340" t="s">
        <v>8326</v>
      </c>
      <c r="S1340" s="8">
        <v>42188.803622685184</v>
      </c>
      <c r="T1340" s="8"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40"/>
        <v>6.6339999999999995</v>
      </c>
      <c r="P1341">
        <f t="shared" si="41"/>
        <v>8964.864864864865</v>
      </c>
      <c r="Q1341" t="s">
        <v>8324</v>
      </c>
      <c r="R1341" t="s">
        <v>8326</v>
      </c>
      <c r="S1341" s="8">
        <v>41936.647164351853</v>
      </c>
      <c r="T1341" s="8"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40"/>
        <v>0</v>
      </c>
      <c r="P1342" t="e">
        <f t="shared" si="41"/>
        <v>#DIV/0!</v>
      </c>
      <c r="Q1342" t="s">
        <v>8324</v>
      </c>
      <c r="R1342" t="s">
        <v>8326</v>
      </c>
      <c r="S1342" s="8">
        <v>41836.595520833333</v>
      </c>
      <c r="T1342" s="8"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40"/>
        <v>70.36</v>
      </c>
      <c r="P1343">
        <f t="shared" si="41"/>
        <v>38239.130434782608</v>
      </c>
      <c r="Q1343" t="s">
        <v>8324</v>
      </c>
      <c r="R1343" t="s">
        <v>8326</v>
      </c>
      <c r="S1343" s="8">
        <v>42612.624039351853</v>
      </c>
      <c r="T1343" s="8"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40"/>
        <v>0.2</v>
      </c>
      <c r="P1344">
        <f t="shared" si="41"/>
        <v>10000</v>
      </c>
      <c r="Q1344" t="s">
        <v>8324</v>
      </c>
      <c r="R1344" t="s">
        <v>8326</v>
      </c>
      <c r="S1344" s="8">
        <v>42172.816423611104</v>
      </c>
      <c r="T1344" s="8"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40"/>
        <v>102.298</v>
      </c>
      <c r="P1345">
        <f t="shared" si="41"/>
        <v>15835.603715170279</v>
      </c>
      <c r="Q1345" t="s">
        <v>8324</v>
      </c>
      <c r="R1345" t="s">
        <v>8326</v>
      </c>
      <c r="S1345" s="8">
        <v>42542.526423611111</v>
      </c>
      <c r="T1345" s="8"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40"/>
        <v>377.73333333333335</v>
      </c>
      <c r="P1346">
        <f t="shared" si="41"/>
        <v>4076.258992805755</v>
      </c>
      <c r="Q1346" t="s">
        <v>8327</v>
      </c>
      <c r="R1346" t="s">
        <v>8328</v>
      </c>
      <c r="S1346" s="8">
        <v>42522.789803240739</v>
      </c>
      <c r="T1346" s="8"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42">(E1347/D1347)*100</f>
        <v>125</v>
      </c>
      <c r="P1347">
        <f t="shared" ref="P1347:P1410" si="43">(E1347/L1347)*100</f>
        <v>5357.1428571428569</v>
      </c>
      <c r="Q1347" t="s">
        <v>8327</v>
      </c>
      <c r="R1347" t="s">
        <v>8328</v>
      </c>
      <c r="S1347" s="8">
        <v>41799.814340277779</v>
      </c>
      <c r="T1347" s="8"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42"/>
        <v>147.32653061224491</v>
      </c>
      <c r="P1348">
        <f t="shared" si="43"/>
        <v>4844.9664429530203</v>
      </c>
      <c r="Q1348" t="s">
        <v>8327</v>
      </c>
      <c r="R1348" t="s">
        <v>8328</v>
      </c>
      <c r="S1348" s="8">
        <v>41422.075821759259</v>
      </c>
      <c r="T1348" s="8"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42"/>
        <v>102.2</v>
      </c>
      <c r="P1349">
        <f t="shared" si="43"/>
        <v>8241.9354838709678</v>
      </c>
      <c r="Q1349" t="s">
        <v>8327</v>
      </c>
      <c r="R1349" t="s">
        <v>8328</v>
      </c>
      <c r="S1349" s="8">
        <v>42040.638020833328</v>
      </c>
      <c r="T1349" s="8"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42"/>
        <v>101.8723404255319</v>
      </c>
      <c r="P1350">
        <f t="shared" si="43"/>
        <v>23019.23076923077</v>
      </c>
      <c r="Q1350" t="s">
        <v>8327</v>
      </c>
      <c r="R1350" t="s">
        <v>8328</v>
      </c>
      <c r="S1350" s="8">
        <v>41963.506168981476</v>
      </c>
      <c r="T1350" s="8"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42"/>
        <v>204.2</v>
      </c>
      <c r="P1351">
        <f t="shared" si="43"/>
        <v>5936.0465116279074</v>
      </c>
      <c r="Q1351" t="s">
        <v>8327</v>
      </c>
      <c r="R1351" t="s">
        <v>8328</v>
      </c>
      <c r="S1351" s="8">
        <v>42317.33258101852</v>
      </c>
      <c r="T1351" s="8"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42"/>
        <v>104.05</v>
      </c>
      <c r="P1352">
        <f t="shared" si="43"/>
        <v>6669.871794871794</v>
      </c>
      <c r="Q1352" t="s">
        <v>8327</v>
      </c>
      <c r="R1352" t="s">
        <v>8328</v>
      </c>
      <c r="S1352" s="8">
        <v>42334.013124999998</v>
      </c>
      <c r="T1352" s="8"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42"/>
        <v>101.265</v>
      </c>
      <c r="P1353">
        <f t="shared" si="43"/>
        <v>16877.5</v>
      </c>
      <c r="Q1353" t="s">
        <v>8327</v>
      </c>
      <c r="R1353" t="s">
        <v>8328</v>
      </c>
      <c r="S1353" s="8">
        <v>42382.74009259259</v>
      </c>
      <c r="T1353" s="8"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42"/>
        <v>136.13999999999999</v>
      </c>
      <c r="P1354">
        <f t="shared" si="43"/>
        <v>5997.3568281938324</v>
      </c>
      <c r="Q1354" t="s">
        <v>8327</v>
      </c>
      <c r="R1354" t="s">
        <v>8328</v>
      </c>
      <c r="S1354" s="8">
        <v>42200.578310185185</v>
      </c>
      <c r="T1354" s="8"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42"/>
        <v>133.6</v>
      </c>
      <c r="P1355">
        <f t="shared" si="43"/>
        <v>3180.9523809523812</v>
      </c>
      <c r="Q1355" t="s">
        <v>8327</v>
      </c>
      <c r="R1355" t="s">
        <v>8328</v>
      </c>
      <c r="S1355" s="8">
        <v>41309.11791666667</v>
      </c>
      <c r="T1355" s="8"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42"/>
        <v>130.25</v>
      </c>
      <c r="P1356">
        <f t="shared" si="43"/>
        <v>2442.1875</v>
      </c>
      <c r="Q1356" t="s">
        <v>8327</v>
      </c>
      <c r="R1356" t="s">
        <v>8328</v>
      </c>
      <c r="S1356" s="8">
        <v>42502.807627314818</v>
      </c>
      <c r="T1356" s="8"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42"/>
        <v>122.67999999999999</v>
      </c>
      <c r="P1357">
        <f t="shared" si="43"/>
        <v>2534.7107438016528</v>
      </c>
      <c r="Q1357" t="s">
        <v>8327</v>
      </c>
      <c r="R1357" t="s">
        <v>8328</v>
      </c>
      <c r="S1357" s="8">
        <v>41213.254687499997</v>
      </c>
      <c r="T1357" s="8"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42"/>
        <v>182.81058823529412</v>
      </c>
      <c r="P1358">
        <f t="shared" si="43"/>
        <v>7144.3218390804604</v>
      </c>
      <c r="Q1358" t="s">
        <v>8327</v>
      </c>
      <c r="R1358" t="s">
        <v>8328</v>
      </c>
      <c r="S1358" s="8">
        <v>41430.038888888892</v>
      </c>
      <c r="T1358" s="8"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42"/>
        <v>125.29999999999998</v>
      </c>
      <c r="P1359">
        <f t="shared" si="43"/>
        <v>3855.3846153846152</v>
      </c>
      <c r="Q1359" t="s">
        <v>8327</v>
      </c>
      <c r="R1359" t="s">
        <v>8328</v>
      </c>
      <c r="S1359" s="8">
        <v>41304.962233796294</v>
      </c>
      <c r="T1359" s="8"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42"/>
        <v>111.66666666666667</v>
      </c>
      <c r="P1360">
        <f t="shared" si="43"/>
        <v>6836.7346938775509</v>
      </c>
      <c r="Q1360" t="s">
        <v>8327</v>
      </c>
      <c r="R1360" t="s">
        <v>8328</v>
      </c>
      <c r="S1360" s="8">
        <v>40689.570868055554</v>
      </c>
      <c r="T1360" s="8"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42"/>
        <v>115.75757575757575</v>
      </c>
      <c r="P1361">
        <f t="shared" si="43"/>
        <v>4021.0526315789471</v>
      </c>
      <c r="Q1361" t="s">
        <v>8327</v>
      </c>
      <c r="R1361" t="s">
        <v>8328</v>
      </c>
      <c r="S1361" s="8">
        <v>40668.814699074072</v>
      </c>
      <c r="T1361" s="8"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42"/>
        <v>173.2</v>
      </c>
      <c r="P1362">
        <f t="shared" si="43"/>
        <v>3207.4074074074078</v>
      </c>
      <c r="Q1362" t="s">
        <v>8327</v>
      </c>
      <c r="R1362" t="s">
        <v>8328</v>
      </c>
      <c r="S1362" s="8">
        <v>41095.900694444441</v>
      </c>
      <c r="T1362" s="8"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42"/>
        <v>125.98333333333333</v>
      </c>
      <c r="P1363">
        <f t="shared" si="43"/>
        <v>2863.257575757576</v>
      </c>
      <c r="Q1363" t="s">
        <v>8327</v>
      </c>
      <c r="R1363" t="s">
        <v>8328</v>
      </c>
      <c r="S1363" s="8">
        <v>41781.717268518521</v>
      </c>
      <c r="T1363" s="8"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42"/>
        <v>109.1</v>
      </c>
      <c r="P1364">
        <f t="shared" si="43"/>
        <v>4364</v>
      </c>
      <c r="Q1364" t="s">
        <v>8327</v>
      </c>
      <c r="R1364" t="s">
        <v>8328</v>
      </c>
      <c r="S1364" s="8">
        <v>41464.934386574074</v>
      </c>
      <c r="T1364" s="8"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42"/>
        <v>100</v>
      </c>
      <c r="P1365">
        <f t="shared" si="43"/>
        <v>4000</v>
      </c>
      <c r="Q1365" t="s">
        <v>8327</v>
      </c>
      <c r="R1365" t="s">
        <v>8328</v>
      </c>
      <c r="S1365" s="8">
        <v>42396.8440625</v>
      </c>
      <c r="T1365" s="8"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42"/>
        <v>118.64285714285714</v>
      </c>
      <c r="P1366">
        <f t="shared" si="43"/>
        <v>34604.166666666672</v>
      </c>
      <c r="Q1366" t="s">
        <v>8330</v>
      </c>
      <c r="R1366" t="s">
        <v>8331</v>
      </c>
      <c r="S1366" s="8">
        <v>41951.695671296293</v>
      </c>
      <c r="T1366" s="8"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42"/>
        <v>100.26666666666667</v>
      </c>
      <c r="P1367">
        <f t="shared" si="43"/>
        <v>8173.913043478261</v>
      </c>
      <c r="Q1367" t="s">
        <v>8330</v>
      </c>
      <c r="R1367" t="s">
        <v>8331</v>
      </c>
      <c r="S1367" s="8">
        <v>42049.733240740738</v>
      </c>
      <c r="T1367" s="8"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42"/>
        <v>126.48920000000001</v>
      </c>
      <c r="P1368">
        <f t="shared" si="43"/>
        <v>6453.5306122448983</v>
      </c>
      <c r="Q1368" t="s">
        <v>8330</v>
      </c>
      <c r="R1368" t="s">
        <v>8331</v>
      </c>
      <c r="S1368" s="8">
        <v>41924.996099537035</v>
      </c>
      <c r="T1368" s="8"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42"/>
        <v>114.26</v>
      </c>
      <c r="P1369">
        <f t="shared" si="43"/>
        <v>6347.7777777777774</v>
      </c>
      <c r="Q1369" t="s">
        <v>8330</v>
      </c>
      <c r="R1369" t="s">
        <v>8331</v>
      </c>
      <c r="S1369" s="8">
        <v>42292.002893518518</v>
      </c>
      <c r="T1369" s="8"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42"/>
        <v>110.7</v>
      </c>
      <c r="P1370">
        <f t="shared" si="43"/>
        <v>6362.0689655172409</v>
      </c>
      <c r="Q1370" t="s">
        <v>8330</v>
      </c>
      <c r="R1370" t="s">
        <v>8331</v>
      </c>
      <c r="S1370" s="8">
        <v>42146.190902777773</v>
      </c>
      <c r="T1370" s="8"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42"/>
        <v>105.34805315203954</v>
      </c>
      <c r="P1371">
        <f t="shared" si="43"/>
        <v>8396.7068965517228</v>
      </c>
      <c r="Q1371" t="s">
        <v>8330</v>
      </c>
      <c r="R1371" t="s">
        <v>8331</v>
      </c>
      <c r="S1371" s="8">
        <v>41710.594282407408</v>
      </c>
      <c r="T1371" s="8"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42"/>
        <v>103.66666666666666</v>
      </c>
      <c r="P1372">
        <f t="shared" si="43"/>
        <v>7775</v>
      </c>
      <c r="Q1372" t="s">
        <v>8330</v>
      </c>
      <c r="R1372" t="s">
        <v>8331</v>
      </c>
      <c r="S1372" s="8">
        <v>41548.00335648148</v>
      </c>
      <c r="T1372" s="8"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42"/>
        <v>107.08672667523933</v>
      </c>
      <c r="P1373">
        <f t="shared" si="43"/>
        <v>10707.142857142857</v>
      </c>
      <c r="Q1373" t="s">
        <v>8330</v>
      </c>
      <c r="R1373" t="s">
        <v>8331</v>
      </c>
      <c r="S1373" s="8">
        <v>42101.758587962962</v>
      </c>
      <c r="T1373" s="8"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42"/>
        <v>124</v>
      </c>
      <c r="P1374">
        <f t="shared" si="43"/>
        <v>3875</v>
      </c>
      <c r="Q1374" t="s">
        <v>8330</v>
      </c>
      <c r="R1374" t="s">
        <v>8331</v>
      </c>
      <c r="S1374" s="8">
        <v>41072.739953703705</v>
      </c>
      <c r="T1374" s="8"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42"/>
        <v>105.01</v>
      </c>
      <c r="P1375">
        <f t="shared" si="43"/>
        <v>20194.23076923077</v>
      </c>
      <c r="Q1375" t="s">
        <v>8330</v>
      </c>
      <c r="R1375" t="s">
        <v>8331</v>
      </c>
      <c r="S1375" s="8">
        <v>42704.95177083333</v>
      </c>
      <c r="T1375" s="8"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42"/>
        <v>189.46666666666667</v>
      </c>
      <c r="P1376">
        <f t="shared" si="43"/>
        <v>4306.060606060606</v>
      </c>
      <c r="Q1376" t="s">
        <v>8330</v>
      </c>
      <c r="R1376" t="s">
        <v>8331</v>
      </c>
      <c r="S1376" s="8">
        <v>42424.161898148144</v>
      </c>
      <c r="T1376" s="8"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42"/>
        <v>171.32499999999999</v>
      </c>
      <c r="P1377">
        <f t="shared" si="43"/>
        <v>6287.1559633027528</v>
      </c>
      <c r="Q1377" t="s">
        <v>8330</v>
      </c>
      <c r="R1377" t="s">
        <v>8331</v>
      </c>
      <c r="S1377" s="8">
        <v>42720.066192129627</v>
      </c>
      <c r="T1377" s="8"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42"/>
        <v>252.48648648648651</v>
      </c>
      <c r="P1378">
        <f t="shared" si="43"/>
        <v>5560.7142857142853</v>
      </c>
      <c r="Q1378" t="s">
        <v>8330</v>
      </c>
      <c r="R1378" t="s">
        <v>8331</v>
      </c>
      <c r="S1378" s="8">
        <v>42677.669050925921</v>
      </c>
      <c r="T1378" s="8"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42"/>
        <v>116.15384615384616</v>
      </c>
      <c r="P1379">
        <f t="shared" si="43"/>
        <v>4870.9677419354839</v>
      </c>
      <c r="Q1379" t="s">
        <v>8330</v>
      </c>
      <c r="R1379" t="s">
        <v>8331</v>
      </c>
      <c r="S1379" s="8">
        <v>42747.219560185185</v>
      </c>
      <c r="T1379" s="8"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42"/>
        <v>203.35000000000002</v>
      </c>
      <c r="P1380">
        <f t="shared" si="43"/>
        <v>3057.894736842105</v>
      </c>
      <c r="Q1380" t="s">
        <v>8330</v>
      </c>
      <c r="R1380" t="s">
        <v>8331</v>
      </c>
      <c r="S1380" s="8">
        <v>42568.759374999994</v>
      </c>
      <c r="T1380" s="8"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42"/>
        <v>111.60000000000001</v>
      </c>
      <c r="P1381">
        <f t="shared" si="43"/>
        <v>7390.7284768211921</v>
      </c>
      <c r="Q1381" t="s">
        <v>8330</v>
      </c>
      <c r="R1381" t="s">
        <v>8331</v>
      </c>
      <c r="S1381" s="8">
        <v>42130.491620370376</v>
      </c>
      <c r="T1381" s="8"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42"/>
        <v>424</v>
      </c>
      <c r="P1382">
        <f t="shared" si="43"/>
        <v>2120</v>
      </c>
      <c r="Q1382" t="s">
        <v>8330</v>
      </c>
      <c r="R1382" t="s">
        <v>8331</v>
      </c>
      <c r="S1382" s="8">
        <v>42141.762800925921</v>
      </c>
      <c r="T1382" s="8"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42"/>
        <v>107.1</v>
      </c>
      <c r="P1383">
        <f t="shared" si="43"/>
        <v>7335.6164383561645</v>
      </c>
      <c r="Q1383" t="s">
        <v>8330</v>
      </c>
      <c r="R1383" t="s">
        <v>8331</v>
      </c>
      <c r="S1383" s="8">
        <v>42703.214409722219</v>
      </c>
      <c r="T1383" s="8"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42"/>
        <v>104.3625</v>
      </c>
      <c r="P1384">
        <f t="shared" si="43"/>
        <v>5641.2162162162158</v>
      </c>
      <c r="Q1384" t="s">
        <v>8330</v>
      </c>
      <c r="R1384" t="s">
        <v>8331</v>
      </c>
      <c r="S1384" s="8">
        <v>41370.800185185188</v>
      </c>
      <c r="T1384" s="8"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42"/>
        <v>212.40909090909091</v>
      </c>
      <c r="P1385">
        <f t="shared" si="43"/>
        <v>5024.7311827956992</v>
      </c>
      <c r="Q1385" t="s">
        <v>8330</v>
      </c>
      <c r="R1385" t="s">
        <v>8331</v>
      </c>
      <c r="S1385" s="8">
        <v>42707.074976851851</v>
      </c>
      <c r="T1385" s="8"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42"/>
        <v>124.08571428571429</v>
      </c>
      <c r="P1386">
        <f t="shared" si="43"/>
        <v>6893.6507936507933</v>
      </c>
      <c r="Q1386" t="s">
        <v>8330</v>
      </c>
      <c r="R1386" t="s">
        <v>8331</v>
      </c>
      <c r="S1386" s="8">
        <v>42160.735208333332</v>
      </c>
      <c r="T1386" s="8"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42"/>
        <v>110.406125</v>
      </c>
      <c r="P1387">
        <f t="shared" si="43"/>
        <v>6591.4104477611945</v>
      </c>
      <c r="Q1387" t="s">
        <v>8330</v>
      </c>
      <c r="R1387" t="s">
        <v>8331</v>
      </c>
      <c r="S1387" s="8">
        <v>42433.688900462963</v>
      </c>
      <c r="T1387" s="8"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42"/>
        <v>218.75</v>
      </c>
      <c r="P1388">
        <f t="shared" si="43"/>
        <v>6250</v>
      </c>
      <c r="Q1388" t="s">
        <v>8330</v>
      </c>
      <c r="R1388" t="s">
        <v>8331</v>
      </c>
      <c r="S1388" s="8">
        <v>42184.646863425922</v>
      </c>
      <c r="T1388" s="8"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42"/>
        <v>136.625</v>
      </c>
      <c r="P1389">
        <f t="shared" si="43"/>
        <v>7006.4102564102568</v>
      </c>
      <c r="Q1389" t="s">
        <v>8330</v>
      </c>
      <c r="R1389" t="s">
        <v>8331</v>
      </c>
      <c r="S1389" s="8">
        <v>42126.92123842593</v>
      </c>
      <c r="T1389" s="8"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42"/>
        <v>134.8074</v>
      </c>
      <c r="P1390">
        <f t="shared" si="43"/>
        <v>6018.1875</v>
      </c>
      <c r="Q1390" t="s">
        <v>8330</v>
      </c>
      <c r="R1390" t="s">
        <v>8331</v>
      </c>
      <c r="S1390" s="8">
        <v>42634.614780092597</v>
      </c>
      <c r="T1390" s="8"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42"/>
        <v>145.4</v>
      </c>
      <c r="P1391">
        <f t="shared" si="43"/>
        <v>2138.2352941176473</v>
      </c>
      <c r="Q1391" t="s">
        <v>8330</v>
      </c>
      <c r="R1391" t="s">
        <v>8331</v>
      </c>
      <c r="S1391" s="8">
        <v>42565.480983796297</v>
      </c>
      <c r="T1391" s="8"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42"/>
        <v>109.10714285714285</v>
      </c>
      <c r="P1392">
        <f t="shared" si="43"/>
        <v>16078.947368421052</v>
      </c>
      <c r="Q1392" t="s">
        <v>8330</v>
      </c>
      <c r="R1392" t="s">
        <v>8331</v>
      </c>
      <c r="S1392" s="8">
        <v>42087.803310185183</v>
      </c>
      <c r="T1392" s="8"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42"/>
        <v>110.2</v>
      </c>
      <c r="P1393">
        <f t="shared" si="43"/>
        <v>4238.461538461539</v>
      </c>
      <c r="Q1393" t="s">
        <v>8330</v>
      </c>
      <c r="R1393" t="s">
        <v>8331</v>
      </c>
      <c r="S1393" s="8">
        <v>42193.650671296295</v>
      </c>
      <c r="T1393" s="8"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42"/>
        <v>113.64000000000001</v>
      </c>
      <c r="P1394">
        <f t="shared" si="43"/>
        <v>2731.7307692307695</v>
      </c>
      <c r="Q1394" t="s">
        <v>8330</v>
      </c>
      <c r="R1394" t="s">
        <v>8331</v>
      </c>
      <c r="S1394" s="8">
        <v>42401.154930555553</v>
      </c>
      <c r="T1394" s="8"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42"/>
        <v>102.35000000000001</v>
      </c>
      <c r="P1395">
        <f t="shared" si="43"/>
        <v>19682.692307692305</v>
      </c>
      <c r="Q1395" t="s">
        <v>8330</v>
      </c>
      <c r="R1395" t="s">
        <v>8331</v>
      </c>
      <c r="S1395" s="8">
        <v>42553.681979166664</v>
      </c>
      <c r="T1395" s="8"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42"/>
        <v>122.13333333333334</v>
      </c>
      <c r="P1396">
        <f t="shared" si="43"/>
        <v>5388.2352941176468</v>
      </c>
      <c r="Q1396" t="s">
        <v>8330</v>
      </c>
      <c r="R1396" t="s">
        <v>8331</v>
      </c>
      <c r="S1396" s="8">
        <v>42752.144976851851</v>
      </c>
      <c r="T1396" s="8"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42"/>
        <v>111.88571428571427</v>
      </c>
      <c r="P1397">
        <f t="shared" si="43"/>
        <v>4775.6097560975613</v>
      </c>
      <c r="Q1397" t="s">
        <v>8330</v>
      </c>
      <c r="R1397" t="s">
        <v>8331</v>
      </c>
      <c r="S1397" s="8">
        <v>42719.90834490741</v>
      </c>
      <c r="T1397" s="8"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42"/>
        <v>107.3</v>
      </c>
      <c r="P1398">
        <f t="shared" si="43"/>
        <v>8819.17808219178</v>
      </c>
      <c r="Q1398" t="s">
        <v>8330</v>
      </c>
      <c r="R1398" t="s">
        <v>8331</v>
      </c>
      <c r="S1398" s="8">
        <v>42018.99863425926</v>
      </c>
      <c r="T1398" s="8"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42"/>
        <v>113.85000000000001</v>
      </c>
      <c r="P1399">
        <f t="shared" si="43"/>
        <v>7205.6962025316452</v>
      </c>
      <c r="Q1399" t="s">
        <v>8330</v>
      </c>
      <c r="R1399" t="s">
        <v>8331</v>
      </c>
      <c r="S1399" s="8">
        <v>42640.917939814812</v>
      </c>
      <c r="T1399" s="8"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42"/>
        <v>109.68181818181819</v>
      </c>
      <c r="P1400">
        <f t="shared" si="43"/>
        <v>7424.6153846153848</v>
      </c>
      <c r="Q1400" t="s">
        <v>8330</v>
      </c>
      <c r="R1400" t="s">
        <v>8331</v>
      </c>
      <c r="S1400" s="8">
        <v>42526.874236111107</v>
      </c>
      <c r="T1400" s="8"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42"/>
        <v>126.14444444444443</v>
      </c>
      <c r="P1401">
        <f t="shared" si="43"/>
        <v>6170.108695652174</v>
      </c>
      <c r="Q1401" t="s">
        <v>8330</v>
      </c>
      <c r="R1401" t="s">
        <v>8331</v>
      </c>
      <c r="S1401" s="8">
        <v>41889.004317129627</v>
      </c>
      <c r="T1401" s="8"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42"/>
        <v>167.42857142857144</v>
      </c>
      <c r="P1402">
        <f t="shared" si="43"/>
        <v>1723.5294117647059</v>
      </c>
      <c r="Q1402" t="s">
        <v>8330</v>
      </c>
      <c r="R1402" t="s">
        <v>8331</v>
      </c>
      <c r="S1402" s="8">
        <v>42498.341122685189</v>
      </c>
      <c r="T1402" s="8"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42"/>
        <v>496.52000000000004</v>
      </c>
      <c r="P1403">
        <f t="shared" si="43"/>
        <v>5172.083333333333</v>
      </c>
      <c r="Q1403" t="s">
        <v>8330</v>
      </c>
      <c r="R1403" t="s">
        <v>8331</v>
      </c>
      <c r="S1403" s="8">
        <v>41399.99622685185</v>
      </c>
      <c r="T1403" s="8"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42"/>
        <v>109.16</v>
      </c>
      <c r="P1404">
        <f t="shared" si="43"/>
        <v>2415.0442477876104</v>
      </c>
      <c r="Q1404" t="s">
        <v>8330</v>
      </c>
      <c r="R1404" t="s">
        <v>8331</v>
      </c>
      <c r="S1404" s="8">
        <v>42065.053368055553</v>
      </c>
      <c r="T1404" s="8"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42"/>
        <v>102.57499999999999</v>
      </c>
      <c r="P1405">
        <f t="shared" si="43"/>
        <v>6216.6666666666661</v>
      </c>
      <c r="Q1405" t="s">
        <v>8330</v>
      </c>
      <c r="R1405" t="s">
        <v>8331</v>
      </c>
      <c r="S1405" s="8">
        <v>41451.062905092593</v>
      </c>
      <c r="T1405" s="8"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42"/>
        <v>1.6620689655172414</v>
      </c>
      <c r="P1406">
        <f t="shared" si="43"/>
        <v>4820</v>
      </c>
      <c r="Q1406" t="s">
        <v>8327</v>
      </c>
      <c r="R1406" t="s">
        <v>8346</v>
      </c>
      <c r="S1406" s="8">
        <v>42032.510243055556</v>
      </c>
      <c r="T1406" s="8"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42"/>
        <v>0.42</v>
      </c>
      <c r="P1407">
        <f t="shared" si="43"/>
        <v>617.64705882352939</v>
      </c>
      <c r="Q1407" t="s">
        <v>8327</v>
      </c>
      <c r="R1407" t="s">
        <v>8346</v>
      </c>
      <c r="S1407" s="8">
        <v>41941.680567129632</v>
      </c>
      <c r="T1407" s="8"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42"/>
        <v>0.125</v>
      </c>
      <c r="P1408">
        <f t="shared" si="43"/>
        <v>500</v>
      </c>
      <c r="Q1408" t="s">
        <v>8327</v>
      </c>
      <c r="R1408" t="s">
        <v>8346</v>
      </c>
      <c r="S1408" s="8">
        <v>42297.432951388888</v>
      </c>
      <c r="T1408" s="8"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42"/>
        <v>0.5</v>
      </c>
      <c r="P1409">
        <f t="shared" si="43"/>
        <v>750</v>
      </c>
      <c r="Q1409" t="s">
        <v>8327</v>
      </c>
      <c r="R1409" t="s">
        <v>8346</v>
      </c>
      <c r="S1409" s="8">
        <v>41838.536782407406</v>
      </c>
      <c r="T1409" s="8"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42"/>
        <v>7.1999999999999993</v>
      </c>
      <c r="P1410">
        <f t="shared" si="43"/>
        <v>1200</v>
      </c>
      <c r="Q1410" t="s">
        <v>8327</v>
      </c>
      <c r="R1410" t="s">
        <v>8346</v>
      </c>
      <c r="S1410" s="8">
        <v>42291.872175925921</v>
      </c>
      <c r="T1410" s="8"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44">(E1411/D1411)*100</f>
        <v>0</v>
      </c>
      <c r="P1411" t="e">
        <f t="shared" ref="P1411:P1474" si="45">(E1411/L1411)*100</f>
        <v>#DIV/0!</v>
      </c>
      <c r="Q1411" t="s">
        <v>8327</v>
      </c>
      <c r="R1411" t="s">
        <v>8346</v>
      </c>
      <c r="S1411" s="8">
        <v>41945.133506944447</v>
      </c>
      <c r="T1411" s="8"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44"/>
        <v>1.6666666666666666E-2</v>
      </c>
      <c r="P1412">
        <f t="shared" si="45"/>
        <v>100</v>
      </c>
      <c r="Q1412" t="s">
        <v>8327</v>
      </c>
      <c r="R1412" t="s">
        <v>8346</v>
      </c>
      <c r="S1412" s="8">
        <v>42479.318518518514</v>
      </c>
      <c r="T1412" s="8"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44"/>
        <v>0.23333333333333336</v>
      </c>
      <c r="P1413">
        <f t="shared" si="45"/>
        <v>233.33333333333334</v>
      </c>
      <c r="Q1413" t="s">
        <v>8327</v>
      </c>
      <c r="R1413" t="s">
        <v>8346</v>
      </c>
      <c r="S1413" s="8">
        <v>42013.059027777781</v>
      </c>
      <c r="T1413" s="8"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44"/>
        <v>4.5714285714285712</v>
      </c>
      <c r="P1414">
        <f t="shared" si="45"/>
        <v>2461.5384615384619</v>
      </c>
      <c r="Q1414" t="s">
        <v>8327</v>
      </c>
      <c r="R1414" t="s">
        <v>8346</v>
      </c>
      <c r="S1414" s="8">
        <v>41947.063645833332</v>
      </c>
      <c r="T1414" s="8"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44"/>
        <v>5</v>
      </c>
      <c r="P1415">
        <f t="shared" si="45"/>
        <v>10000</v>
      </c>
      <c r="Q1415" t="s">
        <v>8327</v>
      </c>
      <c r="R1415" t="s">
        <v>8346</v>
      </c>
      <c r="S1415" s="8">
        <v>42360.437152777777</v>
      </c>
      <c r="T1415" s="8"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44"/>
        <v>0.2</v>
      </c>
      <c r="P1416">
        <f t="shared" si="45"/>
        <v>100</v>
      </c>
      <c r="Q1416" t="s">
        <v>8327</v>
      </c>
      <c r="R1416" t="s">
        <v>8346</v>
      </c>
      <c r="S1416" s="8">
        <v>42708.25309027778</v>
      </c>
      <c r="T1416" s="8"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44"/>
        <v>18.181818181818183</v>
      </c>
      <c r="P1417">
        <f t="shared" si="45"/>
        <v>8888.8888888888887</v>
      </c>
      <c r="Q1417" t="s">
        <v>8327</v>
      </c>
      <c r="R1417" t="s">
        <v>8346</v>
      </c>
      <c r="S1417" s="8">
        <v>42192.675821759258</v>
      </c>
      <c r="T1417" s="8"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44"/>
        <v>0</v>
      </c>
      <c r="P1418" t="e">
        <f t="shared" si="45"/>
        <v>#DIV/0!</v>
      </c>
      <c r="Q1418" t="s">
        <v>8327</v>
      </c>
      <c r="R1418" t="s">
        <v>8346</v>
      </c>
      <c r="S1418" s="8">
        <v>42299.926145833335</v>
      </c>
      <c r="T1418" s="8"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44"/>
        <v>1.2222222222222223</v>
      </c>
      <c r="P1419">
        <f t="shared" si="45"/>
        <v>2750</v>
      </c>
      <c r="Q1419" t="s">
        <v>8327</v>
      </c>
      <c r="R1419" t="s">
        <v>8346</v>
      </c>
      <c r="S1419" s="8">
        <v>42232.15016203704</v>
      </c>
      <c r="T1419" s="8"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44"/>
        <v>0.2</v>
      </c>
      <c r="P1420">
        <f t="shared" si="45"/>
        <v>600</v>
      </c>
      <c r="Q1420" t="s">
        <v>8327</v>
      </c>
      <c r="R1420" t="s">
        <v>8346</v>
      </c>
      <c r="S1420" s="8">
        <v>42395.456412037034</v>
      </c>
      <c r="T1420" s="8"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44"/>
        <v>7.0634920634920633</v>
      </c>
      <c r="P1421">
        <f t="shared" si="45"/>
        <v>4450</v>
      </c>
      <c r="Q1421" t="s">
        <v>8327</v>
      </c>
      <c r="R1421" t="s">
        <v>8346</v>
      </c>
      <c r="S1421" s="8">
        <v>42622.456238425926</v>
      </c>
      <c r="T1421" s="8"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44"/>
        <v>2.7272727272727271</v>
      </c>
      <c r="P1422">
        <f t="shared" si="45"/>
        <v>100</v>
      </c>
      <c r="Q1422" t="s">
        <v>8327</v>
      </c>
      <c r="R1422" t="s">
        <v>8346</v>
      </c>
      <c r="S1422" s="8">
        <v>42524.667662037042</v>
      </c>
      <c r="T1422" s="8"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44"/>
        <v>0.1</v>
      </c>
      <c r="P1423">
        <f t="shared" si="45"/>
        <v>10000</v>
      </c>
      <c r="Q1423" t="s">
        <v>8327</v>
      </c>
      <c r="R1423" t="s">
        <v>8346</v>
      </c>
      <c r="S1423" s="8">
        <v>42013.915613425925</v>
      </c>
      <c r="T1423" s="8"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44"/>
        <v>0.104</v>
      </c>
      <c r="P1424">
        <f t="shared" si="45"/>
        <v>1300</v>
      </c>
      <c r="Q1424" t="s">
        <v>8327</v>
      </c>
      <c r="R1424" t="s">
        <v>8346</v>
      </c>
      <c r="S1424" s="8">
        <v>42604.239629629628</v>
      </c>
      <c r="T1424" s="8"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44"/>
        <v>0.33333333333333337</v>
      </c>
      <c r="P1425">
        <f t="shared" si="45"/>
        <v>10000</v>
      </c>
      <c r="Q1425" t="s">
        <v>8327</v>
      </c>
      <c r="R1425" t="s">
        <v>8346</v>
      </c>
      <c r="S1425" s="8">
        <v>42340.360312500001</v>
      </c>
      <c r="T1425" s="8"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44"/>
        <v>20.36</v>
      </c>
      <c r="P1426">
        <f t="shared" si="45"/>
        <v>10907.142857142857</v>
      </c>
      <c r="Q1426" t="s">
        <v>8327</v>
      </c>
      <c r="R1426" t="s">
        <v>8346</v>
      </c>
      <c r="S1426" s="8">
        <v>42676.717615740738</v>
      </c>
      <c r="T1426" s="8"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44"/>
        <v>0</v>
      </c>
      <c r="P1427" t="e">
        <f t="shared" si="45"/>
        <v>#DIV/0!</v>
      </c>
      <c r="Q1427" t="s">
        <v>8327</v>
      </c>
      <c r="R1427" t="s">
        <v>8346</v>
      </c>
      <c r="S1427" s="8">
        <v>42093.131469907406</v>
      </c>
      <c r="T1427" s="8"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44"/>
        <v>0</v>
      </c>
      <c r="P1428" t="e">
        <f t="shared" si="45"/>
        <v>#DIV/0!</v>
      </c>
      <c r="Q1428" t="s">
        <v>8327</v>
      </c>
      <c r="R1428" t="s">
        <v>8346</v>
      </c>
      <c r="S1428" s="8">
        <v>42180.390277777777</v>
      </c>
      <c r="T1428" s="8"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44"/>
        <v>8.3800000000000008</v>
      </c>
      <c r="P1429">
        <f t="shared" si="45"/>
        <v>10475</v>
      </c>
      <c r="Q1429" t="s">
        <v>8327</v>
      </c>
      <c r="R1429" t="s">
        <v>8346</v>
      </c>
      <c r="S1429" s="8">
        <v>42601.851678240739</v>
      </c>
      <c r="T1429" s="8"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44"/>
        <v>4.5</v>
      </c>
      <c r="P1430">
        <f t="shared" si="45"/>
        <v>1500</v>
      </c>
      <c r="Q1430" t="s">
        <v>8327</v>
      </c>
      <c r="R1430" t="s">
        <v>8346</v>
      </c>
      <c r="S1430" s="8">
        <v>42432.379826388889</v>
      </c>
      <c r="T1430" s="8"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44"/>
        <v>0</v>
      </c>
      <c r="P1431" t="e">
        <f t="shared" si="45"/>
        <v>#DIV/0!</v>
      </c>
      <c r="Q1431" t="s">
        <v>8327</v>
      </c>
      <c r="R1431" t="s">
        <v>8346</v>
      </c>
      <c r="S1431" s="8">
        <v>42074.060671296291</v>
      </c>
      <c r="T1431" s="8"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44"/>
        <v>8.06</v>
      </c>
      <c r="P1432">
        <f t="shared" si="45"/>
        <v>8059.9999999999991</v>
      </c>
      <c r="Q1432" t="s">
        <v>8327</v>
      </c>
      <c r="R1432" t="s">
        <v>8346</v>
      </c>
      <c r="S1432" s="8">
        <v>41961.813518518517</v>
      </c>
      <c r="T1432" s="8"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44"/>
        <v>31.94705882352941</v>
      </c>
      <c r="P1433">
        <f t="shared" si="45"/>
        <v>11555.319148936171</v>
      </c>
      <c r="Q1433" t="s">
        <v>8327</v>
      </c>
      <c r="R1433" t="s">
        <v>8346</v>
      </c>
      <c r="S1433" s="8">
        <v>42304.210833333331</v>
      </c>
      <c r="T1433" s="8"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44"/>
        <v>0</v>
      </c>
      <c r="P1434" t="e">
        <f t="shared" si="45"/>
        <v>#DIV/0!</v>
      </c>
      <c r="Q1434" t="s">
        <v>8327</v>
      </c>
      <c r="R1434" t="s">
        <v>8346</v>
      </c>
      <c r="S1434" s="8">
        <v>42175.780416666668</v>
      </c>
      <c r="T1434" s="8"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44"/>
        <v>6.708333333333333</v>
      </c>
      <c r="P1435">
        <f t="shared" si="45"/>
        <v>8050</v>
      </c>
      <c r="Q1435" t="s">
        <v>8327</v>
      </c>
      <c r="R1435" t="s">
        <v>8346</v>
      </c>
      <c r="S1435" s="8">
        <v>42673.625868055555</v>
      </c>
      <c r="T1435" s="8"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44"/>
        <v>9.9878048780487809</v>
      </c>
      <c r="P1436">
        <f t="shared" si="45"/>
        <v>74454.545454545456</v>
      </c>
      <c r="Q1436" t="s">
        <v>8327</v>
      </c>
      <c r="R1436" t="s">
        <v>8346</v>
      </c>
      <c r="S1436" s="8">
        <v>42142.767106481479</v>
      </c>
      <c r="T1436" s="8"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44"/>
        <v>0.1</v>
      </c>
      <c r="P1437">
        <f t="shared" si="45"/>
        <v>750</v>
      </c>
      <c r="Q1437" t="s">
        <v>8327</v>
      </c>
      <c r="R1437" t="s">
        <v>8346</v>
      </c>
      <c r="S1437" s="8">
        <v>42258.780324074076</v>
      </c>
      <c r="T1437" s="8"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44"/>
        <v>0.77</v>
      </c>
      <c r="P1438">
        <f t="shared" si="45"/>
        <v>3850</v>
      </c>
      <c r="Q1438" t="s">
        <v>8327</v>
      </c>
      <c r="R1438" t="s">
        <v>8346</v>
      </c>
      <c r="S1438" s="8">
        <v>42391.35019675926</v>
      </c>
      <c r="T1438" s="8"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44"/>
        <v>26.900000000000002</v>
      </c>
      <c r="P1439">
        <f t="shared" si="45"/>
        <v>3668.181818181818</v>
      </c>
      <c r="Q1439" t="s">
        <v>8327</v>
      </c>
      <c r="R1439" t="s">
        <v>8346</v>
      </c>
      <c r="S1439" s="8">
        <v>41796.531701388885</v>
      </c>
      <c r="T1439" s="8"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44"/>
        <v>3</v>
      </c>
      <c r="P1440">
        <f t="shared" si="45"/>
        <v>7500</v>
      </c>
      <c r="Q1440" t="s">
        <v>8327</v>
      </c>
      <c r="R1440" t="s">
        <v>8346</v>
      </c>
      <c r="S1440" s="8">
        <v>42457.871516203704</v>
      </c>
      <c r="T1440" s="8"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44"/>
        <v>6.6055045871559637</v>
      </c>
      <c r="P1441">
        <f t="shared" si="45"/>
        <v>3000</v>
      </c>
      <c r="Q1441" t="s">
        <v>8327</v>
      </c>
      <c r="R1441" t="s">
        <v>8346</v>
      </c>
      <c r="S1441" s="8">
        <v>42040.829872685179</v>
      </c>
      <c r="T1441" s="8"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44"/>
        <v>7.6923076923076927E-3</v>
      </c>
      <c r="P1442">
        <f t="shared" si="45"/>
        <v>100</v>
      </c>
      <c r="Q1442" t="s">
        <v>8327</v>
      </c>
      <c r="R1442" t="s">
        <v>8346</v>
      </c>
      <c r="S1442" s="8">
        <v>42486.748414351852</v>
      </c>
      <c r="T1442" s="8"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44"/>
        <v>1.1222222222222222</v>
      </c>
      <c r="P1443">
        <f t="shared" si="45"/>
        <v>67333.333333333343</v>
      </c>
      <c r="Q1443" t="s">
        <v>8327</v>
      </c>
      <c r="R1443" t="s">
        <v>8346</v>
      </c>
      <c r="S1443" s="8">
        <v>42198.765844907408</v>
      </c>
      <c r="T1443" s="8"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44"/>
        <v>0</v>
      </c>
      <c r="P1444" t="e">
        <f t="shared" si="45"/>
        <v>#DIV/0!</v>
      </c>
      <c r="Q1444" t="s">
        <v>8327</v>
      </c>
      <c r="R1444" t="s">
        <v>8346</v>
      </c>
      <c r="S1444" s="8">
        <v>42485.64534722222</v>
      </c>
      <c r="T1444" s="8"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44"/>
        <v>0</v>
      </c>
      <c r="P1445" t="e">
        <f t="shared" si="45"/>
        <v>#DIV/0!</v>
      </c>
      <c r="Q1445" t="s">
        <v>8327</v>
      </c>
      <c r="R1445" t="s">
        <v>8346</v>
      </c>
      <c r="S1445" s="8">
        <v>42707.926030092596</v>
      </c>
      <c r="T1445" s="8"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44"/>
        <v>0</v>
      </c>
      <c r="P1446" t="e">
        <f t="shared" si="45"/>
        <v>#DIV/0!</v>
      </c>
      <c r="Q1446" t="s">
        <v>8327</v>
      </c>
      <c r="R1446" t="s">
        <v>8346</v>
      </c>
      <c r="S1446" s="8">
        <v>42199.873402777783</v>
      </c>
      <c r="T1446" s="8"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44"/>
        <v>0</v>
      </c>
      <c r="P1447" t="e">
        <f t="shared" si="45"/>
        <v>#DIV/0!</v>
      </c>
      <c r="Q1447" t="s">
        <v>8327</v>
      </c>
      <c r="R1447" t="s">
        <v>8346</v>
      </c>
      <c r="S1447" s="8">
        <v>42139.542303240742</v>
      </c>
      <c r="T1447" s="8"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44"/>
        <v>0</v>
      </c>
      <c r="P1448" t="e">
        <f t="shared" si="45"/>
        <v>#DIV/0!</v>
      </c>
      <c r="Q1448" t="s">
        <v>8327</v>
      </c>
      <c r="R1448" t="s">
        <v>8346</v>
      </c>
      <c r="S1448" s="8">
        <v>42461.447662037041</v>
      </c>
      <c r="T1448" s="8"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44"/>
        <v>1.4999999999999999E-2</v>
      </c>
      <c r="P1449">
        <f t="shared" si="45"/>
        <v>2500</v>
      </c>
      <c r="Q1449" t="s">
        <v>8327</v>
      </c>
      <c r="R1449" t="s">
        <v>8346</v>
      </c>
      <c r="S1449" s="8">
        <v>42529.730717592596</v>
      </c>
      <c r="T1449" s="8"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44"/>
        <v>0</v>
      </c>
      <c r="P1450" t="e">
        <f t="shared" si="45"/>
        <v>#DIV/0!</v>
      </c>
      <c r="Q1450" t="s">
        <v>8327</v>
      </c>
      <c r="R1450" t="s">
        <v>8346</v>
      </c>
      <c r="S1450" s="8">
        <v>42115.936550925922</v>
      </c>
      <c r="T1450" s="8"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44"/>
        <v>0</v>
      </c>
      <c r="P1451" t="e">
        <f t="shared" si="45"/>
        <v>#DIV/0!</v>
      </c>
      <c r="Q1451" t="s">
        <v>8327</v>
      </c>
      <c r="R1451" t="s">
        <v>8346</v>
      </c>
      <c r="S1451" s="8">
        <v>42086.811400462961</v>
      </c>
      <c r="T1451" s="8"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44"/>
        <v>1E-3</v>
      </c>
      <c r="P1452">
        <f t="shared" si="45"/>
        <v>100</v>
      </c>
      <c r="Q1452" t="s">
        <v>8327</v>
      </c>
      <c r="R1452" t="s">
        <v>8346</v>
      </c>
      <c r="S1452" s="8">
        <v>42390.171261574069</v>
      </c>
      <c r="T1452" s="8"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44"/>
        <v>1.0554089709762533E-2</v>
      </c>
      <c r="P1453">
        <f t="shared" si="45"/>
        <v>100</v>
      </c>
      <c r="Q1453" t="s">
        <v>8327</v>
      </c>
      <c r="R1453" t="s">
        <v>8346</v>
      </c>
      <c r="S1453" s="8">
        <v>41931.959016203706</v>
      </c>
      <c r="T1453" s="8"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44"/>
        <v>0</v>
      </c>
      <c r="P1454" t="e">
        <f t="shared" si="45"/>
        <v>#DIV/0!</v>
      </c>
      <c r="Q1454" t="s">
        <v>8327</v>
      </c>
      <c r="R1454" t="s">
        <v>8346</v>
      </c>
      <c r="S1454" s="8">
        <v>41818.703275462962</v>
      </c>
      <c r="T1454" s="8"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44"/>
        <v>0</v>
      </c>
      <c r="P1455" t="e">
        <f t="shared" si="45"/>
        <v>#DIV/0!</v>
      </c>
      <c r="Q1455" t="s">
        <v>8327</v>
      </c>
      <c r="R1455" t="s">
        <v>8346</v>
      </c>
      <c r="S1455" s="8">
        <v>42795.696145833332</v>
      </c>
      <c r="T1455" s="8"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44"/>
        <v>0.85714285714285721</v>
      </c>
      <c r="P1456">
        <f t="shared" si="45"/>
        <v>1500</v>
      </c>
      <c r="Q1456" t="s">
        <v>8327</v>
      </c>
      <c r="R1456" t="s">
        <v>8346</v>
      </c>
      <c r="S1456" s="8">
        <v>42463.866666666669</v>
      </c>
      <c r="T1456" s="8"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44"/>
        <v>10.5</v>
      </c>
      <c r="P1457">
        <f t="shared" si="45"/>
        <v>22500</v>
      </c>
      <c r="Q1457" t="s">
        <v>8327</v>
      </c>
      <c r="R1457" t="s">
        <v>8346</v>
      </c>
      <c r="S1457" s="8">
        <v>41832.672685185185</v>
      </c>
      <c r="T1457" s="8"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44"/>
        <v>2.9000000000000004</v>
      </c>
      <c r="P1458">
        <f t="shared" si="45"/>
        <v>4833.3333333333339</v>
      </c>
      <c r="Q1458" t="s">
        <v>8327</v>
      </c>
      <c r="R1458" t="s">
        <v>8346</v>
      </c>
      <c r="S1458" s="8">
        <v>42708.668576388889</v>
      </c>
      <c r="T1458" s="8"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44"/>
        <v>0</v>
      </c>
      <c r="P1459" t="e">
        <f t="shared" si="45"/>
        <v>#DIV/0!</v>
      </c>
      <c r="Q1459" t="s">
        <v>8327</v>
      </c>
      <c r="R1459" t="s">
        <v>8346</v>
      </c>
      <c r="S1459" s="8">
        <v>42289.89634259259</v>
      </c>
      <c r="T1459" s="8"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44"/>
        <v>0</v>
      </c>
      <c r="P1460" t="e">
        <f t="shared" si="45"/>
        <v>#DIV/0!</v>
      </c>
      <c r="Q1460" t="s">
        <v>8327</v>
      </c>
      <c r="R1460" t="s">
        <v>8346</v>
      </c>
      <c r="S1460" s="8">
        <v>41831.705555555556</v>
      </c>
      <c r="T1460" s="8"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44"/>
        <v>0</v>
      </c>
      <c r="P1461" t="e">
        <f t="shared" si="45"/>
        <v>#DIV/0!</v>
      </c>
      <c r="Q1461" t="s">
        <v>8327</v>
      </c>
      <c r="R1461" t="s">
        <v>8346</v>
      </c>
      <c r="S1461" s="8">
        <v>42312.204814814817</v>
      </c>
      <c r="T1461" s="8"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44"/>
        <v>0</v>
      </c>
      <c r="P1462" t="e">
        <f t="shared" si="45"/>
        <v>#DIV/0!</v>
      </c>
      <c r="Q1462" t="s">
        <v>8327</v>
      </c>
      <c r="R1462" t="s">
        <v>8346</v>
      </c>
      <c r="S1462" s="8">
        <v>41915.896967592591</v>
      </c>
      <c r="T1462" s="8"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44"/>
        <v>101.24459999999999</v>
      </c>
      <c r="P1463">
        <f t="shared" si="45"/>
        <v>4466.6735294117652</v>
      </c>
      <c r="Q1463" t="s">
        <v>8327</v>
      </c>
      <c r="R1463" t="s">
        <v>8347</v>
      </c>
      <c r="S1463" s="8">
        <v>41899.645300925928</v>
      </c>
      <c r="T1463" s="8"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44"/>
        <v>108.5175</v>
      </c>
      <c r="P1464">
        <f t="shared" si="45"/>
        <v>2893.7999999999997</v>
      </c>
      <c r="Q1464" t="s">
        <v>8327</v>
      </c>
      <c r="R1464" t="s">
        <v>8347</v>
      </c>
      <c r="S1464" s="8">
        <v>41344.662858796299</v>
      </c>
      <c r="T1464" s="8"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44"/>
        <v>147.66666666666666</v>
      </c>
      <c r="P1465">
        <f t="shared" si="45"/>
        <v>3544</v>
      </c>
      <c r="Q1465" t="s">
        <v>8327</v>
      </c>
      <c r="R1465" t="s">
        <v>8347</v>
      </c>
      <c r="S1465" s="8">
        <v>41326.911319444444</v>
      </c>
      <c r="T1465" s="8"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44"/>
        <v>163.19999999999999</v>
      </c>
      <c r="P1466">
        <f t="shared" si="45"/>
        <v>3487.1794871794868</v>
      </c>
      <c r="Q1466" t="s">
        <v>8327</v>
      </c>
      <c r="R1466" t="s">
        <v>8347</v>
      </c>
      <c r="S1466" s="8">
        <v>41291.661550925928</v>
      </c>
      <c r="T1466" s="8"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44"/>
        <v>456.41449999999998</v>
      </c>
      <c r="P1467">
        <f t="shared" si="45"/>
        <v>5262.2732513451201</v>
      </c>
      <c r="Q1467" t="s">
        <v>8327</v>
      </c>
      <c r="R1467" t="s">
        <v>8347</v>
      </c>
      <c r="S1467" s="8">
        <v>40959.734398148146</v>
      </c>
      <c r="T1467" s="8"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44"/>
        <v>107.87731249999999</v>
      </c>
      <c r="P1468">
        <f t="shared" si="45"/>
        <v>6959.8266129032254</v>
      </c>
      <c r="Q1468" t="s">
        <v>8327</v>
      </c>
      <c r="R1468" t="s">
        <v>8347</v>
      </c>
      <c r="S1468" s="8">
        <v>42340.172060185185</v>
      </c>
      <c r="T1468" s="8"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44"/>
        <v>115.08</v>
      </c>
      <c r="P1469">
        <f t="shared" si="45"/>
        <v>7672</v>
      </c>
      <c r="Q1469" t="s">
        <v>8327</v>
      </c>
      <c r="R1469" t="s">
        <v>8347</v>
      </c>
      <c r="S1469" s="8">
        <v>40933.80190972222</v>
      </c>
      <c r="T1469" s="8"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44"/>
        <v>102.36842105263158</v>
      </c>
      <c r="P1470">
        <f t="shared" si="45"/>
        <v>3319.1126279863483</v>
      </c>
      <c r="Q1470" t="s">
        <v>8327</v>
      </c>
      <c r="R1470" t="s">
        <v>8347</v>
      </c>
      <c r="S1470" s="8">
        <v>40646.014456018522</v>
      </c>
      <c r="T1470" s="8"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44"/>
        <v>108.42485875706214</v>
      </c>
      <c r="P1471">
        <f t="shared" si="45"/>
        <v>14946.417445482864</v>
      </c>
      <c r="Q1471" t="s">
        <v>8327</v>
      </c>
      <c r="R1471" t="s">
        <v>8347</v>
      </c>
      <c r="S1471" s="8">
        <v>41290.598483796297</v>
      </c>
      <c r="T1471" s="8"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44"/>
        <v>125.13333333333334</v>
      </c>
      <c r="P1472">
        <f t="shared" si="45"/>
        <v>2317.2839506172841</v>
      </c>
      <c r="Q1472" t="s">
        <v>8327</v>
      </c>
      <c r="R1472" t="s">
        <v>8347</v>
      </c>
      <c r="S1472" s="8">
        <v>41250.827118055553</v>
      </c>
      <c r="T1472" s="8"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44"/>
        <v>103.840625</v>
      </c>
      <c r="P1473">
        <f t="shared" si="45"/>
        <v>9687.7551020408155</v>
      </c>
      <c r="Q1473" t="s">
        <v>8327</v>
      </c>
      <c r="R1473" t="s">
        <v>8347</v>
      </c>
      <c r="S1473" s="8">
        <v>42073.957569444443</v>
      </c>
      <c r="T1473" s="8"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44"/>
        <v>138.70400000000001</v>
      </c>
      <c r="P1474">
        <f t="shared" si="45"/>
        <v>10320.238095238095</v>
      </c>
      <c r="Q1474" t="s">
        <v>8327</v>
      </c>
      <c r="R1474" t="s">
        <v>8347</v>
      </c>
      <c r="S1474" s="8">
        <v>41533.542858796296</v>
      </c>
      <c r="T1474" s="8"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46">(E1475/D1475)*100</f>
        <v>120.51600000000001</v>
      </c>
      <c r="P1475">
        <f t="shared" ref="P1475:P1538" si="47">(E1475/L1475)*100</f>
        <v>3846.2553191489365</v>
      </c>
      <c r="Q1475" t="s">
        <v>8327</v>
      </c>
      <c r="R1475" t="s">
        <v>8347</v>
      </c>
      <c r="S1475" s="8">
        <v>40939.979618055557</v>
      </c>
      <c r="T1475" s="8"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46"/>
        <v>112.26666666666667</v>
      </c>
      <c r="P1476">
        <f t="shared" si="47"/>
        <v>4431.5789473684208</v>
      </c>
      <c r="Q1476" t="s">
        <v>8327</v>
      </c>
      <c r="R1476" t="s">
        <v>8347</v>
      </c>
      <c r="S1476" s="8">
        <v>41500.727916666663</v>
      </c>
      <c r="T1476" s="8"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46"/>
        <v>188.66966666666667</v>
      </c>
      <c r="P1477">
        <f t="shared" si="47"/>
        <v>6417.3356009070285</v>
      </c>
      <c r="Q1477" t="s">
        <v>8327</v>
      </c>
      <c r="R1477" t="s">
        <v>8347</v>
      </c>
      <c r="S1477" s="8">
        <v>41960.722951388889</v>
      </c>
      <c r="T1477" s="8"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46"/>
        <v>661.55466666666666</v>
      </c>
      <c r="P1478">
        <f t="shared" si="47"/>
        <v>4333.3275109170299</v>
      </c>
      <c r="Q1478" t="s">
        <v>8327</v>
      </c>
      <c r="R1478" t="s">
        <v>8347</v>
      </c>
      <c r="S1478" s="8">
        <v>40766.041921296295</v>
      </c>
      <c r="T1478" s="8"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46"/>
        <v>111.31</v>
      </c>
      <c r="P1479">
        <f t="shared" si="47"/>
        <v>9049.5934959349597</v>
      </c>
      <c r="Q1479" t="s">
        <v>8327</v>
      </c>
      <c r="R1479" t="s">
        <v>8347</v>
      </c>
      <c r="S1479" s="8">
        <v>40840.615787037037</v>
      </c>
      <c r="T1479" s="8"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46"/>
        <v>1181.6142199999999</v>
      </c>
      <c r="P1480">
        <f t="shared" si="47"/>
        <v>2918.7190495010373</v>
      </c>
      <c r="Q1480" t="s">
        <v>8327</v>
      </c>
      <c r="R1480" t="s">
        <v>8347</v>
      </c>
      <c r="S1480" s="8">
        <v>41394.871678240743</v>
      </c>
      <c r="T1480" s="8"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46"/>
        <v>137.375</v>
      </c>
      <c r="P1481">
        <f t="shared" si="47"/>
        <v>3095.7746478873241</v>
      </c>
      <c r="Q1481" t="s">
        <v>8327</v>
      </c>
      <c r="R1481" t="s">
        <v>8347</v>
      </c>
      <c r="S1481" s="8">
        <v>41754.745243055557</v>
      </c>
      <c r="T1481" s="8"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46"/>
        <v>117.04040000000001</v>
      </c>
      <c r="P1482">
        <f t="shared" si="47"/>
        <v>9215.7795275590543</v>
      </c>
      <c r="Q1482" t="s">
        <v>8327</v>
      </c>
      <c r="R1482" t="s">
        <v>8347</v>
      </c>
      <c r="S1482" s="8">
        <v>41464.934016203704</v>
      </c>
      <c r="T1482" s="8"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46"/>
        <v>2.1</v>
      </c>
      <c r="P1483">
        <f t="shared" si="47"/>
        <v>1750</v>
      </c>
      <c r="Q1483" t="s">
        <v>8327</v>
      </c>
      <c r="R1483" t="s">
        <v>8329</v>
      </c>
      <c r="S1483" s="8">
        <v>41550.922974537039</v>
      </c>
      <c r="T1483" s="8"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46"/>
        <v>0.1</v>
      </c>
      <c r="P1484">
        <f t="shared" si="47"/>
        <v>500</v>
      </c>
      <c r="Q1484" t="s">
        <v>8327</v>
      </c>
      <c r="R1484" t="s">
        <v>8329</v>
      </c>
      <c r="S1484" s="8">
        <v>41136.85805555556</v>
      </c>
      <c r="T1484" s="8"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46"/>
        <v>0.7142857142857143</v>
      </c>
      <c r="P1485">
        <f t="shared" si="47"/>
        <v>2500</v>
      </c>
      <c r="Q1485" t="s">
        <v>8327</v>
      </c>
      <c r="R1485" t="s">
        <v>8329</v>
      </c>
      <c r="S1485" s="8">
        <v>42548.192997685182</v>
      </c>
      <c r="T1485" s="8"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46"/>
        <v>0</v>
      </c>
      <c r="P1486" t="e">
        <f t="shared" si="47"/>
        <v>#DIV/0!</v>
      </c>
      <c r="Q1486" t="s">
        <v>8327</v>
      </c>
      <c r="R1486" t="s">
        <v>8329</v>
      </c>
      <c r="S1486" s="8">
        <v>41053.200960648144</v>
      </c>
      <c r="T1486" s="8"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46"/>
        <v>2.2388059701492535</v>
      </c>
      <c r="P1487">
        <f t="shared" si="47"/>
        <v>5000</v>
      </c>
      <c r="Q1487" t="s">
        <v>8327</v>
      </c>
      <c r="R1487" t="s">
        <v>8329</v>
      </c>
      <c r="S1487" s="8">
        <v>42130.795983796299</v>
      </c>
      <c r="T1487" s="8"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46"/>
        <v>0.24</v>
      </c>
      <c r="P1488">
        <f t="shared" si="47"/>
        <v>1600</v>
      </c>
      <c r="Q1488" t="s">
        <v>8327</v>
      </c>
      <c r="R1488" t="s">
        <v>8329</v>
      </c>
      <c r="S1488" s="8">
        <v>42032.168530092589</v>
      </c>
      <c r="T1488" s="8"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46"/>
        <v>0</v>
      </c>
      <c r="P1489" t="e">
        <f t="shared" si="47"/>
        <v>#DIV/0!</v>
      </c>
      <c r="Q1489" t="s">
        <v>8327</v>
      </c>
      <c r="R1489" t="s">
        <v>8329</v>
      </c>
      <c r="S1489" s="8">
        <v>42554.917488425926</v>
      </c>
      <c r="T1489" s="8"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46"/>
        <v>2.4</v>
      </c>
      <c r="P1490">
        <f t="shared" si="47"/>
        <v>6000</v>
      </c>
      <c r="Q1490" t="s">
        <v>8327</v>
      </c>
      <c r="R1490" t="s">
        <v>8329</v>
      </c>
      <c r="S1490" s="8">
        <v>41614.563194444447</v>
      </c>
      <c r="T1490" s="8"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46"/>
        <v>0</v>
      </c>
      <c r="P1491" t="e">
        <f t="shared" si="47"/>
        <v>#DIV/0!</v>
      </c>
      <c r="Q1491" t="s">
        <v>8327</v>
      </c>
      <c r="R1491" t="s">
        <v>8329</v>
      </c>
      <c r="S1491" s="8">
        <v>41198.611712962964</v>
      </c>
      <c r="T1491" s="8"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46"/>
        <v>30.862068965517242</v>
      </c>
      <c r="P1492">
        <f t="shared" si="47"/>
        <v>4710.5263157894742</v>
      </c>
      <c r="Q1492" t="s">
        <v>8327</v>
      </c>
      <c r="R1492" t="s">
        <v>8329</v>
      </c>
      <c r="S1492" s="8">
        <v>41520.561041666668</v>
      </c>
      <c r="T1492" s="8"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46"/>
        <v>8.3333333333333321</v>
      </c>
      <c r="P1493">
        <f t="shared" si="47"/>
        <v>10000</v>
      </c>
      <c r="Q1493" t="s">
        <v>8327</v>
      </c>
      <c r="R1493" t="s">
        <v>8329</v>
      </c>
      <c r="S1493" s="8">
        <v>41991.713460648149</v>
      </c>
      <c r="T1493" s="8"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46"/>
        <v>0.75</v>
      </c>
      <c r="P1494">
        <f t="shared" si="47"/>
        <v>1500</v>
      </c>
      <c r="Q1494" t="s">
        <v>8327</v>
      </c>
      <c r="R1494" t="s">
        <v>8329</v>
      </c>
      <c r="S1494" s="8">
        <v>40682.884791666671</v>
      </c>
      <c r="T1494" s="8"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46"/>
        <v>0</v>
      </c>
      <c r="P1495" t="e">
        <f t="shared" si="47"/>
        <v>#DIV/0!</v>
      </c>
      <c r="Q1495" t="s">
        <v>8327</v>
      </c>
      <c r="R1495" t="s">
        <v>8329</v>
      </c>
      <c r="S1495" s="8">
        <v>41411.866608796299</v>
      </c>
      <c r="T1495" s="8"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46"/>
        <v>8.9</v>
      </c>
      <c r="P1496">
        <f t="shared" si="47"/>
        <v>4045.4545454545455</v>
      </c>
      <c r="Q1496" t="s">
        <v>8327</v>
      </c>
      <c r="R1496" t="s">
        <v>8329</v>
      </c>
      <c r="S1496" s="8">
        <v>42067.722372685181</v>
      </c>
      <c r="T1496" s="8"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46"/>
        <v>0</v>
      </c>
      <c r="P1497" t="e">
        <f t="shared" si="47"/>
        <v>#DIV/0!</v>
      </c>
      <c r="Q1497" t="s">
        <v>8327</v>
      </c>
      <c r="R1497" t="s">
        <v>8329</v>
      </c>
      <c r="S1497" s="8">
        <v>40752.789710648147</v>
      </c>
      <c r="T1497" s="8"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46"/>
        <v>0</v>
      </c>
      <c r="P1498" t="e">
        <f t="shared" si="47"/>
        <v>#DIV/0!</v>
      </c>
      <c r="Q1498" t="s">
        <v>8327</v>
      </c>
      <c r="R1498" t="s">
        <v>8329</v>
      </c>
      <c r="S1498" s="8">
        <v>41838.475219907406</v>
      </c>
      <c r="T1498" s="8"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46"/>
        <v>6.6666666666666671E-3</v>
      </c>
      <c r="P1499">
        <f t="shared" si="47"/>
        <v>100</v>
      </c>
      <c r="Q1499" t="s">
        <v>8327</v>
      </c>
      <c r="R1499" t="s">
        <v>8329</v>
      </c>
      <c r="S1499" s="8">
        <v>41444.64261574074</v>
      </c>
      <c r="T1499" s="8"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46"/>
        <v>1.9</v>
      </c>
      <c r="P1500">
        <f t="shared" si="47"/>
        <v>1900</v>
      </c>
      <c r="Q1500" t="s">
        <v>8327</v>
      </c>
      <c r="R1500" t="s">
        <v>8329</v>
      </c>
      <c r="S1500" s="8">
        <v>41840.983541666668</v>
      </c>
      <c r="T1500" s="8"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46"/>
        <v>0.25</v>
      </c>
      <c r="P1501">
        <f t="shared" si="47"/>
        <v>500</v>
      </c>
      <c r="Q1501" t="s">
        <v>8327</v>
      </c>
      <c r="R1501" t="s">
        <v>8329</v>
      </c>
      <c r="S1501" s="8">
        <v>42527.007326388892</v>
      </c>
      <c r="T1501" s="8"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46"/>
        <v>25.035714285714285</v>
      </c>
      <c r="P1502">
        <f t="shared" si="47"/>
        <v>4673.333333333333</v>
      </c>
      <c r="Q1502" t="s">
        <v>8327</v>
      </c>
      <c r="R1502" t="s">
        <v>8329</v>
      </c>
      <c r="S1502" s="8">
        <v>41365.904594907406</v>
      </c>
      <c r="T1502" s="8"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46"/>
        <v>166.33076923076925</v>
      </c>
      <c r="P1503">
        <f t="shared" si="47"/>
        <v>9773.1073446327682</v>
      </c>
      <c r="Q1503" t="s">
        <v>8343</v>
      </c>
      <c r="R1503" t="s">
        <v>8344</v>
      </c>
      <c r="S1503" s="8">
        <v>42163.583599537036</v>
      </c>
      <c r="T1503" s="8"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46"/>
        <v>101.44545454545455</v>
      </c>
      <c r="P1504">
        <f t="shared" si="47"/>
        <v>6783.5866261398178</v>
      </c>
      <c r="Q1504" t="s">
        <v>8343</v>
      </c>
      <c r="R1504" t="s">
        <v>8344</v>
      </c>
      <c r="S1504" s="8">
        <v>42426.542592592596</v>
      </c>
      <c r="T1504" s="8"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46"/>
        <v>107.89146666666667</v>
      </c>
      <c r="P1505">
        <f t="shared" si="47"/>
        <v>5698.4929577464791</v>
      </c>
      <c r="Q1505" t="s">
        <v>8343</v>
      </c>
      <c r="R1505" t="s">
        <v>8344</v>
      </c>
      <c r="S1505" s="8">
        <v>42606.347233796296</v>
      </c>
      <c r="T1505" s="8"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46"/>
        <v>277.93846153846158</v>
      </c>
      <c r="P1506">
        <f t="shared" si="47"/>
        <v>6715.9851301115241</v>
      </c>
      <c r="Q1506" t="s">
        <v>8343</v>
      </c>
      <c r="R1506" t="s">
        <v>8344</v>
      </c>
      <c r="S1506" s="8">
        <v>41772.657685185186</v>
      </c>
      <c r="T1506" s="8"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46"/>
        <v>103.58125</v>
      </c>
      <c r="P1507">
        <f t="shared" si="47"/>
        <v>4803.768115942029</v>
      </c>
      <c r="Q1507" t="s">
        <v>8343</v>
      </c>
      <c r="R1507" t="s">
        <v>8344</v>
      </c>
      <c r="S1507" s="8">
        <v>42414.44332175926</v>
      </c>
      <c r="T1507" s="8"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46"/>
        <v>111.4</v>
      </c>
      <c r="P1508">
        <f t="shared" si="47"/>
        <v>3886.0465116279074</v>
      </c>
      <c r="Q1508" t="s">
        <v>8343</v>
      </c>
      <c r="R1508" t="s">
        <v>8344</v>
      </c>
      <c r="S1508" s="8">
        <v>41814.785925925928</v>
      </c>
      <c r="T1508" s="8"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46"/>
        <v>215</v>
      </c>
      <c r="P1509">
        <f t="shared" si="47"/>
        <v>7818.1818181818189</v>
      </c>
      <c r="Q1509" t="s">
        <v>8343</v>
      </c>
      <c r="R1509" t="s">
        <v>8344</v>
      </c>
      <c r="S1509" s="8">
        <v>40254.450335648151</v>
      </c>
      <c r="T1509" s="8"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46"/>
        <v>110.76216216216217</v>
      </c>
      <c r="P1510">
        <f t="shared" si="47"/>
        <v>9711.3744075829381</v>
      </c>
      <c r="Q1510" t="s">
        <v>8343</v>
      </c>
      <c r="R1510" t="s">
        <v>8344</v>
      </c>
      <c r="S1510" s="8">
        <v>41786.614363425928</v>
      </c>
      <c r="T1510" s="8"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46"/>
        <v>123.64125714285714</v>
      </c>
      <c r="P1511">
        <f t="shared" si="47"/>
        <v>11039.397959183674</v>
      </c>
      <c r="Q1511" t="s">
        <v>8343</v>
      </c>
      <c r="R1511" t="s">
        <v>8344</v>
      </c>
      <c r="S1511" s="8">
        <v>42751.533391203702</v>
      </c>
      <c r="T1511" s="8"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46"/>
        <v>101.03500000000001</v>
      </c>
      <c r="P1512">
        <f t="shared" si="47"/>
        <v>3991.5061728395058</v>
      </c>
      <c r="Q1512" t="s">
        <v>8343</v>
      </c>
      <c r="R1512" t="s">
        <v>8344</v>
      </c>
      <c r="S1512" s="8">
        <v>41809.385162037033</v>
      </c>
      <c r="T1512" s="8"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46"/>
        <v>111.79285714285714</v>
      </c>
      <c r="P1513">
        <f t="shared" si="47"/>
        <v>7597.5728155339812</v>
      </c>
      <c r="Q1513" t="s">
        <v>8343</v>
      </c>
      <c r="R1513" t="s">
        <v>8344</v>
      </c>
      <c r="S1513" s="8">
        <v>42296.583379629628</v>
      </c>
      <c r="T1513" s="8"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46"/>
        <v>558.7714285714286</v>
      </c>
      <c r="P1514">
        <f t="shared" si="47"/>
        <v>5837.9104477611936</v>
      </c>
      <c r="Q1514" t="s">
        <v>8343</v>
      </c>
      <c r="R1514" t="s">
        <v>8344</v>
      </c>
      <c r="S1514" s="8">
        <v>42741.684479166666</v>
      </c>
      <c r="T1514" s="8"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46"/>
        <v>150.01875000000001</v>
      </c>
      <c r="P1515">
        <f t="shared" si="47"/>
        <v>5582.0930232558139</v>
      </c>
      <c r="Q1515" t="s">
        <v>8343</v>
      </c>
      <c r="R1515" t="s">
        <v>8344</v>
      </c>
      <c r="S1515" s="8">
        <v>41806.637337962966</v>
      </c>
      <c r="T1515" s="8"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46"/>
        <v>106.476</v>
      </c>
      <c r="P1516">
        <f t="shared" si="47"/>
        <v>15124.431818181818</v>
      </c>
      <c r="Q1516" t="s">
        <v>8343</v>
      </c>
      <c r="R1516" t="s">
        <v>8344</v>
      </c>
      <c r="S1516" s="8">
        <v>42234.597685185188</v>
      </c>
      <c r="T1516" s="8"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46"/>
        <v>157.18899999999999</v>
      </c>
      <c r="P1517">
        <f t="shared" si="47"/>
        <v>84967.027027027027</v>
      </c>
      <c r="Q1517" t="s">
        <v>8343</v>
      </c>
      <c r="R1517" t="s">
        <v>8344</v>
      </c>
      <c r="S1517" s="8">
        <v>42415.253437499996</v>
      </c>
      <c r="T1517" s="8"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46"/>
        <v>108.65882352941176</v>
      </c>
      <c r="P1518">
        <f t="shared" si="47"/>
        <v>15924.137931034482</v>
      </c>
      <c r="Q1518" t="s">
        <v>8343</v>
      </c>
      <c r="R1518" t="s">
        <v>8344</v>
      </c>
      <c r="S1518" s="8">
        <v>42619.466342592597</v>
      </c>
      <c r="T1518" s="8"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46"/>
        <v>161.97999999999999</v>
      </c>
      <c r="P1519">
        <f t="shared" si="47"/>
        <v>3950.7317073170734</v>
      </c>
      <c r="Q1519" t="s">
        <v>8343</v>
      </c>
      <c r="R1519" t="s">
        <v>8344</v>
      </c>
      <c r="S1519" s="8">
        <v>41948.56658564815</v>
      </c>
      <c r="T1519" s="8"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46"/>
        <v>205.36666666666665</v>
      </c>
      <c r="P1520">
        <f t="shared" si="47"/>
        <v>13052.966101694914</v>
      </c>
      <c r="Q1520" t="s">
        <v>8343</v>
      </c>
      <c r="R1520" t="s">
        <v>8344</v>
      </c>
      <c r="S1520" s="8">
        <v>41760.8200462963</v>
      </c>
      <c r="T1520" s="8"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46"/>
        <v>103.36388888888889</v>
      </c>
      <c r="P1521">
        <f t="shared" si="47"/>
        <v>6415.689655172413</v>
      </c>
      <c r="Q1521" t="s">
        <v>8343</v>
      </c>
      <c r="R1521" t="s">
        <v>8344</v>
      </c>
      <c r="S1521" s="8">
        <v>41782.741701388892</v>
      </c>
      <c r="T1521" s="8"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46"/>
        <v>103.47222222222223</v>
      </c>
      <c r="P1522">
        <f t="shared" si="47"/>
        <v>11152.694610778442</v>
      </c>
      <c r="Q1522" t="s">
        <v>8343</v>
      </c>
      <c r="R1522" t="s">
        <v>8344</v>
      </c>
      <c r="S1522" s="8">
        <v>41955.857789351852</v>
      </c>
      <c r="T1522" s="8"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46"/>
        <v>106.81333333333333</v>
      </c>
      <c r="P1523">
        <f t="shared" si="47"/>
        <v>17044.680851063829</v>
      </c>
      <c r="Q1523" t="s">
        <v>8343</v>
      </c>
      <c r="R1523" t="s">
        <v>8344</v>
      </c>
      <c r="S1523" s="8">
        <v>42493.167719907404</v>
      </c>
      <c r="T1523" s="8"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46"/>
        <v>138.96574712643678</v>
      </c>
      <c r="P1524">
        <f t="shared" si="47"/>
        <v>13373.91592920354</v>
      </c>
      <c r="Q1524" t="s">
        <v>8343</v>
      </c>
      <c r="R1524" t="s">
        <v>8344</v>
      </c>
      <c r="S1524" s="8">
        <v>41899.830312500002</v>
      </c>
      <c r="T1524" s="8"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46"/>
        <v>124.84324324324325</v>
      </c>
      <c r="P1525">
        <f t="shared" si="47"/>
        <v>9583.4024896265564</v>
      </c>
      <c r="Q1525" t="s">
        <v>8343</v>
      </c>
      <c r="R1525" t="s">
        <v>8344</v>
      </c>
      <c r="S1525" s="8">
        <v>41964.751342592594</v>
      </c>
      <c r="T1525" s="8"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46"/>
        <v>206.99999999999997</v>
      </c>
      <c r="P1526">
        <f t="shared" si="47"/>
        <v>22178.571428571428</v>
      </c>
      <c r="Q1526" t="s">
        <v>8343</v>
      </c>
      <c r="R1526" t="s">
        <v>8344</v>
      </c>
      <c r="S1526" s="8">
        <v>42756.501041666663</v>
      </c>
      <c r="T1526" s="8"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46"/>
        <v>174.00576923076923</v>
      </c>
      <c r="P1527">
        <f t="shared" si="47"/>
        <v>3231.5357142857138</v>
      </c>
      <c r="Q1527" t="s">
        <v>8343</v>
      </c>
      <c r="R1527" t="s">
        <v>8344</v>
      </c>
      <c r="S1527" s="8">
        <v>42570.702986111108</v>
      </c>
      <c r="T1527" s="8"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46"/>
        <v>120.32608695652173</v>
      </c>
      <c r="P1528">
        <f t="shared" si="47"/>
        <v>9883.9285714285706</v>
      </c>
      <c r="Q1528" t="s">
        <v>8343</v>
      </c>
      <c r="R1528" t="s">
        <v>8344</v>
      </c>
      <c r="S1528" s="8">
        <v>42339.276006944448</v>
      </c>
      <c r="T1528" s="8"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46"/>
        <v>110.44428571428573</v>
      </c>
      <c r="P1529">
        <f t="shared" si="47"/>
        <v>5522.2142857142862</v>
      </c>
      <c r="Q1529" t="s">
        <v>8343</v>
      </c>
      <c r="R1529" t="s">
        <v>8344</v>
      </c>
      <c r="S1529" s="8">
        <v>42780.600532407407</v>
      </c>
      <c r="T1529" s="8"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46"/>
        <v>281.56666666666666</v>
      </c>
      <c r="P1530">
        <f t="shared" si="47"/>
        <v>5279.375</v>
      </c>
      <c r="Q1530" t="s">
        <v>8343</v>
      </c>
      <c r="R1530" t="s">
        <v>8344</v>
      </c>
      <c r="S1530" s="8">
        <v>42736.732893518521</v>
      </c>
      <c r="T1530" s="8"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46"/>
        <v>100.67894736842105</v>
      </c>
      <c r="P1531">
        <f t="shared" si="47"/>
        <v>13566.666666666666</v>
      </c>
      <c r="Q1531" t="s">
        <v>8343</v>
      </c>
      <c r="R1531" t="s">
        <v>8344</v>
      </c>
      <c r="S1531" s="8">
        <v>42052.628703703704</v>
      </c>
      <c r="T1531" s="8"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46"/>
        <v>134.82571428571427</v>
      </c>
      <c r="P1532">
        <f t="shared" si="47"/>
        <v>5399.199084668192</v>
      </c>
      <c r="Q1532" t="s">
        <v>8343</v>
      </c>
      <c r="R1532" t="s">
        <v>8344</v>
      </c>
      <c r="S1532" s="8">
        <v>42275.767303240747</v>
      </c>
      <c r="T1532" s="8"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46"/>
        <v>175.95744680851064</v>
      </c>
      <c r="P1533">
        <f t="shared" si="47"/>
        <v>5664.3835616438355</v>
      </c>
      <c r="Q1533" t="s">
        <v>8343</v>
      </c>
      <c r="R1533" t="s">
        <v>8344</v>
      </c>
      <c r="S1533" s="8">
        <v>41941.802384259259</v>
      </c>
      <c r="T1533" s="8"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46"/>
        <v>484.02000000000004</v>
      </c>
      <c r="P1534">
        <f t="shared" si="47"/>
        <v>8231.6326530612241</v>
      </c>
      <c r="Q1534" t="s">
        <v>8343</v>
      </c>
      <c r="R1534" t="s">
        <v>8344</v>
      </c>
      <c r="S1534" s="8">
        <v>42391.475289351853</v>
      </c>
      <c r="T1534" s="8"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46"/>
        <v>145.14000000000001</v>
      </c>
      <c r="P1535">
        <f t="shared" si="47"/>
        <v>8826.0810810810817</v>
      </c>
      <c r="Q1535" t="s">
        <v>8343</v>
      </c>
      <c r="R1535" t="s">
        <v>8344</v>
      </c>
      <c r="S1535" s="8">
        <v>42443.00204861111</v>
      </c>
      <c r="T1535" s="8"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46"/>
        <v>417.73333333333335</v>
      </c>
      <c r="P1536">
        <f t="shared" si="47"/>
        <v>8490.5149051490516</v>
      </c>
      <c r="Q1536" t="s">
        <v>8343</v>
      </c>
      <c r="R1536" t="s">
        <v>8344</v>
      </c>
      <c r="S1536" s="8">
        <v>42221.67432870371</v>
      </c>
      <c r="T1536" s="8"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46"/>
        <v>132.42499999999998</v>
      </c>
      <c r="P1537">
        <f t="shared" si="47"/>
        <v>4815.454545454546</v>
      </c>
      <c r="Q1537" t="s">
        <v>8343</v>
      </c>
      <c r="R1537" t="s">
        <v>8344</v>
      </c>
      <c r="S1537" s="8">
        <v>42484.829062500001</v>
      </c>
      <c r="T1537" s="8"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46"/>
        <v>250.30841666666666</v>
      </c>
      <c r="P1538">
        <f t="shared" si="47"/>
        <v>6601.5406593406597</v>
      </c>
      <c r="Q1538" t="s">
        <v>8343</v>
      </c>
      <c r="R1538" t="s">
        <v>8344</v>
      </c>
      <c r="S1538" s="8">
        <v>42213.802199074074</v>
      </c>
      <c r="T1538" s="8"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48">(E1539/D1539)*100</f>
        <v>179.9</v>
      </c>
      <c r="P1539">
        <f t="shared" ref="P1539:P1602" si="49">(E1539/L1539)*100</f>
        <v>9637.5</v>
      </c>
      <c r="Q1539" t="s">
        <v>8343</v>
      </c>
      <c r="R1539" t="s">
        <v>8344</v>
      </c>
      <c r="S1539" s="8">
        <v>42552.315127314811</v>
      </c>
      <c r="T1539" s="8"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48"/>
        <v>102.62857142857142</v>
      </c>
      <c r="P1540">
        <f t="shared" si="49"/>
        <v>15617.391304347824</v>
      </c>
      <c r="Q1540" t="s">
        <v>8343</v>
      </c>
      <c r="R1540" t="s">
        <v>8344</v>
      </c>
      <c r="S1540" s="8">
        <v>41981.782060185185</v>
      </c>
      <c r="T1540" s="8"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48"/>
        <v>135.98609999999999</v>
      </c>
      <c r="P1541">
        <f t="shared" si="49"/>
        <v>9576.4859154929582</v>
      </c>
      <c r="Q1541" t="s">
        <v>8343</v>
      </c>
      <c r="R1541" t="s">
        <v>8344</v>
      </c>
      <c r="S1541" s="8">
        <v>42705.919201388882</v>
      </c>
      <c r="T1541" s="8"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48"/>
        <v>117.86666666666667</v>
      </c>
      <c r="P1542">
        <f t="shared" si="49"/>
        <v>18040.81632653061</v>
      </c>
      <c r="Q1542" t="s">
        <v>8343</v>
      </c>
      <c r="R1542" t="s">
        <v>8344</v>
      </c>
      <c r="S1542" s="8">
        <v>41939.00712962963</v>
      </c>
      <c r="T1542" s="8"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48"/>
        <v>3.3333333333333333E-2</v>
      </c>
      <c r="P1543">
        <f t="shared" si="49"/>
        <v>300</v>
      </c>
      <c r="Q1543" t="s">
        <v>8343</v>
      </c>
      <c r="R1543" t="s">
        <v>8348</v>
      </c>
      <c r="S1543" s="8">
        <v>41974.712245370371</v>
      </c>
      <c r="T1543" s="8"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48"/>
        <v>4</v>
      </c>
      <c r="P1544">
        <f t="shared" si="49"/>
        <v>2000</v>
      </c>
      <c r="Q1544" t="s">
        <v>8343</v>
      </c>
      <c r="R1544" t="s">
        <v>8348</v>
      </c>
      <c r="S1544" s="8">
        <v>42170.996527777781</v>
      </c>
      <c r="T1544" s="8"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48"/>
        <v>0.44444444444444442</v>
      </c>
      <c r="P1545">
        <f t="shared" si="49"/>
        <v>1000</v>
      </c>
      <c r="Q1545" t="s">
        <v>8343</v>
      </c>
      <c r="R1545" t="s">
        <v>8348</v>
      </c>
      <c r="S1545" s="8">
        <v>41935.509652777779</v>
      </c>
      <c r="T1545" s="8"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48"/>
        <v>0</v>
      </c>
      <c r="P1546" t="e">
        <f t="shared" si="49"/>
        <v>#DIV/0!</v>
      </c>
      <c r="Q1546" t="s">
        <v>8343</v>
      </c>
      <c r="R1546" t="s">
        <v>8348</v>
      </c>
      <c r="S1546" s="8">
        <v>42053.051203703704</v>
      </c>
      <c r="T1546" s="8"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48"/>
        <v>3.3333333333333333E-2</v>
      </c>
      <c r="P1547">
        <f t="shared" si="49"/>
        <v>100</v>
      </c>
      <c r="Q1547" t="s">
        <v>8343</v>
      </c>
      <c r="R1547" t="s">
        <v>8348</v>
      </c>
      <c r="S1547" s="8">
        <v>42031.884652777779</v>
      </c>
      <c r="T1547" s="8"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48"/>
        <v>28.9</v>
      </c>
      <c r="P1548">
        <f t="shared" si="49"/>
        <v>2627.2727272727275</v>
      </c>
      <c r="Q1548" t="s">
        <v>8343</v>
      </c>
      <c r="R1548" t="s">
        <v>8348</v>
      </c>
      <c r="S1548" s="8">
        <v>41839.212951388887</v>
      </c>
      <c r="T1548" s="8"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48"/>
        <v>0</v>
      </c>
      <c r="P1549" t="e">
        <f t="shared" si="49"/>
        <v>#DIV/0!</v>
      </c>
      <c r="Q1549" t="s">
        <v>8343</v>
      </c>
      <c r="R1549" t="s">
        <v>8348</v>
      </c>
      <c r="S1549" s="8">
        <v>42782.426875000005</v>
      </c>
      <c r="T1549" s="8"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48"/>
        <v>8.5714285714285712</v>
      </c>
      <c r="P1550">
        <f t="shared" si="49"/>
        <v>6000</v>
      </c>
      <c r="Q1550" t="s">
        <v>8343</v>
      </c>
      <c r="R1550" t="s">
        <v>8348</v>
      </c>
      <c r="S1550" s="8">
        <v>42286.88217592593</v>
      </c>
      <c r="T1550" s="8"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48"/>
        <v>34</v>
      </c>
      <c r="P1551">
        <f t="shared" si="49"/>
        <v>2833.333333333333</v>
      </c>
      <c r="Q1551" t="s">
        <v>8343</v>
      </c>
      <c r="R1551" t="s">
        <v>8348</v>
      </c>
      <c r="S1551" s="8">
        <v>42281.136099537034</v>
      </c>
      <c r="T1551" s="8"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48"/>
        <v>13.466666666666665</v>
      </c>
      <c r="P1552">
        <f t="shared" si="49"/>
        <v>1442.8571428571429</v>
      </c>
      <c r="Q1552" t="s">
        <v>8343</v>
      </c>
      <c r="R1552" t="s">
        <v>8348</v>
      </c>
      <c r="S1552" s="8">
        <v>42472.449467592596</v>
      </c>
      <c r="T1552" s="8"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48"/>
        <v>0</v>
      </c>
      <c r="P1553" t="e">
        <f t="shared" si="49"/>
        <v>#DIV/0!</v>
      </c>
      <c r="Q1553" t="s">
        <v>8343</v>
      </c>
      <c r="R1553" t="s">
        <v>8348</v>
      </c>
      <c r="S1553" s="8">
        <v>42121.824525462958</v>
      </c>
      <c r="T1553" s="8"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48"/>
        <v>49.186046511627907</v>
      </c>
      <c r="P1554">
        <f t="shared" si="49"/>
        <v>13218.75</v>
      </c>
      <c r="Q1554" t="s">
        <v>8343</v>
      </c>
      <c r="R1554" t="s">
        <v>8348</v>
      </c>
      <c r="S1554" s="8">
        <v>41892.688750000001</v>
      </c>
      <c r="T1554" s="8"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48"/>
        <v>0</v>
      </c>
      <c r="P1555" t="e">
        <f t="shared" si="49"/>
        <v>#DIV/0!</v>
      </c>
      <c r="Q1555" t="s">
        <v>8343</v>
      </c>
      <c r="R1555" t="s">
        <v>8348</v>
      </c>
      <c r="S1555" s="8">
        <v>42219.282951388886</v>
      </c>
      <c r="T1555" s="8"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48"/>
        <v>0</v>
      </c>
      <c r="P1556" t="e">
        <f t="shared" si="49"/>
        <v>#DIV/0!</v>
      </c>
      <c r="Q1556" t="s">
        <v>8343</v>
      </c>
      <c r="R1556" t="s">
        <v>8348</v>
      </c>
      <c r="S1556" s="8">
        <v>42188.252199074079</v>
      </c>
      <c r="T1556" s="8"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48"/>
        <v>0</v>
      </c>
      <c r="P1557" t="e">
        <f t="shared" si="49"/>
        <v>#DIV/0!</v>
      </c>
      <c r="Q1557" t="s">
        <v>8343</v>
      </c>
      <c r="R1557" t="s">
        <v>8348</v>
      </c>
      <c r="S1557" s="8">
        <v>42241.613796296297</v>
      </c>
      <c r="T1557" s="8"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48"/>
        <v>45.133333333333333</v>
      </c>
      <c r="P1558">
        <f t="shared" si="49"/>
        <v>5641.6666666666661</v>
      </c>
      <c r="Q1558" t="s">
        <v>8343</v>
      </c>
      <c r="R1558" t="s">
        <v>8348</v>
      </c>
      <c r="S1558" s="8">
        <v>42525.153055555551</v>
      </c>
      <c r="T1558" s="8"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48"/>
        <v>4</v>
      </c>
      <c r="P1559">
        <f t="shared" si="49"/>
        <v>10000</v>
      </c>
      <c r="Q1559" t="s">
        <v>8343</v>
      </c>
      <c r="R1559" t="s">
        <v>8348</v>
      </c>
      <c r="S1559" s="8">
        <v>41871.65315972222</v>
      </c>
      <c r="T1559" s="8"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48"/>
        <v>4.666666666666667</v>
      </c>
      <c r="P1560">
        <f t="shared" si="49"/>
        <v>1166.6666666666665</v>
      </c>
      <c r="Q1560" t="s">
        <v>8343</v>
      </c>
      <c r="R1560" t="s">
        <v>8348</v>
      </c>
      <c r="S1560" s="8">
        <v>42185.397673611107</v>
      </c>
      <c r="T1560" s="8"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48"/>
        <v>0.33333333333333337</v>
      </c>
      <c r="P1561">
        <f t="shared" si="49"/>
        <v>5000</v>
      </c>
      <c r="Q1561" t="s">
        <v>8343</v>
      </c>
      <c r="R1561" t="s">
        <v>8348</v>
      </c>
      <c r="S1561" s="8">
        <v>42108.05322916666</v>
      </c>
      <c r="T1561" s="8"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48"/>
        <v>3.7600000000000002</v>
      </c>
      <c r="P1562">
        <f t="shared" si="49"/>
        <v>2350</v>
      </c>
      <c r="Q1562" t="s">
        <v>8343</v>
      </c>
      <c r="R1562" t="s">
        <v>8348</v>
      </c>
      <c r="S1562" s="8">
        <v>41936.020752314813</v>
      </c>
      <c r="T1562" s="8"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48"/>
        <v>0.67</v>
      </c>
      <c r="P1563">
        <f t="shared" si="49"/>
        <v>6700</v>
      </c>
      <c r="Q1563" t="s">
        <v>8327</v>
      </c>
      <c r="R1563" t="s">
        <v>8349</v>
      </c>
      <c r="S1563" s="8">
        <v>41555.041701388887</v>
      </c>
      <c r="T1563" s="8"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48"/>
        <v>0</v>
      </c>
      <c r="P1564" t="e">
        <f t="shared" si="49"/>
        <v>#DIV/0!</v>
      </c>
      <c r="Q1564" t="s">
        <v>8327</v>
      </c>
      <c r="R1564" t="s">
        <v>8349</v>
      </c>
      <c r="S1564" s="8">
        <v>40079.566157407404</v>
      </c>
      <c r="T1564" s="8"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48"/>
        <v>1.4166666666666665</v>
      </c>
      <c r="P1565">
        <f t="shared" si="49"/>
        <v>4250</v>
      </c>
      <c r="Q1565" t="s">
        <v>8327</v>
      </c>
      <c r="R1565" t="s">
        <v>8349</v>
      </c>
      <c r="S1565" s="8">
        <v>41652.742488425924</v>
      </c>
      <c r="T1565" s="8"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48"/>
        <v>0.1</v>
      </c>
      <c r="P1566">
        <f t="shared" si="49"/>
        <v>1000</v>
      </c>
      <c r="Q1566" t="s">
        <v>8327</v>
      </c>
      <c r="R1566" t="s">
        <v>8349</v>
      </c>
      <c r="S1566" s="8">
        <v>42121.367002314815</v>
      </c>
      <c r="T1566" s="8"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48"/>
        <v>2.5</v>
      </c>
      <c r="P1567">
        <f t="shared" si="49"/>
        <v>10000</v>
      </c>
      <c r="Q1567" t="s">
        <v>8327</v>
      </c>
      <c r="R1567" t="s">
        <v>8349</v>
      </c>
      <c r="S1567" s="8">
        <v>40672.729872685188</v>
      </c>
      <c r="T1567" s="8"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48"/>
        <v>21.25</v>
      </c>
      <c r="P1568">
        <f t="shared" si="49"/>
        <v>10805.084745762711</v>
      </c>
      <c r="Q1568" t="s">
        <v>8327</v>
      </c>
      <c r="R1568" t="s">
        <v>8349</v>
      </c>
      <c r="S1568" s="8">
        <v>42549.916712962964</v>
      </c>
      <c r="T1568" s="8"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48"/>
        <v>4.117647058823529</v>
      </c>
      <c r="P1569">
        <f t="shared" si="49"/>
        <v>2692.3076923076924</v>
      </c>
      <c r="Q1569" t="s">
        <v>8327</v>
      </c>
      <c r="R1569" t="s">
        <v>8349</v>
      </c>
      <c r="S1569" s="8">
        <v>41671.936863425923</v>
      </c>
      <c r="T1569" s="8"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48"/>
        <v>13.639999999999999</v>
      </c>
      <c r="P1570">
        <f t="shared" si="49"/>
        <v>15500</v>
      </c>
      <c r="Q1570" t="s">
        <v>8327</v>
      </c>
      <c r="R1570" t="s">
        <v>8349</v>
      </c>
      <c r="S1570" s="8">
        <v>41962.062326388885</v>
      </c>
      <c r="T1570" s="8"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48"/>
        <v>0</v>
      </c>
      <c r="P1571" t="e">
        <f t="shared" si="49"/>
        <v>#DIV/0!</v>
      </c>
      <c r="Q1571" t="s">
        <v>8327</v>
      </c>
      <c r="R1571" t="s">
        <v>8349</v>
      </c>
      <c r="S1571" s="8">
        <v>41389.679560185185</v>
      </c>
      <c r="T1571" s="8"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48"/>
        <v>41.4</v>
      </c>
      <c r="P1572">
        <f t="shared" si="49"/>
        <v>4776.9230769230762</v>
      </c>
      <c r="Q1572" t="s">
        <v>8327</v>
      </c>
      <c r="R1572" t="s">
        <v>8349</v>
      </c>
      <c r="S1572" s="8">
        <v>42438.813449074078</v>
      </c>
      <c r="T1572" s="8"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48"/>
        <v>0.66115702479338845</v>
      </c>
      <c r="P1573">
        <f t="shared" si="49"/>
        <v>2000</v>
      </c>
      <c r="Q1573" t="s">
        <v>8327</v>
      </c>
      <c r="R1573" t="s">
        <v>8349</v>
      </c>
      <c r="S1573" s="8">
        <v>42144.769479166673</v>
      </c>
      <c r="T1573" s="8"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48"/>
        <v>5</v>
      </c>
      <c r="P1574">
        <f t="shared" si="49"/>
        <v>4166.6666666666661</v>
      </c>
      <c r="Q1574" t="s">
        <v>8327</v>
      </c>
      <c r="R1574" t="s">
        <v>8349</v>
      </c>
      <c r="S1574" s="8">
        <v>42404.033090277779</v>
      </c>
      <c r="T1574" s="8"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48"/>
        <v>2.4777777777777779</v>
      </c>
      <c r="P1575">
        <f t="shared" si="49"/>
        <v>7433.333333333333</v>
      </c>
      <c r="Q1575" t="s">
        <v>8327</v>
      </c>
      <c r="R1575" t="s">
        <v>8349</v>
      </c>
      <c r="S1575" s="8">
        <v>42786.000023148154</v>
      </c>
      <c r="T1575" s="8"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48"/>
        <v>5.0599999999999996</v>
      </c>
      <c r="P1576">
        <f t="shared" si="49"/>
        <v>8433.3333333333321</v>
      </c>
      <c r="Q1576" t="s">
        <v>8327</v>
      </c>
      <c r="R1576" t="s">
        <v>8349</v>
      </c>
      <c r="S1576" s="8">
        <v>42017.927418981482</v>
      </c>
      <c r="T1576" s="8"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48"/>
        <v>22.91</v>
      </c>
      <c r="P1577">
        <f t="shared" si="49"/>
        <v>6545.7142857142853</v>
      </c>
      <c r="Q1577" t="s">
        <v>8327</v>
      </c>
      <c r="R1577" t="s">
        <v>8349</v>
      </c>
      <c r="S1577" s="8">
        <v>41799.524259259262</v>
      </c>
      <c r="T1577" s="8"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48"/>
        <v>13</v>
      </c>
      <c r="P1578">
        <f t="shared" si="49"/>
        <v>6500</v>
      </c>
      <c r="Q1578" t="s">
        <v>8327</v>
      </c>
      <c r="R1578" t="s">
        <v>8349</v>
      </c>
      <c r="S1578" s="8">
        <v>42140.879259259258</v>
      </c>
      <c r="T1578" s="8"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48"/>
        <v>0.54999999999999993</v>
      </c>
      <c r="P1579">
        <f t="shared" si="49"/>
        <v>2750</v>
      </c>
      <c r="Q1579" t="s">
        <v>8327</v>
      </c>
      <c r="R1579" t="s">
        <v>8349</v>
      </c>
      <c r="S1579" s="8">
        <v>41054.847777777781</v>
      </c>
      <c r="T1579" s="8"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48"/>
        <v>10.806536636794938</v>
      </c>
      <c r="P1580">
        <f t="shared" si="49"/>
        <v>5125</v>
      </c>
      <c r="Q1580" t="s">
        <v>8327</v>
      </c>
      <c r="R1580" t="s">
        <v>8349</v>
      </c>
      <c r="S1580" s="8">
        <v>40399.065868055557</v>
      </c>
      <c r="T1580" s="8"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48"/>
        <v>0.84008400840084008</v>
      </c>
      <c r="P1581">
        <f t="shared" si="49"/>
        <v>1400</v>
      </c>
      <c r="Q1581" t="s">
        <v>8327</v>
      </c>
      <c r="R1581" t="s">
        <v>8349</v>
      </c>
      <c r="S1581" s="8">
        <v>41481.996423611112</v>
      </c>
      <c r="T1581" s="8"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48"/>
        <v>0</v>
      </c>
      <c r="P1582" t="e">
        <f t="shared" si="49"/>
        <v>#DIV/0!</v>
      </c>
      <c r="Q1582" t="s">
        <v>8327</v>
      </c>
      <c r="R1582" t="s">
        <v>8349</v>
      </c>
      <c r="S1582" s="8">
        <v>40990.050069444449</v>
      </c>
      <c r="T1582" s="8"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48"/>
        <v>0.5</v>
      </c>
      <c r="P1583">
        <f t="shared" si="49"/>
        <v>500</v>
      </c>
      <c r="Q1583" t="s">
        <v>8343</v>
      </c>
      <c r="R1583" t="s">
        <v>8350</v>
      </c>
      <c r="S1583" s="8">
        <v>42325.448958333334</v>
      </c>
      <c r="T1583" s="8"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48"/>
        <v>9.3000000000000007</v>
      </c>
      <c r="P1584">
        <f t="shared" si="49"/>
        <v>3100</v>
      </c>
      <c r="Q1584" t="s">
        <v>8343</v>
      </c>
      <c r="R1584" t="s">
        <v>8350</v>
      </c>
      <c r="S1584" s="8">
        <v>42246.789965277778</v>
      </c>
      <c r="T1584" s="8"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48"/>
        <v>7.4999999999999997E-2</v>
      </c>
      <c r="P1585">
        <f t="shared" si="49"/>
        <v>1500</v>
      </c>
      <c r="Q1585" t="s">
        <v>8343</v>
      </c>
      <c r="R1585" t="s">
        <v>8350</v>
      </c>
      <c r="S1585" s="8">
        <v>41877.904988425929</v>
      </c>
      <c r="T1585" s="8"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48"/>
        <v>0</v>
      </c>
      <c r="P1586" t="e">
        <f t="shared" si="49"/>
        <v>#DIV/0!</v>
      </c>
      <c r="Q1586" t="s">
        <v>8343</v>
      </c>
      <c r="R1586" t="s">
        <v>8350</v>
      </c>
      <c r="S1586" s="8">
        <v>41779.649317129632</v>
      </c>
      <c r="T1586" s="8"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48"/>
        <v>79</v>
      </c>
      <c r="P1587">
        <f t="shared" si="49"/>
        <v>13166.666666666666</v>
      </c>
      <c r="Q1587" t="s">
        <v>8343</v>
      </c>
      <c r="R1587" t="s">
        <v>8350</v>
      </c>
      <c r="S1587" s="8">
        <v>42707.895462962959</v>
      </c>
      <c r="T1587" s="8"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48"/>
        <v>0</v>
      </c>
      <c r="P1588" t="e">
        <f t="shared" si="49"/>
        <v>#DIV/0!</v>
      </c>
      <c r="Q1588" t="s">
        <v>8343</v>
      </c>
      <c r="R1588" t="s">
        <v>8350</v>
      </c>
      <c r="S1588" s="8">
        <v>42069.104421296302</v>
      </c>
      <c r="T1588" s="8"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48"/>
        <v>1.3333333333333334E-2</v>
      </c>
      <c r="P1589">
        <f t="shared" si="49"/>
        <v>100</v>
      </c>
      <c r="Q1589" t="s">
        <v>8343</v>
      </c>
      <c r="R1589" t="s">
        <v>8350</v>
      </c>
      <c r="S1589" s="8">
        <v>41956.950983796298</v>
      </c>
      <c r="T1589" s="8"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48"/>
        <v>0</v>
      </c>
      <c r="P1590" t="e">
        <f t="shared" si="49"/>
        <v>#DIV/0!</v>
      </c>
      <c r="Q1590" t="s">
        <v>8343</v>
      </c>
      <c r="R1590" t="s">
        <v>8350</v>
      </c>
      <c r="S1590" s="8">
        <v>42005.24998842593</v>
      </c>
      <c r="T1590" s="8"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48"/>
        <v>0</v>
      </c>
      <c r="P1591" t="e">
        <f t="shared" si="49"/>
        <v>#DIV/0!</v>
      </c>
      <c r="Q1591" t="s">
        <v>8343</v>
      </c>
      <c r="R1591" t="s">
        <v>8350</v>
      </c>
      <c r="S1591" s="8">
        <v>42256.984791666662</v>
      </c>
      <c r="T1591" s="8"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48"/>
        <v>1.7000000000000002</v>
      </c>
      <c r="P1592">
        <f t="shared" si="49"/>
        <v>51000</v>
      </c>
      <c r="Q1592" t="s">
        <v>8343</v>
      </c>
      <c r="R1592" t="s">
        <v>8350</v>
      </c>
      <c r="S1592" s="8">
        <v>42240.857222222221</v>
      </c>
      <c r="T1592" s="8"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48"/>
        <v>29.228571428571428</v>
      </c>
      <c r="P1593">
        <f t="shared" si="49"/>
        <v>4447.826086956522</v>
      </c>
      <c r="Q1593" t="s">
        <v>8343</v>
      </c>
      <c r="R1593" t="s">
        <v>8350</v>
      </c>
      <c r="S1593" s="8">
        <v>42433.726168981477</v>
      </c>
      <c r="T1593" s="8"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48"/>
        <v>0</v>
      </c>
      <c r="P1594" t="e">
        <f t="shared" si="49"/>
        <v>#DIV/0!</v>
      </c>
      <c r="Q1594" t="s">
        <v>8343</v>
      </c>
      <c r="R1594" t="s">
        <v>8350</v>
      </c>
      <c r="S1594" s="8">
        <v>42046.072743055556</v>
      </c>
      <c r="T1594" s="8"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48"/>
        <v>1.3636363636363637E-2</v>
      </c>
      <c r="P1595">
        <f t="shared" si="49"/>
        <v>100</v>
      </c>
      <c r="Q1595" t="s">
        <v>8343</v>
      </c>
      <c r="R1595" t="s">
        <v>8350</v>
      </c>
      <c r="S1595" s="8">
        <v>42033.845543981486</v>
      </c>
      <c r="T1595" s="8"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48"/>
        <v>20.5</v>
      </c>
      <c r="P1596">
        <f t="shared" si="49"/>
        <v>2050</v>
      </c>
      <c r="Q1596" t="s">
        <v>8343</v>
      </c>
      <c r="R1596" t="s">
        <v>8350</v>
      </c>
      <c r="S1596" s="8">
        <v>42445.712754629625</v>
      </c>
      <c r="T1596" s="8"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48"/>
        <v>0.27999999999999997</v>
      </c>
      <c r="P1597">
        <f t="shared" si="49"/>
        <v>4000</v>
      </c>
      <c r="Q1597" t="s">
        <v>8343</v>
      </c>
      <c r="R1597" t="s">
        <v>8350</v>
      </c>
      <c r="S1597" s="8">
        <v>41780.050092592595</v>
      </c>
      <c r="T1597" s="8"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48"/>
        <v>2.3076923076923079</v>
      </c>
      <c r="P1598">
        <f t="shared" si="49"/>
        <v>2500</v>
      </c>
      <c r="Q1598" t="s">
        <v>8343</v>
      </c>
      <c r="R1598" t="s">
        <v>8350</v>
      </c>
      <c r="S1598" s="8">
        <v>41941.430196759262</v>
      </c>
      <c r="T1598" s="8"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48"/>
        <v>0</v>
      </c>
      <c r="P1599" t="e">
        <f t="shared" si="49"/>
        <v>#DIV/0!</v>
      </c>
      <c r="Q1599" t="s">
        <v>8343</v>
      </c>
      <c r="R1599" t="s">
        <v>8350</v>
      </c>
      <c r="S1599" s="8">
        <v>42603.354131944448</v>
      </c>
      <c r="T1599" s="8"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48"/>
        <v>0.125</v>
      </c>
      <c r="P1600">
        <f t="shared" si="49"/>
        <v>100</v>
      </c>
      <c r="Q1600" t="s">
        <v>8343</v>
      </c>
      <c r="R1600" t="s">
        <v>8350</v>
      </c>
      <c r="S1600" s="8">
        <v>42151.667337962965</v>
      </c>
      <c r="T1600" s="8"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48"/>
        <v>0</v>
      </c>
      <c r="P1601" t="e">
        <f t="shared" si="49"/>
        <v>#DIV/0!</v>
      </c>
      <c r="Q1601" t="s">
        <v>8343</v>
      </c>
      <c r="R1601" t="s">
        <v>8350</v>
      </c>
      <c r="S1601" s="8">
        <v>42438.53907407407</v>
      </c>
      <c r="T1601" s="8"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48"/>
        <v>7.3400000000000007</v>
      </c>
      <c r="P1602">
        <f t="shared" si="49"/>
        <v>4077.7777777777778</v>
      </c>
      <c r="Q1602" t="s">
        <v>8343</v>
      </c>
      <c r="R1602" t="s">
        <v>8350</v>
      </c>
      <c r="S1602" s="8">
        <v>41791.057314814818</v>
      </c>
      <c r="T1602" s="8"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50">(E1603/D1603)*100</f>
        <v>108.2492</v>
      </c>
      <c r="P1603">
        <f t="shared" ref="P1603:P1666" si="51">(E1603/L1603)*100</f>
        <v>4832.5535714285716</v>
      </c>
      <c r="Q1603" t="s">
        <v>8330</v>
      </c>
      <c r="R1603" t="s">
        <v>8331</v>
      </c>
      <c r="S1603" s="8">
        <v>40638.092974537038</v>
      </c>
      <c r="T1603" s="8"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50"/>
        <v>100.16666666666667</v>
      </c>
      <c r="P1604">
        <f t="shared" si="51"/>
        <v>4695.3125</v>
      </c>
      <c r="Q1604" t="s">
        <v>8330</v>
      </c>
      <c r="R1604" t="s">
        <v>8331</v>
      </c>
      <c r="S1604" s="8">
        <v>40788.297650462962</v>
      </c>
      <c r="T1604" s="8"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50"/>
        <v>100.03299999999999</v>
      </c>
      <c r="P1605">
        <f t="shared" si="51"/>
        <v>6668.8666666666659</v>
      </c>
      <c r="Q1605" t="s">
        <v>8330</v>
      </c>
      <c r="R1605" t="s">
        <v>8331</v>
      </c>
      <c r="S1605" s="8">
        <v>40876.169664351852</v>
      </c>
      <c r="T1605" s="8"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50"/>
        <v>122.10714285714286</v>
      </c>
      <c r="P1606">
        <f t="shared" si="51"/>
        <v>4884.2857142857138</v>
      </c>
      <c r="Q1606" t="s">
        <v>8330</v>
      </c>
      <c r="R1606" t="s">
        <v>8331</v>
      </c>
      <c r="S1606" s="8">
        <v>40945.845312500001</v>
      </c>
      <c r="T1606" s="8"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50"/>
        <v>100.69333333333334</v>
      </c>
      <c r="P1607">
        <f t="shared" si="51"/>
        <v>13730.909090909092</v>
      </c>
      <c r="Q1607" t="s">
        <v>8330</v>
      </c>
      <c r="R1607" t="s">
        <v>8331</v>
      </c>
      <c r="S1607" s="8">
        <v>40747.012881944444</v>
      </c>
      <c r="T1607" s="8"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50"/>
        <v>101.004125</v>
      </c>
      <c r="P1608">
        <f t="shared" si="51"/>
        <v>8782.967391304348</v>
      </c>
      <c r="Q1608" t="s">
        <v>8330</v>
      </c>
      <c r="R1608" t="s">
        <v>8331</v>
      </c>
      <c r="S1608" s="8">
        <v>40536.111550925925</v>
      </c>
      <c r="T1608" s="8"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50"/>
        <v>145.11000000000001</v>
      </c>
      <c r="P1609">
        <f t="shared" si="51"/>
        <v>7078.5365853658532</v>
      </c>
      <c r="Q1609" t="s">
        <v>8330</v>
      </c>
      <c r="R1609" t="s">
        <v>8331</v>
      </c>
      <c r="S1609" s="8">
        <v>41053.80846064815</v>
      </c>
      <c r="T1609" s="8"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50"/>
        <v>101.25</v>
      </c>
      <c r="P1610">
        <f t="shared" si="51"/>
        <v>5282.608695652174</v>
      </c>
      <c r="Q1610" t="s">
        <v>8330</v>
      </c>
      <c r="R1610" t="s">
        <v>8331</v>
      </c>
      <c r="S1610" s="8">
        <v>41607.83085648148</v>
      </c>
      <c r="T1610" s="8"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50"/>
        <v>118.33333333333333</v>
      </c>
      <c r="P1611">
        <f t="shared" si="51"/>
        <v>44375</v>
      </c>
      <c r="Q1611" t="s">
        <v>8330</v>
      </c>
      <c r="R1611" t="s">
        <v>8331</v>
      </c>
      <c r="S1611" s="8">
        <v>40796.001261574071</v>
      </c>
      <c r="T1611" s="8"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50"/>
        <v>271.85000000000002</v>
      </c>
      <c r="P1612">
        <f t="shared" si="51"/>
        <v>4854.4642857142853</v>
      </c>
      <c r="Q1612" t="s">
        <v>8330</v>
      </c>
      <c r="R1612" t="s">
        <v>8331</v>
      </c>
      <c r="S1612" s="8">
        <v>41228.924884259257</v>
      </c>
      <c r="T1612" s="8"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50"/>
        <v>125.125</v>
      </c>
      <c r="P1613">
        <f t="shared" si="51"/>
        <v>3707.4074074074078</v>
      </c>
      <c r="Q1613" t="s">
        <v>8330</v>
      </c>
      <c r="R1613" t="s">
        <v>8331</v>
      </c>
      <c r="S1613" s="8">
        <v>41409.00037037037</v>
      </c>
      <c r="T1613" s="8"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50"/>
        <v>110.00000000000001</v>
      </c>
      <c r="P1614">
        <f t="shared" si="51"/>
        <v>5000</v>
      </c>
      <c r="Q1614" t="s">
        <v>8330</v>
      </c>
      <c r="R1614" t="s">
        <v>8331</v>
      </c>
      <c r="S1614" s="8">
        <v>41246.874814814815</v>
      </c>
      <c r="T1614" s="8"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50"/>
        <v>101.49999999999999</v>
      </c>
      <c r="P1615">
        <f t="shared" si="51"/>
        <v>3903.8461538461538</v>
      </c>
      <c r="Q1615" t="s">
        <v>8330</v>
      </c>
      <c r="R1615" t="s">
        <v>8331</v>
      </c>
      <c r="S1615" s="8">
        <v>41082.069467592592</v>
      </c>
      <c r="T1615" s="8"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50"/>
        <v>102.69999999999999</v>
      </c>
      <c r="P1616">
        <f t="shared" si="51"/>
        <v>6668.8311688311687</v>
      </c>
      <c r="Q1616" t="s">
        <v>8330</v>
      </c>
      <c r="R1616" t="s">
        <v>8331</v>
      </c>
      <c r="S1616" s="8">
        <v>41794.981122685182</v>
      </c>
      <c r="T1616" s="8"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50"/>
        <v>114.12500000000001</v>
      </c>
      <c r="P1617">
        <f t="shared" si="51"/>
        <v>6713.2352941176468</v>
      </c>
      <c r="Q1617" t="s">
        <v>8330</v>
      </c>
      <c r="R1617" t="s">
        <v>8331</v>
      </c>
      <c r="S1617" s="8">
        <v>40845.050879629627</v>
      </c>
      <c r="T1617" s="8"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50"/>
        <v>104.2</v>
      </c>
      <c r="P1618">
        <f t="shared" si="51"/>
        <v>6636.9426751592355</v>
      </c>
      <c r="Q1618" t="s">
        <v>8330</v>
      </c>
      <c r="R1618" t="s">
        <v>8331</v>
      </c>
      <c r="S1618" s="8">
        <v>41194.715520833335</v>
      </c>
      <c r="T1618" s="8"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50"/>
        <v>145.85714285714286</v>
      </c>
      <c r="P1619">
        <f t="shared" si="51"/>
        <v>6462.0253164556952</v>
      </c>
      <c r="Q1619" t="s">
        <v>8330</v>
      </c>
      <c r="R1619" t="s">
        <v>8331</v>
      </c>
      <c r="S1619" s="8">
        <v>41546.664212962962</v>
      </c>
      <c r="T1619" s="8"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50"/>
        <v>105.06666666666666</v>
      </c>
      <c r="P1620">
        <f t="shared" si="51"/>
        <v>5837.0370370370374</v>
      </c>
      <c r="Q1620" t="s">
        <v>8330</v>
      </c>
      <c r="R1620" t="s">
        <v>8331</v>
      </c>
      <c r="S1620" s="8">
        <v>41301.654340277775</v>
      </c>
      <c r="T1620" s="8"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50"/>
        <v>133.33333333333331</v>
      </c>
      <c r="P1621">
        <f t="shared" si="51"/>
        <v>8695.652173913044</v>
      </c>
      <c r="Q1621" t="s">
        <v>8330</v>
      </c>
      <c r="R1621" t="s">
        <v>8331</v>
      </c>
      <c r="S1621" s="8">
        <v>41876.18618055556</v>
      </c>
      <c r="T1621" s="8"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50"/>
        <v>112.99999999999999</v>
      </c>
      <c r="P1622">
        <f t="shared" si="51"/>
        <v>6647.0588235294117</v>
      </c>
      <c r="Q1622" t="s">
        <v>8330</v>
      </c>
      <c r="R1622" t="s">
        <v>8331</v>
      </c>
      <c r="S1622" s="8">
        <v>41321.339583333334</v>
      </c>
      <c r="T1622" s="8"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50"/>
        <v>121.2</v>
      </c>
      <c r="P1623">
        <f t="shared" si="51"/>
        <v>16378.378378378378</v>
      </c>
      <c r="Q1623" t="s">
        <v>8330</v>
      </c>
      <c r="R1623" t="s">
        <v>8331</v>
      </c>
      <c r="S1623" s="8">
        <v>41003.60665509259</v>
      </c>
      <c r="T1623" s="8"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50"/>
        <v>101.72463768115942</v>
      </c>
      <c r="P1624">
        <f t="shared" si="51"/>
        <v>10798.461538461539</v>
      </c>
      <c r="Q1624" t="s">
        <v>8330</v>
      </c>
      <c r="R1624" t="s">
        <v>8331</v>
      </c>
      <c r="S1624" s="8">
        <v>41950.29483796296</v>
      </c>
      <c r="T1624" s="8"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50"/>
        <v>101.06666666666666</v>
      </c>
      <c r="P1625">
        <f t="shared" si="51"/>
        <v>4211.1111111111113</v>
      </c>
      <c r="Q1625" t="s">
        <v>8330</v>
      </c>
      <c r="R1625" t="s">
        <v>8331</v>
      </c>
      <c r="S1625" s="8">
        <v>41453.688530092593</v>
      </c>
      <c r="T1625" s="8"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50"/>
        <v>118</v>
      </c>
      <c r="P1626">
        <f t="shared" si="51"/>
        <v>4720</v>
      </c>
      <c r="Q1626" t="s">
        <v>8330</v>
      </c>
      <c r="R1626" t="s">
        <v>8331</v>
      </c>
      <c r="S1626" s="8">
        <v>41243.367303240739</v>
      </c>
      <c r="T1626" s="8"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50"/>
        <v>155.33333333333331</v>
      </c>
      <c r="P1627">
        <f t="shared" si="51"/>
        <v>11201.923076923078</v>
      </c>
      <c r="Q1627" t="s">
        <v>8330</v>
      </c>
      <c r="R1627" t="s">
        <v>8331</v>
      </c>
      <c r="S1627" s="8">
        <v>41135.699687500004</v>
      </c>
      <c r="T1627" s="8"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50"/>
        <v>101.18750000000001</v>
      </c>
      <c r="P1628">
        <f t="shared" si="51"/>
        <v>7495.3703703703713</v>
      </c>
      <c r="Q1628" t="s">
        <v>8330</v>
      </c>
      <c r="R1628" t="s">
        <v>8331</v>
      </c>
      <c r="S1628" s="8">
        <v>41579.847997685189</v>
      </c>
      <c r="T1628" s="8"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50"/>
        <v>117</v>
      </c>
      <c r="P1629">
        <f t="shared" si="51"/>
        <v>6157.8947368421059</v>
      </c>
      <c r="Q1629" t="s">
        <v>8330</v>
      </c>
      <c r="R1629" t="s">
        <v>8331</v>
      </c>
      <c r="S1629" s="8">
        <v>41205.707048611112</v>
      </c>
      <c r="T1629" s="8"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50"/>
        <v>100.925</v>
      </c>
      <c r="P1630">
        <f t="shared" si="51"/>
        <v>4587.5</v>
      </c>
      <c r="Q1630" t="s">
        <v>8330</v>
      </c>
      <c r="R1630" t="s">
        <v>8331</v>
      </c>
      <c r="S1630" s="8">
        <v>41774.737060185187</v>
      </c>
      <c r="T1630" s="8"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50"/>
        <v>103.66666666666666</v>
      </c>
      <c r="P1631">
        <f t="shared" si="51"/>
        <v>7585.3658536585372</v>
      </c>
      <c r="Q1631" t="s">
        <v>8330</v>
      </c>
      <c r="R1631" t="s">
        <v>8331</v>
      </c>
      <c r="S1631" s="8">
        <v>41645.867280092592</v>
      </c>
      <c r="T1631" s="8"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50"/>
        <v>265.25</v>
      </c>
      <c r="P1632">
        <f t="shared" si="51"/>
        <v>8420.6349206349205</v>
      </c>
      <c r="Q1632" t="s">
        <v>8330</v>
      </c>
      <c r="R1632" t="s">
        <v>8331</v>
      </c>
      <c r="S1632" s="8">
        <v>40939.837673611109</v>
      </c>
      <c r="T1632" s="8"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50"/>
        <v>155.91</v>
      </c>
      <c r="P1633">
        <f t="shared" si="51"/>
        <v>11722.556390977443</v>
      </c>
      <c r="Q1633" t="s">
        <v>8330</v>
      </c>
      <c r="R1633" t="s">
        <v>8331</v>
      </c>
      <c r="S1633" s="8">
        <v>41164.859502314815</v>
      </c>
      <c r="T1633" s="8"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50"/>
        <v>101.62500000000001</v>
      </c>
      <c r="P1634">
        <f t="shared" si="51"/>
        <v>8648.9361702127644</v>
      </c>
      <c r="Q1634" t="s">
        <v>8330</v>
      </c>
      <c r="R1634" t="s">
        <v>8331</v>
      </c>
      <c r="S1634" s="8">
        <v>40750.340902777774</v>
      </c>
      <c r="T1634" s="8"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50"/>
        <v>100</v>
      </c>
      <c r="P1635">
        <f t="shared" si="51"/>
        <v>17241.37931034483</v>
      </c>
      <c r="Q1635" t="s">
        <v>8330</v>
      </c>
      <c r="R1635" t="s">
        <v>8331</v>
      </c>
      <c r="S1635" s="8">
        <v>40896.883750000001</v>
      </c>
      <c r="T1635" s="8"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50"/>
        <v>100.49999999999999</v>
      </c>
      <c r="P1636">
        <f t="shared" si="51"/>
        <v>6281.25</v>
      </c>
      <c r="Q1636" t="s">
        <v>8330</v>
      </c>
      <c r="R1636" t="s">
        <v>8331</v>
      </c>
      <c r="S1636" s="8">
        <v>40658.189826388887</v>
      </c>
      <c r="T1636" s="8"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50"/>
        <v>125.29999999999998</v>
      </c>
      <c r="P1637">
        <f t="shared" si="51"/>
        <v>6772.9729729729725</v>
      </c>
      <c r="Q1637" t="s">
        <v>8330</v>
      </c>
      <c r="R1637" t="s">
        <v>8331</v>
      </c>
      <c r="S1637" s="8">
        <v>42502.868761574078</v>
      </c>
      <c r="T1637" s="8"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50"/>
        <v>103.55555555555556</v>
      </c>
      <c r="P1638">
        <f t="shared" si="51"/>
        <v>5356.3218390804604</v>
      </c>
      <c r="Q1638" t="s">
        <v>8330</v>
      </c>
      <c r="R1638" t="s">
        <v>8331</v>
      </c>
      <c r="S1638" s="8">
        <v>40663.08666666667</v>
      </c>
      <c r="T1638" s="8"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50"/>
        <v>103.8</v>
      </c>
      <c r="P1639">
        <f t="shared" si="51"/>
        <v>3460</v>
      </c>
      <c r="Q1639" t="s">
        <v>8330</v>
      </c>
      <c r="R1639" t="s">
        <v>8331</v>
      </c>
      <c r="S1639" s="8">
        <v>40122.751620370371</v>
      </c>
      <c r="T1639" s="8"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50"/>
        <v>105</v>
      </c>
      <c r="P1640">
        <f t="shared" si="51"/>
        <v>3888.8888888888887</v>
      </c>
      <c r="Q1640" t="s">
        <v>8330</v>
      </c>
      <c r="R1640" t="s">
        <v>8331</v>
      </c>
      <c r="S1640" s="8">
        <v>41288.68712962963</v>
      </c>
      <c r="T1640" s="8"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50"/>
        <v>100</v>
      </c>
      <c r="P1641">
        <f t="shared" si="51"/>
        <v>9473.6842105263167</v>
      </c>
      <c r="Q1641" t="s">
        <v>8330</v>
      </c>
      <c r="R1641" t="s">
        <v>8331</v>
      </c>
      <c r="S1641" s="8">
        <v>40941.652372685188</v>
      </c>
      <c r="T1641" s="8"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50"/>
        <v>169.86</v>
      </c>
      <c r="P1642">
        <f t="shared" si="51"/>
        <v>3996.7058823529414</v>
      </c>
      <c r="Q1642" t="s">
        <v>8330</v>
      </c>
      <c r="R1642" t="s">
        <v>8331</v>
      </c>
      <c r="S1642" s="8">
        <v>40379.23096064815</v>
      </c>
      <c r="T1642" s="8"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50"/>
        <v>101.4</v>
      </c>
      <c r="P1643">
        <f t="shared" si="51"/>
        <v>9750</v>
      </c>
      <c r="Q1643" t="s">
        <v>8330</v>
      </c>
      <c r="R1643" t="s">
        <v>8351</v>
      </c>
      <c r="S1643" s="8">
        <v>41962.596574074079</v>
      </c>
      <c r="T1643" s="8"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50"/>
        <v>100</v>
      </c>
      <c r="P1644">
        <f t="shared" si="51"/>
        <v>4285.7142857142853</v>
      </c>
      <c r="Q1644" t="s">
        <v>8330</v>
      </c>
      <c r="R1644" t="s">
        <v>8351</v>
      </c>
      <c r="S1644" s="8">
        <v>40688.024618055555</v>
      </c>
      <c r="T1644" s="8"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50"/>
        <v>124.70000000000002</v>
      </c>
      <c r="P1645">
        <f t="shared" si="51"/>
        <v>16851.35135135135</v>
      </c>
      <c r="Q1645" t="s">
        <v>8330</v>
      </c>
      <c r="R1645" t="s">
        <v>8351</v>
      </c>
      <c r="S1645" s="8">
        <v>41146.824212962965</v>
      </c>
      <c r="T1645" s="8"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50"/>
        <v>109.5</v>
      </c>
      <c r="P1646">
        <f t="shared" si="51"/>
        <v>8554.6875</v>
      </c>
      <c r="Q1646" t="s">
        <v>8330</v>
      </c>
      <c r="R1646" t="s">
        <v>8351</v>
      </c>
      <c r="S1646" s="8">
        <v>41175.05972222222</v>
      </c>
      <c r="T1646" s="8"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50"/>
        <v>110.80000000000001</v>
      </c>
      <c r="P1647">
        <f t="shared" si="51"/>
        <v>55400</v>
      </c>
      <c r="Q1647" t="s">
        <v>8330</v>
      </c>
      <c r="R1647" t="s">
        <v>8351</v>
      </c>
      <c r="S1647" s="8">
        <v>41521.617361111108</v>
      </c>
      <c r="T1647" s="8"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50"/>
        <v>110.2</v>
      </c>
      <c r="P1648">
        <f t="shared" si="51"/>
        <v>2655.4216867469881</v>
      </c>
      <c r="Q1648" t="s">
        <v>8330</v>
      </c>
      <c r="R1648" t="s">
        <v>8351</v>
      </c>
      <c r="S1648" s="8">
        <v>41833.450266203705</v>
      </c>
      <c r="T1648" s="8"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50"/>
        <v>104.71999999999998</v>
      </c>
      <c r="P1649">
        <f t="shared" si="51"/>
        <v>11382.608695652174</v>
      </c>
      <c r="Q1649" t="s">
        <v>8330</v>
      </c>
      <c r="R1649" t="s">
        <v>8351</v>
      </c>
      <c r="S1649" s="8">
        <v>41039.409456018519</v>
      </c>
      <c r="T1649" s="8"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50"/>
        <v>125.26086956521738</v>
      </c>
      <c r="P1650">
        <f t="shared" si="51"/>
        <v>3201.1111111111113</v>
      </c>
      <c r="Q1650" t="s">
        <v>8330</v>
      </c>
      <c r="R1650" t="s">
        <v>8351</v>
      </c>
      <c r="S1650" s="8">
        <v>40592.704652777778</v>
      </c>
      <c r="T1650" s="8"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50"/>
        <v>100.58763157894737</v>
      </c>
      <c r="P1651">
        <f t="shared" si="51"/>
        <v>4718.9259259259261</v>
      </c>
      <c r="Q1651" t="s">
        <v>8330</v>
      </c>
      <c r="R1651" t="s">
        <v>8351</v>
      </c>
      <c r="S1651" s="8">
        <v>41737.684664351851</v>
      </c>
      <c r="T1651" s="8"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50"/>
        <v>141.55000000000001</v>
      </c>
      <c r="P1652">
        <f t="shared" si="51"/>
        <v>8846.875</v>
      </c>
      <c r="Q1652" t="s">
        <v>8330</v>
      </c>
      <c r="R1652" t="s">
        <v>8351</v>
      </c>
      <c r="S1652" s="8">
        <v>41526.435613425929</v>
      </c>
      <c r="T1652" s="8"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50"/>
        <v>100.75</v>
      </c>
      <c r="P1653">
        <f t="shared" si="51"/>
        <v>10075</v>
      </c>
      <c r="Q1653" t="s">
        <v>8330</v>
      </c>
      <c r="R1653" t="s">
        <v>8351</v>
      </c>
      <c r="S1653" s="8">
        <v>40625.900694444441</v>
      </c>
      <c r="T1653" s="8"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50"/>
        <v>100.66666666666666</v>
      </c>
      <c r="P1654">
        <f t="shared" si="51"/>
        <v>6471.4285714285706</v>
      </c>
      <c r="Q1654" t="s">
        <v>8330</v>
      </c>
      <c r="R1654" t="s">
        <v>8351</v>
      </c>
      <c r="S1654" s="8">
        <v>41572.492974537039</v>
      </c>
      <c r="T1654" s="8"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50"/>
        <v>174.2304</v>
      </c>
      <c r="P1655">
        <f t="shared" si="51"/>
        <v>5185.4285714285716</v>
      </c>
      <c r="Q1655" t="s">
        <v>8330</v>
      </c>
      <c r="R1655" t="s">
        <v>8351</v>
      </c>
      <c r="S1655" s="8">
        <v>40626.834444444445</v>
      </c>
      <c r="T1655" s="8"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50"/>
        <v>119.90909090909089</v>
      </c>
      <c r="P1656">
        <f t="shared" si="51"/>
        <v>3879.4117647058824</v>
      </c>
      <c r="Q1656" t="s">
        <v>8330</v>
      </c>
      <c r="R1656" t="s">
        <v>8351</v>
      </c>
      <c r="S1656" s="8">
        <v>40987.890740740739</v>
      </c>
      <c r="T1656" s="8"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50"/>
        <v>142.86666666666667</v>
      </c>
      <c r="P1657">
        <f t="shared" si="51"/>
        <v>4464.5833333333339</v>
      </c>
      <c r="Q1657" t="s">
        <v>8330</v>
      </c>
      <c r="R1657" t="s">
        <v>8351</v>
      </c>
      <c r="S1657" s="8">
        <v>40974.791898148149</v>
      </c>
      <c r="T1657" s="8"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50"/>
        <v>100.33493333333334</v>
      </c>
      <c r="P1658">
        <f t="shared" si="51"/>
        <v>15677.333333333334</v>
      </c>
      <c r="Q1658" t="s">
        <v>8330</v>
      </c>
      <c r="R1658" t="s">
        <v>8351</v>
      </c>
      <c r="S1658" s="8">
        <v>41226.928842592592</v>
      </c>
      <c r="T1658" s="8"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50"/>
        <v>104.93380000000001</v>
      </c>
      <c r="P1659">
        <f t="shared" si="51"/>
        <v>11870.339366515836</v>
      </c>
      <c r="Q1659" t="s">
        <v>8330</v>
      </c>
      <c r="R1659" t="s">
        <v>8351</v>
      </c>
      <c r="S1659" s="8">
        <v>41023.782037037039</v>
      </c>
      <c r="T1659" s="8"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50"/>
        <v>132.23333333333335</v>
      </c>
      <c r="P1660">
        <f t="shared" si="51"/>
        <v>7414.9532710280364</v>
      </c>
      <c r="Q1660" t="s">
        <v>8330</v>
      </c>
      <c r="R1660" t="s">
        <v>8351</v>
      </c>
      <c r="S1660" s="8">
        <v>41223.22184027778</v>
      </c>
      <c r="T1660" s="8"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50"/>
        <v>112.79999999999998</v>
      </c>
      <c r="P1661">
        <f t="shared" si="51"/>
        <v>1253.3333333333333</v>
      </c>
      <c r="Q1661" t="s">
        <v>8330</v>
      </c>
      <c r="R1661" t="s">
        <v>8351</v>
      </c>
      <c r="S1661" s="8">
        <v>41596.913437499999</v>
      </c>
      <c r="T1661" s="8"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50"/>
        <v>1253.75</v>
      </c>
      <c r="P1662">
        <f t="shared" si="51"/>
        <v>2786.1111111111109</v>
      </c>
      <c r="Q1662" t="s">
        <v>8330</v>
      </c>
      <c r="R1662" t="s">
        <v>8351</v>
      </c>
      <c r="S1662" s="8">
        <v>42459.693865740745</v>
      </c>
      <c r="T1662" s="8"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50"/>
        <v>102.50632911392405</v>
      </c>
      <c r="P1663">
        <f t="shared" si="51"/>
        <v>8017.8217821782182</v>
      </c>
      <c r="Q1663" t="s">
        <v>8330</v>
      </c>
      <c r="R1663" t="s">
        <v>8351</v>
      </c>
      <c r="S1663" s="8">
        <v>42343.998043981483</v>
      </c>
      <c r="T1663" s="8"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50"/>
        <v>102.6375</v>
      </c>
      <c r="P1664">
        <f t="shared" si="51"/>
        <v>13243.548387096775</v>
      </c>
      <c r="Q1664" t="s">
        <v>8330</v>
      </c>
      <c r="R1664" t="s">
        <v>8351</v>
      </c>
      <c r="S1664" s="8">
        <v>40848.198333333334</v>
      </c>
      <c r="T1664" s="8"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50"/>
        <v>108</v>
      </c>
      <c r="P1665">
        <f t="shared" si="51"/>
        <v>3375</v>
      </c>
      <c r="Q1665" t="s">
        <v>8330</v>
      </c>
      <c r="R1665" t="s">
        <v>8351</v>
      </c>
      <c r="S1665" s="8">
        <v>42006.02207175926</v>
      </c>
      <c r="T1665" s="8"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50"/>
        <v>122.40879999999999</v>
      </c>
      <c r="P1666">
        <f t="shared" si="51"/>
        <v>3438.4494382022467</v>
      </c>
      <c r="Q1666" t="s">
        <v>8330</v>
      </c>
      <c r="R1666" t="s">
        <v>8351</v>
      </c>
      <c r="S1666" s="8">
        <v>40939.761782407404</v>
      </c>
      <c r="T1666" s="8"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52">(E1667/D1667)*100</f>
        <v>119.45714285714286</v>
      </c>
      <c r="P1667">
        <f t="shared" ref="P1667:P1730" si="53">(E1667/L1667)*100</f>
        <v>4495.6989247311822</v>
      </c>
      <c r="Q1667" t="s">
        <v>8330</v>
      </c>
      <c r="R1667" t="s">
        <v>8351</v>
      </c>
      <c r="S1667" s="8">
        <v>40564.649456018517</v>
      </c>
      <c r="T1667" s="8"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52"/>
        <v>160.88</v>
      </c>
      <c r="P1668">
        <f t="shared" si="53"/>
        <v>4104.0816326530612</v>
      </c>
      <c r="Q1668" t="s">
        <v>8330</v>
      </c>
      <c r="R1668" t="s">
        <v>8351</v>
      </c>
      <c r="S1668" s="8">
        <v>41331.253159722226</v>
      </c>
      <c r="T1668" s="8"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52"/>
        <v>126.85294117647059</v>
      </c>
      <c r="P1669">
        <f t="shared" si="53"/>
        <v>5259.7560975609749</v>
      </c>
      <c r="Q1669" t="s">
        <v>8330</v>
      </c>
      <c r="R1669" t="s">
        <v>8351</v>
      </c>
      <c r="S1669" s="8">
        <v>41682.0705787037</v>
      </c>
      <c r="T1669" s="8"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52"/>
        <v>102.6375</v>
      </c>
      <c r="P1670">
        <f t="shared" si="53"/>
        <v>7078.4482758620679</v>
      </c>
      <c r="Q1670" t="s">
        <v>8330</v>
      </c>
      <c r="R1670" t="s">
        <v>8351</v>
      </c>
      <c r="S1670" s="8">
        <v>40845.14975694444</v>
      </c>
      <c r="T1670" s="8"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52"/>
        <v>139.75</v>
      </c>
      <c r="P1671">
        <f t="shared" si="53"/>
        <v>5375</v>
      </c>
      <c r="Q1671" t="s">
        <v>8330</v>
      </c>
      <c r="R1671" t="s">
        <v>8351</v>
      </c>
      <c r="S1671" s="8">
        <v>42461.885138888887</v>
      </c>
      <c r="T1671" s="8"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52"/>
        <v>102.60000000000001</v>
      </c>
      <c r="P1672">
        <f t="shared" si="53"/>
        <v>4460.869565217391</v>
      </c>
      <c r="Q1672" t="s">
        <v>8330</v>
      </c>
      <c r="R1672" t="s">
        <v>8351</v>
      </c>
      <c r="S1672" s="8">
        <v>40313.930543981485</v>
      </c>
      <c r="T1672" s="8"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52"/>
        <v>100.67349999999999</v>
      </c>
      <c r="P1673">
        <f t="shared" si="53"/>
        <v>2614.8961038961043</v>
      </c>
      <c r="Q1673" t="s">
        <v>8330</v>
      </c>
      <c r="R1673" t="s">
        <v>8351</v>
      </c>
      <c r="S1673" s="8">
        <v>42553.54414351852</v>
      </c>
      <c r="T1673" s="8"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52"/>
        <v>112.94117647058823</v>
      </c>
      <c r="P1674">
        <f t="shared" si="53"/>
        <v>3918.3673469387754</v>
      </c>
      <c r="Q1674" t="s">
        <v>8330</v>
      </c>
      <c r="R1674" t="s">
        <v>8351</v>
      </c>
      <c r="S1674" s="8">
        <v>41034.656597222223</v>
      </c>
      <c r="T1674" s="8"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52"/>
        <v>128.09523809523807</v>
      </c>
      <c r="P1675">
        <f t="shared" si="53"/>
        <v>4559.3220338983056</v>
      </c>
      <c r="Q1675" t="s">
        <v>8330</v>
      </c>
      <c r="R1675" t="s">
        <v>8351</v>
      </c>
      <c r="S1675" s="8">
        <v>42039.878379629634</v>
      </c>
      <c r="T1675" s="8"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52"/>
        <v>201.7</v>
      </c>
      <c r="P1676">
        <f t="shared" si="53"/>
        <v>8924.7787610619471</v>
      </c>
      <c r="Q1676" t="s">
        <v>8330</v>
      </c>
      <c r="R1676" t="s">
        <v>8351</v>
      </c>
      <c r="S1676" s="8">
        <v>42569.605393518519</v>
      </c>
      <c r="T1676" s="8"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52"/>
        <v>137.416</v>
      </c>
      <c r="P1677">
        <f t="shared" si="53"/>
        <v>4041.6470588235297</v>
      </c>
      <c r="Q1677" t="s">
        <v>8330</v>
      </c>
      <c r="R1677" t="s">
        <v>8351</v>
      </c>
      <c r="S1677" s="8">
        <v>40802.733101851853</v>
      </c>
      <c r="T1677" s="8"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52"/>
        <v>115.33333333333333</v>
      </c>
      <c r="P1678">
        <f t="shared" si="53"/>
        <v>8238.0952380952385</v>
      </c>
      <c r="Q1678" t="s">
        <v>8330</v>
      </c>
      <c r="R1678" t="s">
        <v>8351</v>
      </c>
      <c r="S1678" s="8">
        <v>40973.72623842593</v>
      </c>
      <c r="T1678" s="8"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52"/>
        <v>111.66666666666667</v>
      </c>
      <c r="P1679">
        <f t="shared" si="53"/>
        <v>15952.380952380952</v>
      </c>
      <c r="Q1679" t="s">
        <v>8330</v>
      </c>
      <c r="R1679" t="s">
        <v>8351</v>
      </c>
      <c r="S1679" s="8">
        <v>42416.407129629632</v>
      </c>
      <c r="T1679" s="8"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52"/>
        <v>118.39999999999999</v>
      </c>
      <c r="P1680">
        <f t="shared" si="53"/>
        <v>3624.4897959183672</v>
      </c>
      <c r="Q1680" t="s">
        <v>8330</v>
      </c>
      <c r="R1680" t="s">
        <v>8351</v>
      </c>
      <c r="S1680" s="8">
        <v>41662.854988425926</v>
      </c>
      <c r="T1680" s="8"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52"/>
        <v>175</v>
      </c>
      <c r="P1681">
        <f t="shared" si="53"/>
        <v>6250</v>
      </c>
      <c r="Q1681" t="s">
        <v>8330</v>
      </c>
      <c r="R1681" t="s">
        <v>8351</v>
      </c>
      <c r="S1681" s="8">
        <v>40723.068807870368</v>
      </c>
      <c r="T1681" s="8"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52"/>
        <v>117.5</v>
      </c>
      <c r="P1682">
        <f t="shared" si="53"/>
        <v>4700</v>
      </c>
      <c r="Q1682" t="s">
        <v>8330</v>
      </c>
      <c r="R1682" t="s">
        <v>8351</v>
      </c>
      <c r="S1682" s="8">
        <v>41802.757719907408</v>
      </c>
      <c r="T1682" s="8"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52"/>
        <v>101.42212307692309</v>
      </c>
      <c r="P1683">
        <f t="shared" si="53"/>
        <v>7457.5090497737565</v>
      </c>
      <c r="Q1683" t="s">
        <v>8330</v>
      </c>
      <c r="R1683" t="s">
        <v>8352</v>
      </c>
      <c r="S1683" s="8">
        <v>42774.121342592596</v>
      </c>
      <c r="T1683" s="8"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52"/>
        <v>0</v>
      </c>
      <c r="P1684" t="e">
        <f t="shared" si="53"/>
        <v>#DIV/0!</v>
      </c>
      <c r="Q1684" t="s">
        <v>8330</v>
      </c>
      <c r="R1684" t="s">
        <v>8352</v>
      </c>
      <c r="S1684" s="8">
        <v>42779.21365740741</v>
      </c>
      <c r="T1684" s="8"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52"/>
        <v>21.714285714285715</v>
      </c>
      <c r="P1685">
        <f t="shared" si="53"/>
        <v>7600</v>
      </c>
      <c r="Q1685" t="s">
        <v>8330</v>
      </c>
      <c r="R1685" t="s">
        <v>8352</v>
      </c>
      <c r="S1685" s="8">
        <v>42808.781689814816</v>
      </c>
      <c r="T1685" s="8"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52"/>
        <v>109.125</v>
      </c>
      <c r="P1686">
        <f t="shared" si="53"/>
        <v>8643.5643564356433</v>
      </c>
      <c r="Q1686" t="s">
        <v>8330</v>
      </c>
      <c r="R1686" t="s">
        <v>8352</v>
      </c>
      <c r="S1686" s="8">
        <v>42783.815289351856</v>
      </c>
      <c r="T1686" s="8"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52"/>
        <v>102.85714285714285</v>
      </c>
      <c r="P1687">
        <f t="shared" si="53"/>
        <v>2400</v>
      </c>
      <c r="Q1687" t="s">
        <v>8330</v>
      </c>
      <c r="R1687" t="s">
        <v>8352</v>
      </c>
      <c r="S1687" s="8">
        <v>42788.2502662037</v>
      </c>
      <c r="T1687" s="8"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52"/>
        <v>0.36</v>
      </c>
      <c r="P1688">
        <f t="shared" si="53"/>
        <v>1800</v>
      </c>
      <c r="Q1688" t="s">
        <v>8330</v>
      </c>
      <c r="R1688" t="s">
        <v>8352</v>
      </c>
      <c r="S1688" s="8">
        <v>42792.843969907408</v>
      </c>
      <c r="T1688" s="8"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52"/>
        <v>31.25</v>
      </c>
      <c r="P1689">
        <f t="shared" si="53"/>
        <v>8012.8205128205127</v>
      </c>
      <c r="Q1689" t="s">
        <v>8330</v>
      </c>
      <c r="R1689" t="s">
        <v>8352</v>
      </c>
      <c r="S1689" s="8">
        <v>42802.046817129631</v>
      </c>
      <c r="T1689" s="8"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52"/>
        <v>44.3</v>
      </c>
      <c r="P1690">
        <f t="shared" si="53"/>
        <v>25314.285714285714</v>
      </c>
      <c r="Q1690" t="s">
        <v>8330</v>
      </c>
      <c r="R1690" t="s">
        <v>8352</v>
      </c>
      <c r="S1690" s="8">
        <v>42804.534652777773</v>
      </c>
      <c r="T1690" s="8"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52"/>
        <v>100</v>
      </c>
      <c r="P1691">
        <f t="shared" si="53"/>
        <v>17142.857142857141</v>
      </c>
      <c r="Q1691" t="s">
        <v>8330</v>
      </c>
      <c r="R1691" t="s">
        <v>8352</v>
      </c>
      <c r="S1691" s="8">
        <v>42780.942476851851</v>
      </c>
      <c r="T1691" s="8"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52"/>
        <v>25.4</v>
      </c>
      <c r="P1692">
        <f t="shared" si="53"/>
        <v>5772.727272727273</v>
      </c>
      <c r="Q1692" t="s">
        <v>8330</v>
      </c>
      <c r="R1692" t="s">
        <v>8352</v>
      </c>
      <c r="S1692" s="8">
        <v>42801.43104166667</v>
      </c>
      <c r="T1692" s="8"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52"/>
        <v>33.473333333333329</v>
      </c>
      <c r="P1693">
        <f t="shared" si="53"/>
        <v>26426.315789473683</v>
      </c>
      <c r="Q1693" t="s">
        <v>8330</v>
      </c>
      <c r="R1693" t="s">
        <v>8352</v>
      </c>
      <c r="S1693" s="8">
        <v>42795.701481481476</v>
      </c>
      <c r="T1693" s="8"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52"/>
        <v>47.8</v>
      </c>
      <c r="P1694">
        <f t="shared" si="53"/>
        <v>15933.333333333334</v>
      </c>
      <c r="Q1694" t="s">
        <v>8330</v>
      </c>
      <c r="R1694" t="s">
        <v>8352</v>
      </c>
      <c r="S1694" s="8">
        <v>42788.151238425926</v>
      </c>
      <c r="T1694" s="8"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52"/>
        <v>9.3333333333333339</v>
      </c>
      <c r="P1695">
        <f t="shared" si="53"/>
        <v>3500</v>
      </c>
      <c r="Q1695" t="s">
        <v>8330</v>
      </c>
      <c r="R1695" t="s">
        <v>8352</v>
      </c>
      <c r="S1695" s="8">
        <v>42803.920277777783</v>
      </c>
      <c r="T1695" s="8"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52"/>
        <v>0.05</v>
      </c>
      <c r="P1696">
        <f t="shared" si="53"/>
        <v>500</v>
      </c>
      <c r="Q1696" t="s">
        <v>8330</v>
      </c>
      <c r="R1696" t="s">
        <v>8352</v>
      </c>
      <c r="S1696" s="8">
        <v>42791.669837962967</v>
      </c>
      <c r="T1696" s="8"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52"/>
        <v>11.708333333333334</v>
      </c>
      <c r="P1697">
        <f t="shared" si="53"/>
        <v>6108.695652173913</v>
      </c>
      <c r="Q1697" t="s">
        <v>8330</v>
      </c>
      <c r="R1697" t="s">
        <v>8352</v>
      </c>
      <c r="S1697" s="8">
        <v>42801.031412037039</v>
      </c>
      <c r="T1697" s="8"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52"/>
        <v>0</v>
      </c>
      <c r="P1698" t="e">
        <f t="shared" si="53"/>
        <v>#DIV/0!</v>
      </c>
      <c r="Q1698" t="s">
        <v>8330</v>
      </c>
      <c r="R1698" t="s">
        <v>8352</v>
      </c>
      <c r="S1698" s="8">
        <v>42796.069571759261</v>
      </c>
      <c r="T1698" s="8"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52"/>
        <v>20.208000000000002</v>
      </c>
      <c r="P1699">
        <f t="shared" si="53"/>
        <v>11481.818181818182</v>
      </c>
      <c r="Q1699" t="s">
        <v>8330</v>
      </c>
      <c r="R1699" t="s">
        <v>8352</v>
      </c>
      <c r="S1699" s="8">
        <v>42805.032962962956</v>
      </c>
      <c r="T1699" s="8"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52"/>
        <v>0</v>
      </c>
      <c r="P1700" t="e">
        <f t="shared" si="53"/>
        <v>#DIV/0!</v>
      </c>
      <c r="Q1700" t="s">
        <v>8330</v>
      </c>
      <c r="R1700" t="s">
        <v>8352</v>
      </c>
      <c r="S1700" s="8">
        <v>42796.207870370374</v>
      </c>
      <c r="T1700" s="8"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52"/>
        <v>4.2311459353574925</v>
      </c>
      <c r="P1701">
        <f t="shared" si="53"/>
        <v>5400</v>
      </c>
      <c r="Q1701" t="s">
        <v>8330</v>
      </c>
      <c r="R1701" t="s">
        <v>8352</v>
      </c>
      <c r="S1701" s="8">
        <v>42806.863946759258</v>
      </c>
      <c r="T1701" s="8"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52"/>
        <v>26.06</v>
      </c>
      <c r="P1702">
        <f t="shared" si="53"/>
        <v>6597.4683544303798</v>
      </c>
      <c r="Q1702" t="s">
        <v>8330</v>
      </c>
      <c r="R1702" t="s">
        <v>8352</v>
      </c>
      <c r="S1702" s="8">
        <v>42796.071643518517</v>
      </c>
      <c r="T1702" s="8"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52"/>
        <v>0.19801980198019803</v>
      </c>
      <c r="P1703">
        <f t="shared" si="53"/>
        <v>500</v>
      </c>
      <c r="Q1703" t="s">
        <v>8330</v>
      </c>
      <c r="R1703" t="s">
        <v>8352</v>
      </c>
      <c r="S1703" s="8">
        <v>41989.664409722223</v>
      </c>
      <c r="T1703" s="8"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52"/>
        <v>6.0606060606060606E-3</v>
      </c>
      <c r="P1704">
        <f t="shared" si="53"/>
        <v>100</v>
      </c>
      <c r="Q1704" t="s">
        <v>8330</v>
      </c>
      <c r="R1704" t="s">
        <v>8352</v>
      </c>
      <c r="S1704" s="8">
        <v>42063.869791666672</v>
      </c>
      <c r="T1704" s="8"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52"/>
        <v>1.02</v>
      </c>
      <c r="P1705">
        <f t="shared" si="53"/>
        <v>2550</v>
      </c>
      <c r="Q1705" t="s">
        <v>8330</v>
      </c>
      <c r="R1705" t="s">
        <v>8352</v>
      </c>
      <c r="S1705" s="8">
        <v>42187.281678240746</v>
      </c>
      <c r="T1705" s="8"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52"/>
        <v>65.100000000000009</v>
      </c>
      <c r="P1706">
        <f t="shared" si="53"/>
        <v>11836.363636363636</v>
      </c>
      <c r="Q1706" t="s">
        <v>8330</v>
      </c>
      <c r="R1706" t="s">
        <v>8352</v>
      </c>
      <c r="S1706" s="8">
        <v>42021.139733796299</v>
      </c>
      <c r="T1706" s="8"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52"/>
        <v>0</v>
      </c>
      <c r="P1707" t="e">
        <f t="shared" si="53"/>
        <v>#DIV/0!</v>
      </c>
      <c r="Q1707" t="s">
        <v>8330</v>
      </c>
      <c r="R1707" t="s">
        <v>8352</v>
      </c>
      <c r="S1707" s="8">
        <v>42245.016736111109</v>
      </c>
      <c r="T1707" s="8"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52"/>
        <v>0</v>
      </c>
      <c r="P1708" t="e">
        <f t="shared" si="53"/>
        <v>#DIV/0!</v>
      </c>
      <c r="Q1708" t="s">
        <v>8330</v>
      </c>
      <c r="R1708" t="s">
        <v>8352</v>
      </c>
      <c r="S1708" s="8">
        <v>42179.306388888886</v>
      </c>
      <c r="T1708" s="8"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52"/>
        <v>9.74</v>
      </c>
      <c r="P1709">
        <f t="shared" si="53"/>
        <v>5411.1111111111113</v>
      </c>
      <c r="Q1709" t="s">
        <v>8330</v>
      </c>
      <c r="R1709" t="s">
        <v>8352</v>
      </c>
      <c r="S1709" s="8">
        <v>42427.721006944441</v>
      </c>
      <c r="T1709" s="8"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52"/>
        <v>0</v>
      </c>
      <c r="P1710" t="e">
        <f t="shared" si="53"/>
        <v>#DIV/0!</v>
      </c>
      <c r="Q1710" t="s">
        <v>8330</v>
      </c>
      <c r="R1710" t="s">
        <v>8352</v>
      </c>
      <c r="S1710" s="8">
        <v>42451.866967592592</v>
      </c>
      <c r="T1710" s="8"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52"/>
        <v>4.8571428571428568</v>
      </c>
      <c r="P1711">
        <f t="shared" si="53"/>
        <v>2125</v>
      </c>
      <c r="Q1711" t="s">
        <v>8330</v>
      </c>
      <c r="R1711" t="s">
        <v>8352</v>
      </c>
      <c r="S1711" s="8">
        <v>41841.56381944444</v>
      </c>
      <c r="T1711" s="8"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52"/>
        <v>0.67999999999999994</v>
      </c>
      <c r="P1712">
        <f t="shared" si="53"/>
        <v>3400</v>
      </c>
      <c r="Q1712" t="s">
        <v>8330</v>
      </c>
      <c r="R1712" t="s">
        <v>8352</v>
      </c>
      <c r="S1712" s="8">
        <v>42341.59129629629</v>
      </c>
      <c r="T1712" s="8"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52"/>
        <v>10.5</v>
      </c>
      <c r="P1713">
        <f t="shared" si="53"/>
        <v>52500</v>
      </c>
      <c r="Q1713" t="s">
        <v>8330</v>
      </c>
      <c r="R1713" t="s">
        <v>8352</v>
      </c>
      <c r="S1713" s="8">
        <v>41852.646226851852</v>
      </c>
      <c r="T1713" s="8"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52"/>
        <v>0</v>
      </c>
      <c r="P1714" t="e">
        <f t="shared" si="53"/>
        <v>#DIV/0!</v>
      </c>
      <c r="Q1714" t="s">
        <v>8330</v>
      </c>
      <c r="R1714" t="s">
        <v>8352</v>
      </c>
      <c r="S1714" s="8">
        <v>42125.913807870369</v>
      </c>
      <c r="T1714" s="8"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52"/>
        <v>1.6666666666666667</v>
      </c>
      <c r="P1715">
        <f t="shared" si="53"/>
        <v>5000</v>
      </c>
      <c r="Q1715" t="s">
        <v>8330</v>
      </c>
      <c r="R1715" t="s">
        <v>8352</v>
      </c>
      <c r="S1715" s="8">
        <v>41887.801064814819</v>
      </c>
      <c r="T1715" s="8"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52"/>
        <v>7.8680000000000003</v>
      </c>
      <c r="P1716">
        <f t="shared" si="53"/>
        <v>11570.588235294117</v>
      </c>
      <c r="Q1716" t="s">
        <v>8330</v>
      </c>
      <c r="R1716" t="s">
        <v>8352</v>
      </c>
      <c r="S1716" s="8">
        <v>42095.918530092589</v>
      </c>
      <c r="T1716" s="8"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52"/>
        <v>0.22</v>
      </c>
      <c r="P1717">
        <f t="shared" si="53"/>
        <v>550</v>
      </c>
      <c r="Q1717" t="s">
        <v>8330</v>
      </c>
      <c r="R1717" t="s">
        <v>8352</v>
      </c>
      <c r="S1717" s="8">
        <v>42064.217418981483</v>
      </c>
      <c r="T1717" s="8"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52"/>
        <v>7.5</v>
      </c>
      <c r="P1718">
        <f t="shared" si="53"/>
        <v>5000</v>
      </c>
      <c r="Q1718" t="s">
        <v>8330</v>
      </c>
      <c r="R1718" t="s">
        <v>8352</v>
      </c>
      <c r="S1718" s="8">
        <v>42673.577534722222</v>
      </c>
      <c r="T1718" s="8"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52"/>
        <v>42.725880551301685</v>
      </c>
      <c r="P1719">
        <f t="shared" si="53"/>
        <v>3402.439024390244</v>
      </c>
      <c r="Q1719" t="s">
        <v>8330</v>
      </c>
      <c r="R1719" t="s">
        <v>8352</v>
      </c>
      <c r="S1719" s="8">
        <v>42460.98192129629</v>
      </c>
      <c r="T1719" s="8"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52"/>
        <v>0.2142857142857143</v>
      </c>
      <c r="P1720">
        <f t="shared" si="53"/>
        <v>3750</v>
      </c>
      <c r="Q1720" t="s">
        <v>8330</v>
      </c>
      <c r="R1720" t="s">
        <v>8352</v>
      </c>
      <c r="S1720" s="8">
        <v>42460.610520833332</v>
      </c>
      <c r="T1720" s="8"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52"/>
        <v>0.87500000000000011</v>
      </c>
      <c r="P1721">
        <f t="shared" si="53"/>
        <v>1166.6666666666665</v>
      </c>
      <c r="Q1721" t="s">
        <v>8330</v>
      </c>
      <c r="R1721" t="s">
        <v>8352</v>
      </c>
      <c r="S1721" s="8">
        <v>41869.534618055557</v>
      </c>
      <c r="T1721" s="8"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52"/>
        <v>5.625</v>
      </c>
      <c r="P1722">
        <f t="shared" si="53"/>
        <v>2812.5</v>
      </c>
      <c r="Q1722" t="s">
        <v>8330</v>
      </c>
      <c r="R1722" t="s">
        <v>8352</v>
      </c>
      <c r="S1722" s="8">
        <v>41922.783229166671</v>
      </c>
      <c r="T1722" s="8"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52"/>
        <v>0</v>
      </c>
      <c r="P1723" t="e">
        <f t="shared" si="53"/>
        <v>#DIV/0!</v>
      </c>
      <c r="Q1723" t="s">
        <v>8330</v>
      </c>
      <c r="R1723" t="s">
        <v>8352</v>
      </c>
      <c r="S1723" s="8">
        <v>42319.461377314816</v>
      </c>
      <c r="T1723" s="8"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52"/>
        <v>3.4722222222222224E-2</v>
      </c>
      <c r="P1724">
        <f t="shared" si="53"/>
        <v>100</v>
      </c>
      <c r="Q1724" t="s">
        <v>8330</v>
      </c>
      <c r="R1724" t="s">
        <v>8352</v>
      </c>
      <c r="S1724" s="8">
        <v>42425.960983796293</v>
      </c>
      <c r="T1724" s="8"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52"/>
        <v>6.5</v>
      </c>
      <c r="P1725">
        <f t="shared" si="53"/>
        <v>21666.666666666664</v>
      </c>
      <c r="Q1725" t="s">
        <v>8330</v>
      </c>
      <c r="R1725" t="s">
        <v>8352</v>
      </c>
      <c r="S1725" s="8">
        <v>42129.82540509259</v>
      </c>
      <c r="T1725" s="8"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52"/>
        <v>0.58333333333333337</v>
      </c>
      <c r="P1726">
        <f t="shared" si="53"/>
        <v>875</v>
      </c>
      <c r="Q1726" t="s">
        <v>8330</v>
      </c>
      <c r="R1726" t="s">
        <v>8352</v>
      </c>
      <c r="S1726" s="8">
        <v>41912.932430555556</v>
      </c>
      <c r="T1726" s="8"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52"/>
        <v>10.181818181818182</v>
      </c>
      <c r="P1727">
        <f t="shared" si="53"/>
        <v>6222.2222222222217</v>
      </c>
      <c r="Q1727" t="s">
        <v>8330</v>
      </c>
      <c r="R1727" t="s">
        <v>8352</v>
      </c>
      <c r="S1727" s="8">
        <v>41845.968159722222</v>
      </c>
      <c r="T1727" s="8"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52"/>
        <v>33.784615384615385</v>
      </c>
      <c r="P1728">
        <f t="shared" si="53"/>
        <v>13725</v>
      </c>
      <c r="Q1728" t="s">
        <v>8330</v>
      </c>
      <c r="R1728" t="s">
        <v>8352</v>
      </c>
      <c r="S1728" s="8">
        <v>41788.919722222221</v>
      </c>
      <c r="T1728" s="8"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52"/>
        <v>3.3333333333333333E-2</v>
      </c>
      <c r="P1729">
        <f t="shared" si="53"/>
        <v>100</v>
      </c>
      <c r="Q1729" t="s">
        <v>8330</v>
      </c>
      <c r="R1729" t="s">
        <v>8352</v>
      </c>
      <c r="S1729" s="8">
        <v>42044.927974537044</v>
      </c>
      <c r="T1729" s="8"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52"/>
        <v>68.400000000000006</v>
      </c>
      <c r="P1730">
        <f t="shared" si="53"/>
        <v>12214.285714285714</v>
      </c>
      <c r="Q1730" t="s">
        <v>8330</v>
      </c>
      <c r="R1730" t="s">
        <v>8352</v>
      </c>
      <c r="S1730" s="8">
        <v>42268.625856481478</v>
      </c>
      <c r="T1730" s="8"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54">(E1731/D1731)*100</f>
        <v>0</v>
      </c>
      <c r="P1731" t="e">
        <f t="shared" ref="P1731:P1794" si="55">(E1731/L1731)*100</f>
        <v>#DIV/0!</v>
      </c>
      <c r="Q1731" t="s">
        <v>8330</v>
      </c>
      <c r="R1731" t="s">
        <v>8352</v>
      </c>
      <c r="S1731" s="8">
        <v>42471.052152777775</v>
      </c>
      <c r="T1731" s="8"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54"/>
        <v>0</v>
      </c>
      <c r="P1732" t="e">
        <f t="shared" si="55"/>
        <v>#DIV/0!</v>
      </c>
      <c r="Q1732" t="s">
        <v>8330</v>
      </c>
      <c r="R1732" t="s">
        <v>8352</v>
      </c>
      <c r="S1732" s="8">
        <v>42272.087766203709</v>
      </c>
      <c r="T1732" s="8"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54"/>
        <v>0</v>
      </c>
      <c r="P1733" t="e">
        <f t="shared" si="55"/>
        <v>#DIV/0!</v>
      </c>
      <c r="Q1733" t="s">
        <v>8330</v>
      </c>
      <c r="R1733" t="s">
        <v>8352</v>
      </c>
      <c r="S1733" s="8">
        <v>42152.906851851847</v>
      </c>
      <c r="T1733" s="8"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54"/>
        <v>0</v>
      </c>
      <c r="P1734" t="e">
        <f t="shared" si="55"/>
        <v>#DIV/0!</v>
      </c>
      <c r="Q1734" t="s">
        <v>8330</v>
      </c>
      <c r="R1734" t="s">
        <v>8352</v>
      </c>
      <c r="S1734" s="8">
        <v>42325.683807870373</v>
      </c>
      <c r="T1734" s="8"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54"/>
        <v>0</v>
      </c>
      <c r="P1735" t="e">
        <f t="shared" si="55"/>
        <v>#DIV/0!</v>
      </c>
      <c r="Q1735" t="s">
        <v>8330</v>
      </c>
      <c r="R1735" t="s">
        <v>8352</v>
      </c>
      <c r="S1735" s="8">
        <v>42614.675625000003</v>
      </c>
      <c r="T1735" s="8"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54"/>
        <v>2.2222222222222223E-2</v>
      </c>
      <c r="P1736">
        <f t="shared" si="55"/>
        <v>100</v>
      </c>
      <c r="Q1736" t="s">
        <v>8330</v>
      </c>
      <c r="R1736" t="s">
        <v>8352</v>
      </c>
      <c r="S1736" s="8">
        <v>42102.036527777775</v>
      </c>
      <c r="T1736" s="8"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54"/>
        <v>11</v>
      </c>
      <c r="P1737">
        <f t="shared" si="55"/>
        <v>5500</v>
      </c>
      <c r="Q1737" t="s">
        <v>8330</v>
      </c>
      <c r="R1737" t="s">
        <v>8352</v>
      </c>
      <c r="S1737" s="8">
        <v>42559.814178240747</v>
      </c>
      <c r="T1737" s="8"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54"/>
        <v>0.73333333333333328</v>
      </c>
      <c r="P1738">
        <f t="shared" si="55"/>
        <v>2200</v>
      </c>
      <c r="Q1738" t="s">
        <v>8330</v>
      </c>
      <c r="R1738" t="s">
        <v>8352</v>
      </c>
      <c r="S1738" s="8">
        <v>42286.861493055556</v>
      </c>
      <c r="T1738" s="8"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54"/>
        <v>21.25</v>
      </c>
      <c r="P1739">
        <f t="shared" si="55"/>
        <v>5666.6666666666661</v>
      </c>
      <c r="Q1739" t="s">
        <v>8330</v>
      </c>
      <c r="R1739" t="s">
        <v>8352</v>
      </c>
      <c r="S1739" s="8">
        <v>42175.948981481488</v>
      </c>
      <c r="T1739" s="8"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54"/>
        <v>0.4</v>
      </c>
      <c r="P1740">
        <f t="shared" si="55"/>
        <v>2000</v>
      </c>
      <c r="Q1740" t="s">
        <v>8330</v>
      </c>
      <c r="R1740" t="s">
        <v>8352</v>
      </c>
      <c r="S1740" s="8">
        <v>41884.874328703707</v>
      </c>
      <c r="T1740" s="8"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54"/>
        <v>0.1</v>
      </c>
      <c r="P1741">
        <f t="shared" si="55"/>
        <v>100</v>
      </c>
      <c r="Q1741" t="s">
        <v>8330</v>
      </c>
      <c r="R1741" t="s">
        <v>8352</v>
      </c>
      <c r="S1741" s="8">
        <v>42435.874212962968</v>
      </c>
      <c r="T1741" s="8"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54"/>
        <v>0</v>
      </c>
      <c r="P1742" t="e">
        <f t="shared" si="55"/>
        <v>#DIV/0!</v>
      </c>
      <c r="Q1742" t="s">
        <v>8330</v>
      </c>
      <c r="R1742" t="s">
        <v>8352</v>
      </c>
      <c r="S1742" s="8">
        <v>42171.817384259266</v>
      </c>
      <c r="T1742" s="8"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54"/>
        <v>110.83333333333334</v>
      </c>
      <c r="P1743">
        <f t="shared" si="55"/>
        <v>2557.6923076923076</v>
      </c>
      <c r="Q1743" t="s">
        <v>8343</v>
      </c>
      <c r="R1743" t="s">
        <v>8344</v>
      </c>
      <c r="S1743" s="8">
        <v>42120.628136574072</v>
      </c>
      <c r="T1743" s="8"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54"/>
        <v>108.74999999999999</v>
      </c>
      <c r="P1744">
        <f t="shared" si="55"/>
        <v>6397.0588235294117</v>
      </c>
      <c r="Q1744" t="s">
        <v>8343</v>
      </c>
      <c r="R1744" t="s">
        <v>8344</v>
      </c>
      <c r="S1744" s="8">
        <v>42710.876967592587</v>
      </c>
      <c r="T1744" s="8"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54"/>
        <v>100.41666666666667</v>
      </c>
      <c r="P1745">
        <f t="shared" si="55"/>
        <v>8992.5373134328347</v>
      </c>
      <c r="Q1745" t="s">
        <v>8343</v>
      </c>
      <c r="R1745" t="s">
        <v>8344</v>
      </c>
      <c r="S1745" s="8">
        <v>42586.925636574073</v>
      </c>
      <c r="T1745" s="8"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54"/>
        <v>118.45454545454545</v>
      </c>
      <c r="P1746">
        <f t="shared" si="55"/>
        <v>9307.1428571428569</v>
      </c>
      <c r="Q1746" t="s">
        <v>8343</v>
      </c>
      <c r="R1746" t="s">
        <v>8344</v>
      </c>
      <c r="S1746" s="8">
        <v>42026.605057870373</v>
      </c>
      <c r="T1746" s="8"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54"/>
        <v>114.01428571428571</v>
      </c>
      <c r="P1747">
        <f t="shared" si="55"/>
        <v>8967.4157303370794</v>
      </c>
      <c r="Q1747" t="s">
        <v>8343</v>
      </c>
      <c r="R1747" t="s">
        <v>8344</v>
      </c>
      <c r="S1747" s="8">
        <v>42690.259699074071</v>
      </c>
      <c r="T1747" s="8"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54"/>
        <v>148.10000000000002</v>
      </c>
      <c r="P1748">
        <f t="shared" si="55"/>
        <v>20761.682242990653</v>
      </c>
      <c r="Q1748" t="s">
        <v>8343</v>
      </c>
      <c r="R1748" t="s">
        <v>8344</v>
      </c>
      <c r="S1748" s="8">
        <v>42668.176701388889</v>
      </c>
      <c r="T1748" s="8"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54"/>
        <v>104.95555555555556</v>
      </c>
      <c r="P1749">
        <f t="shared" si="55"/>
        <v>5940.8805031446536</v>
      </c>
      <c r="Q1749" t="s">
        <v>8343</v>
      </c>
      <c r="R1749" t="s">
        <v>8344</v>
      </c>
      <c r="S1749" s="8">
        <v>42292.435532407413</v>
      </c>
      <c r="T1749" s="8"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54"/>
        <v>129.94800000000001</v>
      </c>
      <c r="P1750">
        <f t="shared" si="55"/>
        <v>35897.237569060773</v>
      </c>
      <c r="Q1750" t="s">
        <v>8343</v>
      </c>
      <c r="R1750" t="s">
        <v>8344</v>
      </c>
      <c r="S1750" s="8">
        <v>42219.950729166667</v>
      </c>
      <c r="T1750" s="8"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54"/>
        <v>123.48756218905473</v>
      </c>
      <c r="P1751">
        <f t="shared" si="55"/>
        <v>9473.6641221374048</v>
      </c>
      <c r="Q1751" t="s">
        <v>8343</v>
      </c>
      <c r="R1751" t="s">
        <v>8344</v>
      </c>
      <c r="S1751" s="8">
        <v>42758.975937499999</v>
      </c>
      <c r="T1751" s="8"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54"/>
        <v>201.62</v>
      </c>
      <c r="P1752">
        <f t="shared" si="55"/>
        <v>8064.7999999999993</v>
      </c>
      <c r="Q1752" t="s">
        <v>8343</v>
      </c>
      <c r="R1752" t="s">
        <v>8344</v>
      </c>
      <c r="S1752" s="8">
        <v>42454.836851851855</v>
      </c>
      <c r="T1752" s="8"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54"/>
        <v>102.89999999999999</v>
      </c>
      <c r="P1753">
        <f t="shared" si="55"/>
        <v>16868.852459016391</v>
      </c>
      <c r="Q1753" t="s">
        <v>8343</v>
      </c>
      <c r="R1753" t="s">
        <v>8344</v>
      </c>
      <c r="S1753" s="8">
        <v>42052.7815162037</v>
      </c>
      <c r="T1753" s="8"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54"/>
        <v>260.16666666666663</v>
      </c>
      <c r="P1754">
        <f t="shared" si="55"/>
        <v>3468.8888888888891</v>
      </c>
      <c r="Q1754" t="s">
        <v>8343</v>
      </c>
      <c r="R1754" t="s">
        <v>8344</v>
      </c>
      <c r="S1754" s="8">
        <v>42627.253263888888</v>
      </c>
      <c r="T1754" s="8"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54"/>
        <v>108</v>
      </c>
      <c r="P1755">
        <f t="shared" si="55"/>
        <v>46285.714285714283</v>
      </c>
      <c r="Q1755" t="s">
        <v>8343</v>
      </c>
      <c r="R1755" t="s">
        <v>8344</v>
      </c>
      <c r="S1755" s="8">
        <v>42420.74962962963</v>
      </c>
      <c r="T1755" s="8"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54"/>
        <v>110.52941176470587</v>
      </c>
      <c r="P1756">
        <f t="shared" si="55"/>
        <v>10438.888888888889</v>
      </c>
      <c r="Q1756" t="s">
        <v>8343</v>
      </c>
      <c r="R1756" t="s">
        <v>8344</v>
      </c>
      <c r="S1756" s="8">
        <v>42067.876770833333</v>
      </c>
      <c r="T1756" s="8"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54"/>
        <v>120</v>
      </c>
      <c r="P1757">
        <f t="shared" si="55"/>
        <v>750</v>
      </c>
      <c r="Q1757" t="s">
        <v>8343</v>
      </c>
      <c r="R1757" t="s">
        <v>8344</v>
      </c>
      <c r="S1757" s="8">
        <v>42252.788900462961</v>
      </c>
      <c r="T1757" s="8"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54"/>
        <v>102.82909090909091</v>
      </c>
      <c r="P1758">
        <f t="shared" si="55"/>
        <v>4713</v>
      </c>
      <c r="Q1758" t="s">
        <v>8343</v>
      </c>
      <c r="R1758" t="s">
        <v>8344</v>
      </c>
      <c r="S1758" s="8">
        <v>42571.167465277773</v>
      </c>
      <c r="T1758" s="8"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54"/>
        <v>115.99999999999999</v>
      </c>
      <c r="P1759">
        <f t="shared" si="55"/>
        <v>41428.571428571428</v>
      </c>
      <c r="Q1759" t="s">
        <v>8343</v>
      </c>
      <c r="R1759" t="s">
        <v>8344</v>
      </c>
      <c r="S1759" s="8">
        <v>42733.827349537038</v>
      </c>
      <c r="T1759" s="8"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54"/>
        <v>114.7</v>
      </c>
      <c r="P1760">
        <f t="shared" si="55"/>
        <v>4248.1481481481478</v>
      </c>
      <c r="Q1760" t="s">
        <v>8343</v>
      </c>
      <c r="R1760" t="s">
        <v>8344</v>
      </c>
      <c r="S1760" s="8">
        <v>42505.955925925926</v>
      </c>
      <c r="T1760" s="8"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54"/>
        <v>106.60000000000001</v>
      </c>
      <c r="P1761">
        <f t="shared" si="55"/>
        <v>10877.551020408162</v>
      </c>
      <c r="Q1761" t="s">
        <v>8343</v>
      </c>
      <c r="R1761" t="s">
        <v>8344</v>
      </c>
      <c r="S1761" s="8">
        <v>42068.829039351855</v>
      </c>
      <c r="T1761" s="8"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54"/>
        <v>165.44</v>
      </c>
      <c r="P1762">
        <f t="shared" si="55"/>
        <v>8109.8039215686267</v>
      </c>
      <c r="Q1762" t="s">
        <v>8343</v>
      </c>
      <c r="R1762" t="s">
        <v>8344</v>
      </c>
      <c r="S1762" s="8">
        <v>42405.67260416667</v>
      </c>
      <c r="T1762" s="8"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54"/>
        <v>155</v>
      </c>
      <c r="P1763">
        <f t="shared" si="55"/>
        <v>5166.6666666666661</v>
      </c>
      <c r="Q1763" t="s">
        <v>8343</v>
      </c>
      <c r="R1763" t="s">
        <v>8344</v>
      </c>
      <c r="S1763" s="8">
        <v>42209.567824074074</v>
      </c>
      <c r="T1763" s="8"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54"/>
        <v>885</v>
      </c>
      <c r="P1764">
        <f t="shared" si="55"/>
        <v>3540</v>
      </c>
      <c r="Q1764" t="s">
        <v>8343</v>
      </c>
      <c r="R1764" t="s">
        <v>8344</v>
      </c>
      <c r="S1764" s="8">
        <v>42410.982002314813</v>
      </c>
      <c r="T1764" s="8"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54"/>
        <v>101.90833333333333</v>
      </c>
      <c r="P1765">
        <f t="shared" si="55"/>
        <v>10363.5593220339</v>
      </c>
      <c r="Q1765" t="s">
        <v>8343</v>
      </c>
      <c r="R1765" t="s">
        <v>8344</v>
      </c>
      <c r="S1765" s="8">
        <v>42636.868518518517</v>
      </c>
      <c r="T1765" s="8"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54"/>
        <v>19.600000000000001</v>
      </c>
      <c r="P1766">
        <f t="shared" si="55"/>
        <v>5528.2051282051289</v>
      </c>
      <c r="Q1766" t="s">
        <v>8343</v>
      </c>
      <c r="R1766" t="s">
        <v>8344</v>
      </c>
      <c r="S1766" s="8">
        <v>41825.485868055555</v>
      </c>
      <c r="T1766" s="8"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54"/>
        <v>59.467839999999995</v>
      </c>
      <c r="P1767">
        <f t="shared" si="55"/>
        <v>7216.9708737864066</v>
      </c>
      <c r="Q1767" t="s">
        <v>8343</v>
      </c>
      <c r="R1767" t="s">
        <v>8344</v>
      </c>
      <c r="S1767" s="8">
        <v>41834.980462962965</v>
      </c>
      <c r="T1767" s="8"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54"/>
        <v>0</v>
      </c>
      <c r="P1768" t="e">
        <f t="shared" si="55"/>
        <v>#DIV/0!</v>
      </c>
      <c r="Q1768" t="s">
        <v>8343</v>
      </c>
      <c r="R1768" t="s">
        <v>8344</v>
      </c>
      <c r="S1768" s="8">
        <v>41855.859814814816</v>
      </c>
      <c r="T1768" s="8"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54"/>
        <v>45.72</v>
      </c>
      <c r="P1769">
        <f t="shared" si="55"/>
        <v>5861.538461538461</v>
      </c>
      <c r="Q1769" t="s">
        <v>8343</v>
      </c>
      <c r="R1769" t="s">
        <v>8344</v>
      </c>
      <c r="S1769" s="8">
        <v>41824.658379629633</v>
      </c>
      <c r="T1769" s="8"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54"/>
        <v>3.74</v>
      </c>
      <c r="P1770">
        <f t="shared" si="55"/>
        <v>1246.6666666666667</v>
      </c>
      <c r="Q1770" t="s">
        <v>8343</v>
      </c>
      <c r="R1770" t="s">
        <v>8344</v>
      </c>
      <c r="S1770" s="8">
        <v>41849.560694444444</v>
      </c>
      <c r="T1770" s="8"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54"/>
        <v>2.7025000000000001</v>
      </c>
      <c r="P1771">
        <f t="shared" si="55"/>
        <v>4913.6363636363631</v>
      </c>
      <c r="Q1771" t="s">
        <v>8343</v>
      </c>
      <c r="R1771" t="s">
        <v>8344</v>
      </c>
      <c r="S1771" s="8">
        <v>41987.818969907406</v>
      </c>
      <c r="T1771" s="8"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54"/>
        <v>56.51428571428572</v>
      </c>
      <c r="P1772">
        <f t="shared" si="55"/>
        <v>15050</v>
      </c>
      <c r="Q1772" t="s">
        <v>8343</v>
      </c>
      <c r="R1772" t="s">
        <v>8344</v>
      </c>
      <c r="S1772" s="8">
        <v>41891.780023148152</v>
      </c>
      <c r="T1772" s="8"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54"/>
        <v>21.30952380952381</v>
      </c>
      <c r="P1773">
        <f t="shared" si="55"/>
        <v>3579.9999999999995</v>
      </c>
      <c r="Q1773" t="s">
        <v>8343</v>
      </c>
      <c r="R1773" t="s">
        <v>8344</v>
      </c>
      <c r="S1773" s="8">
        <v>41905.979629629634</v>
      </c>
      <c r="T1773" s="8"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54"/>
        <v>15.6</v>
      </c>
      <c r="P1774">
        <f t="shared" si="55"/>
        <v>4515.78947368421</v>
      </c>
      <c r="Q1774" t="s">
        <v>8343</v>
      </c>
      <c r="R1774" t="s">
        <v>8344</v>
      </c>
      <c r="S1774" s="8">
        <v>41766.718009259261</v>
      </c>
      <c r="T1774" s="8"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54"/>
        <v>6.2566666666666677</v>
      </c>
      <c r="P1775">
        <f t="shared" si="55"/>
        <v>9878.9473684210516</v>
      </c>
      <c r="Q1775" t="s">
        <v>8343</v>
      </c>
      <c r="R1775" t="s">
        <v>8344</v>
      </c>
      <c r="S1775" s="8">
        <v>41978.760393518518</v>
      </c>
      <c r="T1775" s="8"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54"/>
        <v>45.92</v>
      </c>
      <c r="P1776">
        <f t="shared" si="55"/>
        <v>8830.7692307692305</v>
      </c>
      <c r="Q1776" t="s">
        <v>8343</v>
      </c>
      <c r="R1776" t="s">
        <v>8344</v>
      </c>
      <c r="S1776" s="8">
        <v>41930.218657407408</v>
      </c>
      <c r="T1776" s="8"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54"/>
        <v>65.101538461538468</v>
      </c>
      <c r="P1777">
        <f t="shared" si="55"/>
        <v>17062.903225806451</v>
      </c>
      <c r="Q1777" t="s">
        <v>8343</v>
      </c>
      <c r="R1777" t="s">
        <v>8344</v>
      </c>
      <c r="S1777" s="8">
        <v>41891.976388888892</v>
      </c>
      <c r="T1777" s="8"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54"/>
        <v>6.7</v>
      </c>
      <c r="P1778">
        <f t="shared" si="55"/>
        <v>8375</v>
      </c>
      <c r="Q1778" t="s">
        <v>8343</v>
      </c>
      <c r="R1778" t="s">
        <v>8344</v>
      </c>
      <c r="S1778" s="8">
        <v>41905.95684027778</v>
      </c>
      <c r="T1778" s="8"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54"/>
        <v>13.5625</v>
      </c>
      <c r="P1779">
        <f t="shared" si="55"/>
        <v>6509.9999999999991</v>
      </c>
      <c r="Q1779" t="s">
        <v>8343</v>
      </c>
      <c r="R1779" t="s">
        <v>8344</v>
      </c>
      <c r="S1779" s="8">
        <v>42025.357094907406</v>
      </c>
      <c r="T1779" s="8"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54"/>
        <v>1.9900000000000002</v>
      </c>
      <c r="P1780">
        <f t="shared" si="55"/>
        <v>6633.333333333333</v>
      </c>
      <c r="Q1780" t="s">
        <v>8343</v>
      </c>
      <c r="R1780" t="s">
        <v>8344</v>
      </c>
      <c r="S1780" s="8">
        <v>42045.86336805555</v>
      </c>
      <c r="T1780" s="8"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54"/>
        <v>36.236363636363642</v>
      </c>
      <c r="P1781">
        <f t="shared" si="55"/>
        <v>10489.473684210527</v>
      </c>
      <c r="Q1781" t="s">
        <v>8343</v>
      </c>
      <c r="R1781" t="s">
        <v>8344</v>
      </c>
      <c r="S1781" s="8">
        <v>42585.691898148143</v>
      </c>
      <c r="T1781" s="8"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54"/>
        <v>39.743333333333339</v>
      </c>
      <c r="P1782">
        <f t="shared" si="55"/>
        <v>7844.0789473684208</v>
      </c>
      <c r="Q1782" t="s">
        <v>8343</v>
      </c>
      <c r="R1782" t="s">
        <v>8344</v>
      </c>
      <c r="S1782" s="8">
        <v>42493.600810185191</v>
      </c>
      <c r="T1782" s="8"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54"/>
        <v>25.763636363636365</v>
      </c>
      <c r="P1783">
        <f t="shared" si="55"/>
        <v>5904.1666666666661</v>
      </c>
      <c r="Q1783" t="s">
        <v>8343</v>
      </c>
      <c r="R1783" t="s">
        <v>8344</v>
      </c>
      <c r="S1783" s="8">
        <v>42597.617418981477</v>
      </c>
      <c r="T1783" s="8"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54"/>
        <v>15.491428571428573</v>
      </c>
      <c r="P1784">
        <f t="shared" si="55"/>
        <v>7134.2105263157891</v>
      </c>
      <c r="Q1784" t="s">
        <v>8343</v>
      </c>
      <c r="R1784" t="s">
        <v>8344</v>
      </c>
      <c r="S1784" s="8">
        <v>42388.575104166666</v>
      </c>
      <c r="T1784" s="8"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54"/>
        <v>23.692499999999999</v>
      </c>
      <c r="P1785">
        <f t="shared" si="55"/>
        <v>5122.7027027027025</v>
      </c>
      <c r="Q1785" t="s">
        <v>8343</v>
      </c>
      <c r="R1785" t="s">
        <v>8344</v>
      </c>
      <c r="S1785" s="8">
        <v>42115.949976851851</v>
      </c>
      <c r="T1785" s="8"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54"/>
        <v>39.76</v>
      </c>
      <c r="P1786">
        <f t="shared" si="55"/>
        <v>6024.242424242424</v>
      </c>
      <c r="Q1786" t="s">
        <v>8343</v>
      </c>
      <c r="R1786" t="s">
        <v>8344</v>
      </c>
      <c r="S1786" s="8">
        <v>42003.655555555553</v>
      </c>
      <c r="T1786" s="8"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54"/>
        <v>20.220833333333331</v>
      </c>
      <c r="P1787">
        <f t="shared" si="55"/>
        <v>4493.5185185185182</v>
      </c>
      <c r="Q1787" t="s">
        <v>8343</v>
      </c>
      <c r="R1787" t="s">
        <v>8344</v>
      </c>
      <c r="S1787" s="8">
        <v>41897.134895833333</v>
      </c>
      <c r="T1787" s="8"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54"/>
        <v>47.631578947368418</v>
      </c>
      <c r="P1788">
        <f t="shared" si="55"/>
        <v>3120.6896551724139</v>
      </c>
      <c r="Q1788" t="s">
        <v>8343</v>
      </c>
      <c r="R1788" t="s">
        <v>8344</v>
      </c>
      <c r="S1788" s="8">
        <v>41958.550659722227</v>
      </c>
      <c r="T1788" s="8"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54"/>
        <v>15.329999999999998</v>
      </c>
      <c r="P1789">
        <f t="shared" si="55"/>
        <v>6387.5</v>
      </c>
      <c r="Q1789" t="s">
        <v>8343</v>
      </c>
      <c r="R1789" t="s">
        <v>8344</v>
      </c>
      <c r="S1789" s="8">
        <v>42068.65552083333</v>
      </c>
      <c r="T1789" s="8"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54"/>
        <v>1.3818181818181818</v>
      </c>
      <c r="P1790">
        <f t="shared" si="55"/>
        <v>1900</v>
      </c>
      <c r="Q1790" t="s">
        <v>8343</v>
      </c>
      <c r="R1790" t="s">
        <v>8344</v>
      </c>
      <c r="S1790" s="8">
        <v>41913.94840277778</v>
      </c>
      <c r="T1790" s="8"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54"/>
        <v>0.5</v>
      </c>
      <c r="P1791">
        <f t="shared" si="55"/>
        <v>1000</v>
      </c>
      <c r="Q1791" t="s">
        <v>8343</v>
      </c>
      <c r="R1791" t="s">
        <v>8344</v>
      </c>
      <c r="S1791" s="8">
        <v>41956.250034722223</v>
      </c>
      <c r="T1791" s="8"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54"/>
        <v>4.957575757575758</v>
      </c>
      <c r="P1792">
        <f t="shared" si="55"/>
        <v>10906.666666666666</v>
      </c>
      <c r="Q1792" t="s">
        <v>8343</v>
      </c>
      <c r="R1792" t="s">
        <v>8344</v>
      </c>
      <c r="S1792" s="8">
        <v>42010.674513888895</v>
      </c>
      <c r="T1792" s="8"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54"/>
        <v>3.5666666666666664</v>
      </c>
      <c r="P1793">
        <f t="shared" si="55"/>
        <v>2675</v>
      </c>
      <c r="Q1793" t="s">
        <v>8343</v>
      </c>
      <c r="R1793" t="s">
        <v>8344</v>
      </c>
      <c r="S1793" s="8">
        <v>41973.740335648152</v>
      </c>
      <c r="T1793" s="8"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54"/>
        <v>61.124000000000002</v>
      </c>
      <c r="P1794">
        <f t="shared" si="55"/>
        <v>10993.525179856115</v>
      </c>
      <c r="Q1794" t="s">
        <v>8343</v>
      </c>
      <c r="R1794" t="s">
        <v>8344</v>
      </c>
      <c r="S1794" s="8">
        <v>42189.031041666662</v>
      </c>
      <c r="T1794" s="8"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56">(E1795/D1795)*100</f>
        <v>1.3333333333333335</v>
      </c>
      <c r="P1795">
        <f t="shared" ref="P1795:P1858" si="57">(E1795/L1795)*100</f>
        <v>2000</v>
      </c>
      <c r="Q1795" t="s">
        <v>8343</v>
      </c>
      <c r="R1795" t="s">
        <v>8344</v>
      </c>
      <c r="S1795" s="8">
        <v>41940.89166666667</v>
      </c>
      <c r="T1795" s="8"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56"/>
        <v>11.077777777777778</v>
      </c>
      <c r="P1796">
        <f t="shared" si="57"/>
        <v>5538.8888888888887</v>
      </c>
      <c r="Q1796" t="s">
        <v>8343</v>
      </c>
      <c r="R1796" t="s">
        <v>8344</v>
      </c>
      <c r="S1796" s="8">
        <v>42011.551180555558</v>
      </c>
      <c r="T1796" s="8"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56"/>
        <v>38.735714285714288</v>
      </c>
      <c r="P1797">
        <f t="shared" si="57"/>
        <v>13390.123456790125</v>
      </c>
      <c r="Q1797" t="s">
        <v>8343</v>
      </c>
      <c r="R1797" t="s">
        <v>8344</v>
      </c>
      <c r="S1797" s="8">
        <v>42628.288668981477</v>
      </c>
      <c r="T1797" s="8"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56"/>
        <v>22.05263157894737</v>
      </c>
      <c r="P1798">
        <f t="shared" si="57"/>
        <v>4872.0930232558139</v>
      </c>
      <c r="Q1798" t="s">
        <v>8343</v>
      </c>
      <c r="R1798" t="s">
        <v>8344</v>
      </c>
      <c r="S1798" s="8">
        <v>42515.439421296294</v>
      </c>
      <c r="T1798" s="8"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56"/>
        <v>67.55</v>
      </c>
      <c r="P1799">
        <f t="shared" si="57"/>
        <v>4825</v>
      </c>
      <c r="Q1799" t="s">
        <v>8343</v>
      </c>
      <c r="R1799" t="s">
        <v>8344</v>
      </c>
      <c r="S1799" s="8">
        <v>42689.56931712963</v>
      </c>
      <c r="T1799" s="8"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56"/>
        <v>13.637499999999999</v>
      </c>
      <c r="P1800">
        <f t="shared" si="57"/>
        <v>5897.2972972972975</v>
      </c>
      <c r="Q1800" t="s">
        <v>8343</v>
      </c>
      <c r="R1800" t="s">
        <v>8344</v>
      </c>
      <c r="S1800" s="8">
        <v>42344.32677083333</v>
      </c>
      <c r="T1800" s="8"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56"/>
        <v>1.7457500000000001</v>
      </c>
      <c r="P1801">
        <f t="shared" si="57"/>
        <v>1163.8333333333333</v>
      </c>
      <c r="Q1801" t="s">
        <v>8343</v>
      </c>
      <c r="R1801" t="s">
        <v>8344</v>
      </c>
      <c r="S1801" s="8">
        <v>41934.842685185184</v>
      </c>
      <c r="T1801" s="8"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56"/>
        <v>20.44963251188932</v>
      </c>
      <c r="P1802">
        <f t="shared" si="57"/>
        <v>8371.6814159292044</v>
      </c>
      <c r="Q1802" t="s">
        <v>8343</v>
      </c>
      <c r="R1802" t="s">
        <v>8344</v>
      </c>
      <c r="S1802" s="8">
        <v>42623.606134259258</v>
      </c>
      <c r="T1802" s="8"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56"/>
        <v>13.852941176470587</v>
      </c>
      <c r="P1803">
        <f t="shared" si="57"/>
        <v>6364.864864864865</v>
      </c>
      <c r="Q1803" t="s">
        <v>8343</v>
      </c>
      <c r="R1803" t="s">
        <v>8344</v>
      </c>
      <c r="S1803" s="8">
        <v>42321.660509259258</v>
      </c>
      <c r="T1803" s="8"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56"/>
        <v>48.485714285714288</v>
      </c>
      <c r="P1804">
        <f t="shared" si="57"/>
        <v>9427.7777777777774</v>
      </c>
      <c r="Q1804" t="s">
        <v>8343</v>
      </c>
      <c r="R1804" t="s">
        <v>8344</v>
      </c>
      <c r="S1804" s="8">
        <v>42159.47256944445</v>
      </c>
      <c r="T1804" s="8"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56"/>
        <v>30.8</v>
      </c>
      <c r="P1805">
        <f t="shared" si="57"/>
        <v>7186.6666666666661</v>
      </c>
      <c r="Q1805" t="s">
        <v>8343</v>
      </c>
      <c r="R1805" t="s">
        <v>8344</v>
      </c>
      <c r="S1805" s="8">
        <v>42018.071550925932</v>
      </c>
      <c r="T1805" s="8"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56"/>
        <v>35.174193548387095</v>
      </c>
      <c r="P1806">
        <f t="shared" si="57"/>
        <v>10484.615384615385</v>
      </c>
      <c r="Q1806" t="s">
        <v>8343</v>
      </c>
      <c r="R1806" t="s">
        <v>8344</v>
      </c>
      <c r="S1806" s="8">
        <v>42282.678287037037</v>
      </c>
      <c r="T1806" s="8"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56"/>
        <v>36.404444444444444</v>
      </c>
      <c r="P1807">
        <f t="shared" si="57"/>
        <v>6713.9344262295081</v>
      </c>
      <c r="Q1807" t="s">
        <v>8343</v>
      </c>
      <c r="R1807" t="s">
        <v>8344</v>
      </c>
      <c r="S1807" s="8">
        <v>42247.803912037038</v>
      </c>
      <c r="T1807" s="8"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56"/>
        <v>2.9550000000000001</v>
      </c>
      <c r="P1808">
        <f t="shared" si="57"/>
        <v>7387.5</v>
      </c>
      <c r="Q1808" t="s">
        <v>8343</v>
      </c>
      <c r="R1808" t="s">
        <v>8344</v>
      </c>
      <c r="S1808" s="8">
        <v>41877.638298611113</v>
      </c>
      <c r="T1808" s="8"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56"/>
        <v>11.06</v>
      </c>
      <c r="P1809">
        <f t="shared" si="57"/>
        <v>6912.5</v>
      </c>
      <c r="Q1809" t="s">
        <v>8343</v>
      </c>
      <c r="R1809" t="s">
        <v>8344</v>
      </c>
      <c r="S1809" s="8">
        <v>41880.068437499998</v>
      </c>
      <c r="T1809" s="8"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56"/>
        <v>41.407142857142858</v>
      </c>
      <c r="P1810">
        <f t="shared" si="57"/>
        <v>12077.083333333332</v>
      </c>
      <c r="Q1810" t="s">
        <v>8343</v>
      </c>
      <c r="R1810" t="s">
        <v>8344</v>
      </c>
      <c r="S1810" s="8">
        <v>42742.680902777778</v>
      </c>
      <c r="T1810" s="8"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56"/>
        <v>10.857142857142858</v>
      </c>
      <c r="P1811">
        <f t="shared" si="57"/>
        <v>4222.2222222222217</v>
      </c>
      <c r="Q1811" t="s">
        <v>8343</v>
      </c>
      <c r="R1811" t="s">
        <v>8344</v>
      </c>
      <c r="S1811" s="8">
        <v>42029.907858796301</v>
      </c>
      <c r="T1811" s="8"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56"/>
        <v>3.3333333333333335</v>
      </c>
      <c r="P1812">
        <f t="shared" si="57"/>
        <v>750</v>
      </c>
      <c r="Q1812" t="s">
        <v>8343</v>
      </c>
      <c r="R1812" t="s">
        <v>8344</v>
      </c>
      <c r="S1812" s="8">
        <v>41860.91002314815</v>
      </c>
      <c r="T1812" s="8"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56"/>
        <v>7.407407407407407E-2</v>
      </c>
      <c r="P1813">
        <f t="shared" si="57"/>
        <v>153.84615384615387</v>
      </c>
      <c r="Q1813" t="s">
        <v>8343</v>
      </c>
      <c r="R1813" t="s">
        <v>8344</v>
      </c>
      <c r="S1813" s="8">
        <v>41876.433680555558</v>
      </c>
      <c r="T1813" s="8"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56"/>
        <v>13.307692307692307</v>
      </c>
      <c r="P1814">
        <f t="shared" si="57"/>
        <v>3760.8695652173915</v>
      </c>
      <c r="Q1814" t="s">
        <v>8343</v>
      </c>
      <c r="R1814" t="s">
        <v>8344</v>
      </c>
      <c r="S1814" s="8">
        <v>42524.318703703699</v>
      </c>
      <c r="T1814" s="8"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56"/>
        <v>0</v>
      </c>
      <c r="P1815" t="e">
        <f t="shared" si="57"/>
        <v>#DIV/0!</v>
      </c>
      <c r="Q1815" t="s">
        <v>8343</v>
      </c>
      <c r="R1815" t="s">
        <v>8344</v>
      </c>
      <c r="S1815" s="8">
        <v>41829.889027777775</v>
      </c>
      <c r="T1815" s="8"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56"/>
        <v>49.183333333333337</v>
      </c>
      <c r="P1816">
        <f t="shared" si="57"/>
        <v>4215.7142857142862</v>
      </c>
      <c r="Q1816" t="s">
        <v>8343</v>
      </c>
      <c r="R1816" t="s">
        <v>8344</v>
      </c>
      <c r="S1816" s="8">
        <v>42033.314074074078</v>
      </c>
      <c r="T1816" s="8"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56"/>
        <v>0</v>
      </c>
      <c r="P1817" t="e">
        <f t="shared" si="57"/>
        <v>#DIV/0!</v>
      </c>
      <c r="Q1817" t="s">
        <v>8343</v>
      </c>
      <c r="R1817" t="s">
        <v>8344</v>
      </c>
      <c r="S1817" s="8">
        <v>42172.906678240746</v>
      </c>
      <c r="T1817" s="8"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56"/>
        <v>2.036</v>
      </c>
      <c r="P1818">
        <f t="shared" si="57"/>
        <v>8483.3333333333321</v>
      </c>
      <c r="Q1818" t="s">
        <v>8343</v>
      </c>
      <c r="R1818" t="s">
        <v>8344</v>
      </c>
      <c r="S1818" s="8">
        <v>42548.876192129625</v>
      </c>
      <c r="T1818" s="8"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56"/>
        <v>52.327777777777776</v>
      </c>
      <c r="P1819">
        <f t="shared" si="57"/>
        <v>9419</v>
      </c>
      <c r="Q1819" t="s">
        <v>8343</v>
      </c>
      <c r="R1819" t="s">
        <v>8344</v>
      </c>
      <c r="S1819" s="8">
        <v>42705.662118055552</v>
      </c>
      <c r="T1819" s="8"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56"/>
        <v>0</v>
      </c>
      <c r="P1820" t="e">
        <f t="shared" si="57"/>
        <v>#DIV/0!</v>
      </c>
      <c r="Q1820" t="s">
        <v>8343</v>
      </c>
      <c r="R1820" t="s">
        <v>8344</v>
      </c>
      <c r="S1820" s="8">
        <v>42067.234375</v>
      </c>
      <c r="T1820" s="8"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56"/>
        <v>2.083333333333333</v>
      </c>
      <c r="P1821">
        <f t="shared" si="57"/>
        <v>625</v>
      </c>
      <c r="Q1821" t="s">
        <v>8343</v>
      </c>
      <c r="R1821" t="s">
        <v>8344</v>
      </c>
      <c r="S1821" s="8">
        <v>41820.752268518518</v>
      </c>
      <c r="T1821" s="8"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56"/>
        <v>6.565384615384616</v>
      </c>
      <c r="P1822">
        <f t="shared" si="57"/>
        <v>21337.5</v>
      </c>
      <c r="Q1822" t="s">
        <v>8343</v>
      </c>
      <c r="R1822" t="s">
        <v>8344</v>
      </c>
      <c r="S1822" s="8">
        <v>42065.084375000006</v>
      </c>
      <c r="T1822" s="8"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56"/>
        <v>134.88999999999999</v>
      </c>
      <c r="P1823">
        <f t="shared" si="57"/>
        <v>5916.228070175438</v>
      </c>
      <c r="Q1823" t="s">
        <v>8330</v>
      </c>
      <c r="R1823" t="s">
        <v>8331</v>
      </c>
      <c r="S1823" s="8">
        <v>40926.319062499999</v>
      </c>
      <c r="T1823" s="8"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56"/>
        <v>100</v>
      </c>
      <c r="P1824">
        <f t="shared" si="57"/>
        <v>2727.2727272727275</v>
      </c>
      <c r="Q1824" t="s">
        <v>8330</v>
      </c>
      <c r="R1824" t="s">
        <v>8331</v>
      </c>
      <c r="S1824" s="8">
        <v>41634.797013888885</v>
      </c>
      <c r="T1824" s="8"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56"/>
        <v>115.85714285714286</v>
      </c>
      <c r="P1825">
        <f t="shared" si="57"/>
        <v>2457.5757575757575</v>
      </c>
      <c r="Q1825" t="s">
        <v>8330</v>
      </c>
      <c r="R1825" t="s">
        <v>8331</v>
      </c>
      <c r="S1825" s="8">
        <v>41176.684907407405</v>
      </c>
      <c r="T1825" s="8"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56"/>
        <v>100.06666666666666</v>
      </c>
      <c r="P1826">
        <f t="shared" si="57"/>
        <v>7505</v>
      </c>
      <c r="Q1826" t="s">
        <v>8330</v>
      </c>
      <c r="R1826" t="s">
        <v>8331</v>
      </c>
      <c r="S1826" s="8">
        <v>41626.916284722225</v>
      </c>
      <c r="T1826" s="8"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56"/>
        <v>105.05</v>
      </c>
      <c r="P1827">
        <f t="shared" si="57"/>
        <v>4202</v>
      </c>
      <c r="Q1827" t="s">
        <v>8330</v>
      </c>
      <c r="R1827" t="s">
        <v>8331</v>
      </c>
      <c r="S1827" s="8">
        <v>41443.83452546296</v>
      </c>
      <c r="T1827" s="8"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56"/>
        <v>101</v>
      </c>
      <c r="P1828">
        <f t="shared" si="57"/>
        <v>5315.78947368421</v>
      </c>
      <c r="Q1828" t="s">
        <v>8330</v>
      </c>
      <c r="R1828" t="s">
        <v>8331</v>
      </c>
      <c r="S1828" s="8">
        <v>41657.923807870371</v>
      </c>
      <c r="T1828" s="8"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56"/>
        <v>100.66250000000001</v>
      </c>
      <c r="P1829">
        <f t="shared" si="57"/>
        <v>8388.5416666666679</v>
      </c>
      <c r="Q1829" t="s">
        <v>8330</v>
      </c>
      <c r="R1829" t="s">
        <v>8331</v>
      </c>
      <c r="S1829" s="8">
        <v>40555.325937499998</v>
      </c>
      <c r="T1829" s="8"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56"/>
        <v>100.16000000000001</v>
      </c>
      <c r="P1830">
        <f t="shared" si="57"/>
        <v>41733.333333333328</v>
      </c>
      <c r="Q1830" t="s">
        <v>8330</v>
      </c>
      <c r="R1830" t="s">
        <v>8331</v>
      </c>
      <c r="S1830" s="8">
        <v>41736.899652777778</v>
      </c>
      <c r="T1830" s="8"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56"/>
        <v>166.68333333333334</v>
      </c>
      <c r="P1831">
        <f t="shared" si="57"/>
        <v>7576.515151515152</v>
      </c>
      <c r="Q1831" t="s">
        <v>8330</v>
      </c>
      <c r="R1831" t="s">
        <v>8331</v>
      </c>
      <c r="S1831" s="8">
        <v>40516.087627314817</v>
      </c>
      <c r="T1831" s="8"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56"/>
        <v>101.53333333333335</v>
      </c>
      <c r="P1832">
        <f t="shared" si="57"/>
        <v>6738.9380530973458</v>
      </c>
      <c r="Q1832" t="s">
        <v>8330</v>
      </c>
      <c r="R1832" t="s">
        <v>8331</v>
      </c>
      <c r="S1832" s="8">
        <v>41664.684108796297</v>
      </c>
      <c r="T1832" s="8"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56"/>
        <v>103</v>
      </c>
      <c r="P1833">
        <f t="shared" si="57"/>
        <v>7357.1428571428569</v>
      </c>
      <c r="Q1833" t="s">
        <v>8330</v>
      </c>
      <c r="R1833" t="s">
        <v>8331</v>
      </c>
      <c r="S1833" s="8">
        <v>41026.996099537035</v>
      </c>
      <c r="T1833" s="8"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56"/>
        <v>142.85714285714286</v>
      </c>
      <c r="P1834">
        <f t="shared" si="57"/>
        <v>2500</v>
      </c>
      <c r="Q1834" t="s">
        <v>8330</v>
      </c>
      <c r="R1834" t="s">
        <v>8331</v>
      </c>
      <c r="S1834" s="8">
        <v>40576.539664351854</v>
      </c>
      <c r="T1834" s="8"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56"/>
        <v>262.5</v>
      </c>
      <c r="P1835">
        <f t="shared" si="57"/>
        <v>4200</v>
      </c>
      <c r="Q1835" t="s">
        <v>8330</v>
      </c>
      <c r="R1835" t="s">
        <v>8331</v>
      </c>
      <c r="S1835" s="8">
        <v>41303.044016203705</v>
      </c>
      <c r="T1835" s="8"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56"/>
        <v>118.05000000000001</v>
      </c>
      <c r="P1836">
        <f t="shared" si="57"/>
        <v>13116.666666666666</v>
      </c>
      <c r="Q1836" t="s">
        <v>8330</v>
      </c>
      <c r="R1836" t="s">
        <v>8331</v>
      </c>
      <c r="S1836" s="8">
        <v>41988.964062500003</v>
      </c>
      <c r="T1836" s="8"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56"/>
        <v>104</v>
      </c>
      <c r="P1837">
        <f t="shared" si="57"/>
        <v>4727.272727272727</v>
      </c>
      <c r="Q1837" t="s">
        <v>8330</v>
      </c>
      <c r="R1837" t="s">
        <v>8331</v>
      </c>
      <c r="S1837" s="8">
        <v>42430.702210648145</v>
      </c>
      <c r="T1837" s="8"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56"/>
        <v>200.34</v>
      </c>
      <c r="P1838">
        <f t="shared" si="57"/>
        <v>18212.727272727272</v>
      </c>
      <c r="Q1838" t="s">
        <v>8330</v>
      </c>
      <c r="R1838" t="s">
        <v>8331</v>
      </c>
      <c r="S1838" s="8">
        <v>41305.809363425928</v>
      </c>
      <c r="T1838" s="8"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56"/>
        <v>306.83333333333331</v>
      </c>
      <c r="P1839">
        <f t="shared" si="57"/>
        <v>6136.666666666667</v>
      </c>
      <c r="Q1839" t="s">
        <v>8330</v>
      </c>
      <c r="R1839" t="s">
        <v>8331</v>
      </c>
      <c r="S1839" s="8">
        <v>40926.047858796301</v>
      </c>
      <c r="T1839" s="8"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56"/>
        <v>100.149</v>
      </c>
      <c r="P1840">
        <f t="shared" si="57"/>
        <v>3576.75</v>
      </c>
      <c r="Q1840" t="s">
        <v>8330</v>
      </c>
      <c r="R1840" t="s">
        <v>8331</v>
      </c>
      <c r="S1840" s="8">
        <v>40788.786539351851</v>
      </c>
      <c r="T1840" s="8"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56"/>
        <v>205.29999999999998</v>
      </c>
      <c r="P1841">
        <f t="shared" si="57"/>
        <v>4562.2222222222217</v>
      </c>
      <c r="Q1841" t="s">
        <v>8330</v>
      </c>
      <c r="R1841" t="s">
        <v>8331</v>
      </c>
      <c r="S1841" s="8">
        <v>42614.722013888888</v>
      </c>
      <c r="T1841" s="8"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56"/>
        <v>108.88888888888889</v>
      </c>
      <c r="P1842">
        <f t="shared" si="57"/>
        <v>7538.461538461539</v>
      </c>
      <c r="Q1842" t="s">
        <v>8330</v>
      </c>
      <c r="R1842" t="s">
        <v>8331</v>
      </c>
      <c r="S1842" s="8">
        <v>41382.096180555556</v>
      </c>
      <c r="T1842" s="8"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56"/>
        <v>101.75</v>
      </c>
      <c r="P1843">
        <f t="shared" si="57"/>
        <v>5087.5</v>
      </c>
      <c r="Q1843" t="s">
        <v>8330</v>
      </c>
      <c r="R1843" t="s">
        <v>8331</v>
      </c>
      <c r="S1843" s="8">
        <v>41745.84542824074</v>
      </c>
      <c r="T1843" s="8"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56"/>
        <v>125.25</v>
      </c>
      <c r="P1844">
        <f t="shared" si="57"/>
        <v>11928.571428571429</v>
      </c>
      <c r="Q1844" t="s">
        <v>8330</v>
      </c>
      <c r="R1844" t="s">
        <v>8331</v>
      </c>
      <c r="S1844" s="8">
        <v>42031.631724537037</v>
      </c>
      <c r="T1844" s="8"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56"/>
        <v>124.0061</v>
      </c>
      <c r="P1845">
        <f t="shared" si="57"/>
        <v>9254.1865671641808</v>
      </c>
      <c r="Q1845" t="s">
        <v>8330</v>
      </c>
      <c r="R1845" t="s">
        <v>8331</v>
      </c>
      <c r="S1845" s="8">
        <v>40564.994837962964</v>
      </c>
      <c r="T1845" s="8"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56"/>
        <v>101.4</v>
      </c>
      <c r="P1846">
        <f t="shared" si="57"/>
        <v>7605</v>
      </c>
      <c r="Q1846" t="s">
        <v>8330</v>
      </c>
      <c r="R1846" t="s">
        <v>8331</v>
      </c>
      <c r="S1846" s="8">
        <v>40666.973541666666</v>
      </c>
      <c r="T1846" s="8"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56"/>
        <v>100</v>
      </c>
      <c r="P1847">
        <f t="shared" si="57"/>
        <v>5263.1578947368416</v>
      </c>
      <c r="Q1847" t="s">
        <v>8330</v>
      </c>
      <c r="R1847" t="s">
        <v>8331</v>
      </c>
      <c r="S1847" s="8">
        <v>42523.333310185189</v>
      </c>
      <c r="T1847" s="8"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56"/>
        <v>137.92666666666668</v>
      </c>
      <c r="P1848">
        <f t="shared" si="57"/>
        <v>9899.0430622009571</v>
      </c>
      <c r="Q1848" t="s">
        <v>8330</v>
      </c>
      <c r="R1848" t="s">
        <v>8331</v>
      </c>
      <c r="S1848" s="8">
        <v>41228.650196759263</v>
      </c>
      <c r="T1848" s="8"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56"/>
        <v>120.88000000000001</v>
      </c>
      <c r="P1849">
        <f t="shared" si="57"/>
        <v>7952.6315789473683</v>
      </c>
      <c r="Q1849" t="s">
        <v>8330</v>
      </c>
      <c r="R1849" t="s">
        <v>8331</v>
      </c>
      <c r="S1849" s="8">
        <v>42094.236481481479</v>
      </c>
      <c r="T1849" s="8"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56"/>
        <v>107.36666666666667</v>
      </c>
      <c r="P1850">
        <f t="shared" si="57"/>
        <v>13420.833333333334</v>
      </c>
      <c r="Q1850" t="s">
        <v>8330</v>
      </c>
      <c r="R1850" t="s">
        <v>8331</v>
      </c>
      <c r="S1850" s="8">
        <v>40691.788055555553</v>
      </c>
      <c r="T1850" s="8"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56"/>
        <v>100.33333333333334</v>
      </c>
      <c r="P1851">
        <f t="shared" si="57"/>
        <v>3762.5</v>
      </c>
      <c r="Q1851" t="s">
        <v>8330</v>
      </c>
      <c r="R1851" t="s">
        <v>8331</v>
      </c>
      <c r="S1851" s="8">
        <v>41169.845590277779</v>
      </c>
      <c r="T1851" s="8"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56"/>
        <v>101.52222222222223</v>
      </c>
      <c r="P1852">
        <f t="shared" si="57"/>
        <v>5104.4692737430169</v>
      </c>
      <c r="Q1852" t="s">
        <v>8330</v>
      </c>
      <c r="R1852" t="s">
        <v>8331</v>
      </c>
      <c r="S1852" s="8">
        <v>41800.959490740745</v>
      </c>
      <c r="T1852" s="8"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56"/>
        <v>100.07692307692308</v>
      </c>
      <c r="P1853">
        <f t="shared" si="57"/>
        <v>5003.8461538461543</v>
      </c>
      <c r="Q1853" t="s">
        <v>8330</v>
      </c>
      <c r="R1853" t="s">
        <v>8331</v>
      </c>
      <c r="S1853" s="8">
        <v>41827.906689814816</v>
      </c>
      <c r="T1853" s="8"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56"/>
        <v>116.96666666666667</v>
      </c>
      <c r="P1854">
        <f t="shared" si="57"/>
        <v>13393.129770992366</v>
      </c>
      <c r="Q1854" t="s">
        <v>8330</v>
      </c>
      <c r="R1854" t="s">
        <v>8331</v>
      </c>
      <c r="S1854" s="8">
        <v>42081.77143518519</v>
      </c>
      <c r="T1854" s="8"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56"/>
        <v>101.875</v>
      </c>
      <c r="P1855">
        <f t="shared" si="57"/>
        <v>5821.4285714285716</v>
      </c>
      <c r="Q1855" t="s">
        <v>8330</v>
      </c>
      <c r="R1855" t="s">
        <v>8331</v>
      </c>
      <c r="S1855" s="8">
        <v>41177.060381944444</v>
      </c>
      <c r="T1855" s="8"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56"/>
        <v>102.12366666666665</v>
      </c>
      <c r="P1856">
        <f t="shared" si="57"/>
        <v>8803.7643678160912</v>
      </c>
      <c r="Q1856" t="s">
        <v>8330</v>
      </c>
      <c r="R1856" t="s">
        <v>8331</v>
      </c>
      <c r="S1856" s="8">
        <v>41388.021261574075</v>
      </c>
      <c r="T1856" s="8"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56"/>
        <v>154.05897142857143</v>
      </c>
      <c r="P1857">
        <f t="shared" si="57"/>
        <v>7057.6753926701567</v>
      </c>
      <c r="Q1857" t="s">
        <v>8330</v>
      </c>
      <c r="R1857" t="s">
        <v>8331</v>
      </c>
      <c r="S1857" s="8">
        <v>41600.538657407407</v>
      </c>
      <c r="T1857" s="8"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56"/>
        <v>101.25</v>
      </c>
      <c r="P1858">
        <f t="shared" si="57"/>
        <v>5328.9473684210525</v>
      </c>
      <c r="Q1858" t="s">
        <v>8330</v>
      </c>
      <c r="R1858" t="s">
        <v>8331</v>
      </c>
      <c r="S1858" s="8">
        <v>41817.854999999996</v>
      </c>
      <c r="T1858" s="8"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58">(E1859/D1859)*100</f>
        <v>100</v>
      </c>
      <c r="P1859">
        <f t="shared" ref="P1859:P1922" si="59">(E1859/L1859)*100</f>
        <v>13636.363636363638</v>
      </c>
      <c r="Q1859" t="s">
        <v>8330</v>
      </c>
      <c r="R1859" t="s">
        <v>8331</v>
      </c>
      <c r="S1859" s="8">
        <v>41864.76866898148</v>
      </c>
      <c r="T1859" s="8"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58"/>
        <v>108.74800874800874</v>
      </c>
      <c r="P1860">
        <f t="shared" si="59"/>
        <v>4054.7315436241611</v>
      </c>
      <c r="Q1860" t="s">
        <v>8330</v>
      </c>
      <c r="R1860" t="s">
        <v>8331</v>
      </c>
      <c r="S1860" s="8">
        <v>40833.200474537036</v>
      </c>
      <c r="T1860" s="8"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58"/>
        <v>131.83333333333334</v>
      </c>
      <c r="P1861">
        <f t="shared" si="59"/>
        <v>7062.5</v>
      </c>
      <c r="Q1861" t="s">
        <v>8330</v>
      </c>
      <c r="R1861" t="s">
        <v>8331</v>
      </c>
      <c r="S1861" s="8">
        <v>40778.770011574074</v>
      </c>
      <c r="T1861" s="8"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58"/>
        <v>133.46666666666667</v>
      </c>
      <c r="P1862">
        <f t="shared" si="59"/>
        <v>5268.4210526315792</v>
      </c>
      <c r="Q1862" t="s">
        <v>8330</v>
      </c>
      <c r="R1862" t="s">
        <v>8331</v>
      </c>
      <c r="S1862" s="8">
        <v>41655.709305555552</v>
      </c>
      <c r="T1862" s="8"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58"/>
        <v>0</v>
      </c>
      <c r="P1863" t="e">
        <f t="shared" si="59"/>
        <v>#DIV/0!</v>
      </c>
      <c r="Q1863" t="s">
        <v>8338</v>
      </c>
      <c r="R1863" t="s">
        <v>8340</v>
      </c>
      <c r="S1863" s="8">
        <v>42000.300243055557</v>
      </c>
      <c r="T1863" s="8"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58"/>
        <v>8.0833333333333321</v>
      </c>
      <c r="P1864">
        <f t="shared" si="59"/>
        <v>9093.75</v>
      </c>
      <c r="Q1864" t="s">
        <v>8338</v>
      </c>
      <c r="R1864" t="s">
        <v>8340</v>
      </c>
      <c r="S1864" s="8">
        <v>42755.492754629624</v>
      </c>
      <c r="T1864" s="8"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58"/>
        <v>0.4</v>
      </c>
      <c r="P1865">
        <f t="shared" si="59"/>
        <v>500</v>
      </c>
      <c r="Q1865" t="s">
        <v>8338</v>
      </c>
      <c r="R1865" t="s">
        <v>8340</v>
      </c>
      <c r="S1865" s="8">
        <v>41772.797280092593</v>
      </c>
      <c r="T1865" s="8"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58"/>
        <v>42.892307692307689</v>
      </c>
      <c r="P1866">
        <f t="shared" si="59"/>
        <v>5808.3333333333339</v>
      </c>
      <c r="Q1866" t="s">
        <v>8338</v>
      </c>
      <c r="R1866" t="s">
        <v>8340</v>
      </c>
      <c r="S1866" s="8">
        <v>41733.716435185182</v>
      </c>
      <c r="T1866" s="8"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58"/>
        <v>3.6363636363636364E-3</v>
      </c>
      <c r="P1867">
        <f t="shared" si="59"/>
        <v>200</v>
      </c>
      <c r="Q1867" t="s">
        <v>8338</v>
      </c>
      <c r="R1867" t="s">
        <v>8340</v>
      </c>
      <c r="S1867" s="8">
        <v>42645.367442129631</v>
      </c>
      <c r="T1867" s="8"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58"/>
        <v>0.5</v>
      </c>
      <c r="P1868">
        <f t="shared" si="59"/>
        <v>6250</v>
      </c>
      <c r="Q1868" t="s">
        <v>8338</v>
      </c>
      <c r="R1868" t="s">
        <v>8340</v>
      </c>
      <c r="S1868" s="8">
        <v>42742.246493055558</v>
      </c>
      <c r="T1868" s="8"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58"/>
        <v>0.05</v>
      </c>
      <c r="P1869">
        <f t="shared" si="59"/>
        <v>1000</v>
      </c>
      <c r="Q1869" t="s">
        <v>8338</v>
      </c>
      <c r="R1869" t="s">
        <v>8340</v>
      </c>
      <c r="S1869" s="8">
        <v>42649.924907407403</v>
      </c>
      <c r="T1869" s="8"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58"/>
        <v>4.8680000000000003</v>
      </c>
      <c r="P1870">
        <f t="shared" si="59"/>
        <v>7158.8235294117649</v>
      </c>
      <c r="Q1870" t="s">
        <v>8338</v>
      </c>
      <c r="R1870" t="s">
        <v>8340</v>
      </c>
      <c r="S1870" s="8">
        <v>42328.779224537036</v>
      </c>
      <c r="T1870" s="8"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58"/>
        <v>0</v>
      </c>
      <c r="P1871" t="e">
        <f t="shared" si="59"/>
        <v>#DIV/0!</v>
      </c>
      <c r="Q1871" t="s">
        <v>8338</v>
      </c>
      <c r="R1871" t="s">
        <v>8340</v>
      </c>
      <c r="S1871" s="8">
        <v>42709.002881944441</v>
      </c>
      <c r="T1871" s="8"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58"/>
        <v>10.314285714285715</v>
      </c>
      <c r="P1872">
        <f t="shared" si="59"/>
        <v>3281.818181818182</v>
      </c>
      <c r="Q1872" t="s">
        <v>8338</v>
      </c>
      <c r="R1872" t="s">
        <v>8340</v>
      </c>
      <c r="S1872" s="8">
        <v>42371.355729166666</v>
      </c>
      <c r="T1872" s="8"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58"/>
        <v>71.784615384615378</v>
      </c>
      <c r="P1873">
        <f t="shared" si="59"/>
        <v>4911.5789473684208</v>
      </c>
      <c r="Q1873" t="s">
        <v>8338</v>
      </c>
      <c r="R1873" t="s">
        <v>8340</v>
      </c>
      <c r="S1873" s="8">
        <v>41923.783576388887</v>
      </c>
      <c r="T1873" s="8"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58"/>
        <v>1.06</v>
      </c>
      <c r="P1874">
        <f t="shared" si="59"/>
        <v>1630.7692307692307</v>
      </c>
      <c r="Q1874" t="s">
        <v>8338</v>
      </c>
      <c r="R1874" t="s">
        <v>8340</v>
      </c>
      <c r="S1874" s="8">
        <v>42155.129652777774</v>
      </c>
      <c r="T1874" s="8"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58"/>
        <v>0.44999999999999996</v>
      </c>
      <c r="P1875">
        <f t="shared" si="59"/>
        <v>1800</v>
      </c>
      <c r="Q1875" t="s">
        <v>8338</v>
      </c>
      <c r="R1875" t="s">
        <v>8340</v>
      </c>
      <c r="S1875" s="8">
        <v>42164.615856481483</v>
      </c>
      <c r="T1875" s="8"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58"/>
        <v>1.6250000000000001E-2</v>
      </c>
      <c r="P1876">
        <f t="shared" si="59"/>
        <v>1300</v>
      </c>
      <c r="Q1876" t="s">
        <v>8338</v>
      </c>
      <c r="R1876" t="s">
        <v>8340</v>
      </c>
      <c r="S1876" s="8">
        <v>42529.969131944439</v>
      </c>
      <c r="T1876" s="8"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58"/>
        <v>0.51</v>
      </c>
      <c r="P1877">
        <f t="shared" si="59"/>
        <v>1700</v>
      </c>
      <c r="Q1877" t="s">
        <v>8338</v>
      </c>
      <c r="R1877" t="s">
        <v>8340</v>
      </c>
      <c r="S1877" s="8">
        <v>42528.899398148147</v>
      </c>
      <c r="T1877" s="8"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58"/>
        <v>0</v>
      </c>
      <c r="P1878" t="e">
        <f t="shared" si="59"/>
        <v>#DIV/0!</v>
      </c>
      <c r="Q1878" t="s">
        <v>8338</v>
      </c>
      <c r="R1878" t="s">
        <v>8340</v>
      </c>
      <c r="S1878" s="8">
        <v>41776.284780092588</v>
      </c>
      <c r="T1878" s="8"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58"/>
        <v>0</v>
      </c>
      <c r="P1879" t="e">
        <f t="shared" si="59"/>
        <v>#DIV/0!</v>
      </c>
      <c r="Q1879" t="s">
        <v>8338</v>
      </c>
      <c r="R1879" t="s">
        <v>8340</v>
      </c>
      <c r="S1879" s="8">
        <v>42035.029224537036</v>
      </c>
      <c r="T1879" s="8"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58"/>
        <v>0</v>
      </c>
      <c r="P1880" t="e">
        <f t="shared" si="59"/>
        <v>#DIV/0!</v>
      </c>
      <c r="Q1880" t="s">
        <v>8338</v>
      </c>
      <c r="R1880" t="s">
        <v>8340</v>
      </c>
      <c r="S1880" s="8">
        <v>41773.008738425924</v>
      </c>
      <c r="T1880" s="8"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58"/>
        <v>0.12</v>
      </c>
      <c r="P1881">
        <f t="shared" si="59"/>
        <v>300</v>
      </c>
      <c r="Q1881" t="s">
        <v>8338</v>
      </c>
      <c r="R1881" t="s">
        <v>8340</v>
      </c>
      <c r="S1881" s="8">
        <v>42413.649641203709</v>
      </c>
      <c r="T1881" s="8"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58"/>
        <v>20.080000000000002</v>
      </c>
      <c r="P1882">
        <f t="shared" si="59"/>
        <v>4183.3333333333339</v>
      </c>
      <c r="Q1882" t="s">
        <v>8338</v>
      </c>
      <c r="R1882" t="s">
        <v>8340</v>
      </c>
      <c r="S1882" s="8">
        <v>42430.566898148143</v>
      </c>
      <c r="T1882" s="8"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58"/>
        <v>172.68449999999999</v>
      </c>
      <c r="P1883">
        <f t="shared" si="59"/>
        <v>4933.8428571428576</v>
      </c>
      <c r="Q1883" t="s">
        <v>8330</v>
      </c>
      <c r="R1883" t="s">
        <v>8334</v>
      </c>
      <c r="S1883" s="8">
        <v>42043.152650462958</v>
      </c>
      <c r="T1883" s="8"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58"/>
        <v>100.8955223880597</v>
      </c>
      <c r="P1884">
        <f t="shared" si="59"/>
        <v>4172.8395061728388</v>
      </c>
      <c r="Q1884" t="s">
        <v>8330</v>
      </c>
      <c r="R1884" t="s">
        <v>8334</v>
      </c>
      <c r="S1884" s="8">
        <v>41067.949212962965</v>
      </c>
      <c r="T1884" s="8"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58"/>
        <v>104.8048048048048</v>
      </c>
      <c r="P1885">
        <f t="shared" si="59"/>
        <v>3271.875</v>
      </c>
      <c r="Q1885" t="s">
        <v>8330</v>
      </c>
      <c r="R1885" t="s">
        <v>8334</v>
      </c>
      <c r="S1885" s="8">
        <v>40977.948009259257</v>
      </c>
      <c r="T1885" s="8"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58"/>
        <v>135.1</v>
      </c>
      <c r="P1886">
        <f t="shared" si="59"/>
        <v>5196.1538461538457</v>
      </c>
      <c r="Q1886" t="s">
        <v>8330</v>
      </c>
      <c r="R1886" t="s">
        <v>8334</v>
      </c>
      <c r="S1886" s="8">
        <v>41205.198321759257</v>
      </c>
      <c r="T1886" s="8"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58"/>
        <v>116.32786885245903</v>
      </c>
      <c r="P1887">
        <f t="shared" si="59"/>
        <v>5068.5714285714284</v>
      </c>
      <c r="Q1887" t="s">
        <v>8330</v>
      </c>
      <c r="R1887" t="s">
        <v>8334</v>
      </c>
      <c r="S1887" s="8">
        <v>41099.093865740739</v>
      </c>
      <c r="T1887" s="8"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58"/>
        <v>102.08333333333333</v>
      </c>
      <c r="P1888">
        <f t="shared" si="59"/>
        <v>4224.1379310344828</v>
      </c>
      <c r="Q1888" t="s">
        <v>8330</v>
      </c>
      <c r="R1888" t="s">
        <v>8334</v>
      </c>
      <c r="S1888" s="8">
        <v>41925.906689814816</v>
      </c>
      <c r="T1888" s="8"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58"/>
        <v>111.16666666666666</v>
      </c>
      <c r="P1889">
        <f t="shared" si="59"/>
        <v>41687.5</v>
      </c>
      <c r="Q1889" t="s">
        <v>8330</v>
      </c>
      <c r="R1889" t="s">
        <v>8334</v>
      </c>
      <c r="S1889" s="8">
        <v>42323.800138888888</v>
      </c>
      <c r="T1889" s="8"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58"/>
        <v>166.08</v>
      </c>
      <c r="P1890">
        <f t="shared" si="59"/>
        <v>4665.1685393258422</v>
      </c>
      <c r="Q1890" t="s">
        <v>8330</v>
      </c>
      <c r="R1890" t="s">
        <v>8334</v>
      </c>
      <c r="S1890" s="8">
        <v>40299.239953703705</v>
      </c>
      <c r="T1890" s="8"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58"/>
        <v>106.60000000000001</v>
      </c>
      <c r="P1891">
        <f t="shared" si="59"/>
        <v>4845.454545454545</v>
      </c>
      <c r="Q1891" t="s">
        <v>8330</v>
      </c>
      <c r="R1891" t="s">
        <v>8334</v>
      </c>
      <c r="S1891" s="8">
        <v>41299.793356481481</v>
      </c>
      <c r="T1891" s="8"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58"/>
        <v>144.58441666666667</v>
      </c>
      <c r="P1892">
        <f t="shared" si="59"/>
        <v>7052.8983739837404</v>
      </c>
      <c r="Q1892" t="s">
        <v>8330</v>
      </c>
      <c r="R1892" t="s">
        <v>8334</v>
      </c>
      <c r="S1892" s="8">
        <v>41228.786203703705</v>
      </c>
      <c r="T1892" s="8"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58"/>
        <v>105.55000000000001</v>
      </c>
      <c r="P1893">
        <f t="shared" si="59"/>
        <v>8795.8333333333321</v>
      </c>
      <c r="Q1893" t="s">
        <v>8330</v>
      </c>
      <c r="R1893" t="s">
        <v>8334</v>
      </c>
      <c r="S1893" s="8">
        <v>40335.798078703701</v>
      </c>
      <c r="T1893" s="8"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58"/>
        <v>136.60000000000002</v>
      </c>
      <c r="P1894">
        <f t="shared" si="59"/>
        <v>2626.9230769230771</v>
      </c>
      <c r="Q1894" t="s">
        <v>8330</v>
      </c>
      <c r="R1894" t="s">
        <v>8334</v>
      </c>
      <c r="S1894" s="8">
        <v>40671.637511574074</v>
      </c>
      <c r="T1894" s="8"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58"/>
        <v>104</v>
      </c>
      <c r="P1895">
        <f t="shared" si="59"/>
        <v>5777.7777777777783</v>
      </c>
      <c r="Q1895" t="s">
        <v>8330</v>
      </c>
      <c r="R1895" t="s">
        <v>8334</v>
      </c>
      <c r="S1895" s="8">
        <v>40632.94195601852</v>
      </c>
      <c r="T1895" s="8"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58"/>
        <v>114.5</v>
      </c>
      <c r="P1896">
        <f t="shared" si="59"/>
        <v>5725</v>
      </c>
      <c r="Q1896" t="s">
        <v>8330</v>
      </c>
      <c r="R1896" t="s">
        <v>8334</v>
      </c>
      <c r="S1896" s="8">
        <v>40920.904895833337</v>
      </c>
      <c r="T1896" s="8"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58"/>
        <v>101.71957671957672</v>
      </c>
      <c r="P1897">
        <f t="shared" si="59"/>
        <v>19634.042553191488</v>
      </c>
      <c r="Q1897" t="s">
        <v>8330</v>
      </c>
      <c r="R1897" t="s">
        <v>8334</v>
      </c>
      <c r="S1897" s="8">
        <v>42267.746782407412</v>
      </c>
      <c r="T1897" s="8"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58"/>
        <v>123.94678492239468</v>
      </c>
      <c r="P1898">
        <f t="shared" si="59"/>
        <v>4300</v>
      </c>
      <c r="Q1898" t="s">
        <v>8330</v>
      </c>
      <c r="R1898" t="s">
        <v>8334</v>
      </c>
      <c r="S1898" s="8">
        <v>40981.710243055553</v>
      </c>
      <c r="T1898" s="8"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58"/>
        <v>102.45669291338582</v>
      </c>
      <c r="P1899">
        <f t="shared" si="59"/>
        <v>3555.1912568306007</v>
      </c>
      <c r="Q1899" t="s">
        <v>8330</v>
      </c>
      <c r="R1899" t="s">
        <v>8334</v>
      </c>
      <c r="S1899" s="8">
        <v>41680.583402777782</v>
      </c>
      <c r="T1899" s="8"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58"/>
        <v>144.5</v>
      </c>
      <c r="P1900">
        <f t="shared" si="59"/>
        <v>6880.9523809523807</v>
      </c>
      <c r="Q1900" t="s">
        <v>8330</v>
      </c>
      <c r="R1900" t="s">
        <v>8334</v>
      </c>
      <c r="S1900" s="8">
        <v>42366.192974537036</v>
      </c>
      <c r="T1900" s="8"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58"/>
        <v>133.33333333333331</v>
      </c>
      <c r="P1901">
        <f t="shared" si="59"/>
        <v>2857.1428571428573</v>
      </c>
      <c r="Q1901" t="s">
        <v>8330</v>
      </c>
      <c r="R1901" t="s">
        <v>8334</v>
      </c>
      <c r="S1901" s="8">
        <v>42058.941736111112</v>
      </c>
      <c r="T1901" s="8"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58"/>
        <v>109.3644</v>
      </c>
      <c r="P1902">
        <f t="shared" si="59"/>
        <v>5063.166666666667</v>
      </c>
      <c r="Q1902" t="s">
        <v>8330</v>
      </c>
      <c r="R1902" t="s">
        <v>8334</v>
      </c>
      <c r="S1902" s="8">
        <v>41160.871886574074</v>
      </c>
      <c r="T1902" s="8"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58"/>
        <v>2.6969696969696968</v>
      </c>
      <c r="P1903">
        <f t="shared" si="59"/>
        <v>10680</v>
      </c>
      <c r="Q1903" t="s">
        <v>8324</v>
      </c>
      <c r="R1903" t="s">
        <v>8353</v>
      </c>
      <c r="S1903" s="8">
        <v>42116.54315972222</v>
      </c>
      <c r="T1903" s="8"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58"/>
        <v>1.2</v>
      </c>
      <c r="P1904">
        <f t="shared" si="59"/>
        <v>400</v>
      </c>
      <c r="Q1904" t="s">
        <v>8324</v>
      </c>
      <c r="R1904" t="s">
        <v>8353</v>
      </c>
      <c r="S1904" s="8">
        <v>42037.789895833332</v>
      </c>
      <c r="T1904" s="8"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58"/>
        <v>46.6</v>
      </c>
      <c r="P1905">
        <f t="shared" si="59"/>
        <v>3409.7560975609754</v>
      </c>
      <c r="Q1905" t="s">
        <v>8324</v>
      </c>
      <c r="R1905" t="s">
        <v>8353</v>
      </c>
      <c r="S1905" s="8">
        <v>42702.770729166667</v>
      </c>
      <c r="T1905" s="8"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58"/>
        <v>0.1</v>
      </c>
      <c r="P1906">
        <f t="shared" si="59"/>
        <v>2500</v>
      </c>
      <c r="Q1906" t="s">
        <v>8324</v>
      </c>
      <c r="R1906" t="s">
        <v>8353</v>
      </c>
      <c r="S1906" s="8">
        <v>42326.685428240744</v>
      </c>
      <c r="T1906" s="8"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58"/>
        <v>0.16800000000000001</v>
      </c>
      <c r="P1907">
        <f t="shared" si="59"/>
        <v>1050</v>
      </c>
      <c r="Q1907" t="s">
        <v>8324</v>
      </c>
      <c r="R1907" t="s">
        <v>8353</v>
      </c>
      <c r="S1907" s="8">
        <v>41859.925856481481</v>
      </c>
      <c r="T1907" s="8"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58"/>
        <v>42.76</v>
      </c>
      <c r="P1908">
        <f t="shared" si="59"/>
        <v>21595.959595959597</v>
      </c>
      <c r="Q1908" t="s">
        <v>8324</v>
      </c>
      <c r="R1908" t="s">
        <v>8353</v>
      </c>
      <c r="S1908" s="8">
        <v>42514.671099537038</v>
      </c>
      <c r="T1908" s="8"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58"/>
        <v>0.28333333333333333</v>
      </c>
      <c r="P1909">
        <f t="shared" si="59"/>
        <v>2125</v>
      </c>
      <c r="Q1909" t="s">
        <v>8324</v>
      </c>
      <c r="R1909" t="s">
        <v>8353</v>
      </c>
      <c r="S1909" s="8">
        <v>41767.587094907409</v>
      </c>
      <c r="T1909" s="8"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58"/>
        <v>1.7319999999999998</v>
      </c>
      <c r="P1910">
        <f t="shared" si="59"/>
        <v>10825</v>
      </c>
      <c r="Q1910" t="s">
        <v>8324</v>
      </c>
      <c r="R1910" t="s">
        <v>8353</v>
      </c>
      <c r="S1910" s="8">
        <v>42703.917824074073</v>
      </c>
      <c r="T1910" s="8"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58"/>
        <v>14.111428571428572</v>
      </c>
      <c r="P1911">
        <f t="shared" si="59"/>
        <v>12997.368421052633</v>
      </c>
      <c r="Q1911" t="s">
        <v>8324</v>
      </c>
      <c r="R1911" t="s">
        <v>8353</v>
      </c>
      <c r="S1911" s="8">
        <v>41905.429155092592</v>
      </c>
      <c r="T1911" s="8"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58"/>
        <v>39.395294117647055</v>
      </c>
      <c r="P1912">
        <f t="shared" si="59"/>
        <v>11749.473684210527</v>
      </c>
      <c r="Q1912" t="s">
        <v>8324</v>
      </c>
      <c r="R1912" t="s">
        <v>8353</v>
      </c>
      <c r="S1912" s="8">
        <v>42264.963159722218</v>
      </c>
      <c r="T1912" s="8"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58"/>
        <v>2.3529411764705882E-2</v>
      </c>
      <c r="P1913">
        <f t="shared" si="59"/>
        <v>1000</v>
      </c>
      <c r="Q1913" t="s">
        <v>8324</v>
      </c>
      <c r="R1913" t="s">
        <v>8353</v>
      </c>
      <c r="S1913" s="8">
        <v>41830.033958333333</v>
      </c>
      <c r="T1913" s="8"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58"/>
        <v>59.3</v>
      </c>
      <c r="P1914">
        <f t="shared" si="59"/>
        <v>7059.5238095238101</v>
      </c>
      <c r="Q1914" t="s">
        <v>8324</v>
      </c>
      <c r="R1914" t="s">
        <v>8353</v>
      </c>
      <c r="S1914" s="8">
        <v>42129.226388888885</v>
      </c>
      <c r="T1914" s="8"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58"/>
        <v>1.3270833333333334</v>
      </c>
      <c r="P1915">
        <f t="shared" si="59"/>
        <v>2450</v>
      </c>
      <c r="Q1915" t="s">
        <v>8324</v>
      </c>
      <c r="R1915" t="s">
        <v>8353</v>
      </c>
      <c r="S1915" s="8">
        <v>41890.511319444442</v>
      </c>
      <c r="T1915" s="8"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58"/>
        <v>9.0090090090090094</v>
      </c>
      <c r="P1916">
        <f t="shared" si="59"/>
        <v>3000</v>
      </c>
      <c r="Q1916" t="s">
        <v>8324</v>
      </c>
      <c r="R1916" t="s">
        <v>8353</v>
      </c>
      <c r="S1916" s="8">
        <v>41929.174456018518</v>
      </c>
      <c r="T1916" s="8"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58"/>
        <v>1.6</v>
      </c>
      <c r="P1917">
        <f t="shared" si="59"/>
        <v>200</v>
      </c>
      <c r="Q1917" t="s">
        <v>8324</v>
      </c>
      <c r="R1917" t="s">
        <v>8353</v>
      </c>
      <c r="S1917" s="8">
        <v>41864.04886574074</v>
      </c>
      <c r="T1917" s="8"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58"/>
        <v>0.51</v>
      </c>
      <c r="P1918">
        <f t="shared" si="59"/>
        <v>1700</v>
      </c>
      <c r="Q1918" t="s">
        <v>8324</v>
      </c>
      <c r="R1918" t="s">
        <v>8353</v>
      </c>
      <c r="S1918" s="8">
        <v>42656.717303240745</v>
      </c>
      <c r="T1918" s="8"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58"/>
        <v>52.570512820512818</v>
      </c>
      <c r="P1919">
        <f t="shared" si="59"/>
        <v>292892.85714285716</v>
      </c>
      <c r="Q1919" t="s">
        <v>8324</v>
      </c>
      <c r="R1919" t="s">
        <v>8353</v>
      </c>
      <c r="S1919" s="8">
        <v>42746.270057870366</v>
      </c>
      <c r="T1919" s="8"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58"/>
        <v>1.04</v>
      </c>
      <c r="P1920">
        <f t="shared" si="59"/>
        <v>2888.8888888888891</v>
      </c>
      <c r="Q1920" t="s">
        <v>8324</v>
      </c>
      <c r="R1920" t="s">
        <v>8353</v>
      </c>
      <c r="S1920" s="8">
        <v>41828.789942129632</v>
      </c>
      <c r="T1920" s="8"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58"/>
        <v>47.4</v>
      </c>
      <c r="P1921">
        <f t="shared" si="59"/>
        <v>2962.5</v>
      </c>
      <c r="Q1921" t="s">
        <v>8324</v>
      </c>
      <c r="R1921" t="s">
        <v>8353</v>
      </c>
      <c r="S1921" s="8">
        <v>42113.875567129624</v>
      </c>
      <c r="T1921" s="8"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58"/>
        <v>43.03</v>
      </c>
      <c r="P1922">
        <f t="shared" si="59"/>
        <v>4098.0952380952385</v>
      </c>
      <c r="Q1922" t="s">
        <v>8324</v>
      </c>
      <c r="R1922" t="s">
        <v>8353</v>
      </c>
      <c r="S1922" s="8">
        <v>42270.875706018516</v>
      </c>
      <c r="T1922" s="8"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60">(E1923/D1923)*100</f>
        <v>136.80000000000001</v>
      </c>
      <c r="P1923">
        <f t="shared" ref="P1923:P1986" si="61">(E1923/L1923)*100</f>
        <v>5400</v>
      </c>
      <c r="Q1923" t="s">
        <v>8330</v>
      </c>
      <c r="R1923" t="s">
        <v>8334</v>
      </c>
      <c r="S1923" s="8">
        <v>41074.221562500003</v>
      </c>
      <c r="T1923" s="8"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60"/>
        <v>115.55</v>
      </c>
      <c r="P1924">
        <f t="shared" si="61"/>
        <v>3610.9375</v>
      </c>
      <c r="Q1924" t="s">
        <v>8330</v>
      </c>
      <c r="R1924" t="s">
        <v>8334</v>
      </c>
      <c r="S1924" s="8">
        <v>41590.255868055552</v>
      </c>
      <c r="T1924" s="8"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60"/>
        <v>240.79999999999998</v>
      </c>
      <c r="P1925">
        <f t="shared" si="61"/>
        <v>2315.3846153846152</v>
      </c>
      <c r="Q1925" t="s">
        <v>8330</v>
      </c>
      <c r="R1925" t="s">
        <v>8334</v>
      </c>
      <c r="S1925" s="8">
        <v>40772.848749999997</v>
      </c>
      <c r="T1925" s="8"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60"/>
        <v>114.39999999999999</v>
      </c>
      <c r="P1926">
        <f t="shared" si="61"/>
        <v>10400</v>
      </c>
      <c r="Q1926" t="s">
        <v>8330</v>
      </c>
      <c r="R1926" t="s">
        <v>8334</v>
      </c>
      <c r="S1926" s="8">
        <v>41626.761053240742</v>
      </c>
      <c r="T1926" s="8"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60"/>
        <v>110.33333333333333</v>
      </c>
      <c r="P1927">
        <f t="shared" si="61"/>
        <v>3182.6923076923076</v>
      </c>
      <c r="Q1927" t="s">
        <v>8330</v>
      </c>
      <c r="R1927" t="s">
        <v>8334</v>
      </c>
      <c r="S1927" s="8">
        <v>41535.90148148148</v>
      </c>
      <c r="T1927" s="8"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60"/>
        <v>195.37933333333334</v>
      </c>
      <c r="P1928">
        <f t="shared" si="61"/>
        <v>2738.9626168224299</v>
      </c>
      <c r="Q1928" t="s">
        <v>8330</v>
      </c>
      <c r="R1928" t="s">
        <v>8334</v>
      </c>
      <c r="S1928" s="8">
        <v>40456.954351851848</v>
      </c>
      <c r="T1928" s="8"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60"/>
        <v>103.33333333333334</v>
      </c>
      <c r="P1929">
        <f t="shared" si="61"/>
        <v>5636.3636363636369</v>
      </c>
      <c r="Q1929" t="s">
        <v>8330</v>
      </c>
      <c r="R1929" t="s">
        <v>8334</v>
      </c>
      <c r="S1929" s="8">
        <v>40960.861562500002</v>
      </c>
      <c r="T1929" s="8"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60"/>
        <v>103.1372549019608</v>
      </c>
      <c r="P1930">
        <f t="shared" si="61"/>
        <v>7735.2941176470595</v>
      </c>
      <c r="Q1930" t="s">
        <v>8330</v>
      </c>
      <c r="R1930" t="s">
        <v>8334</v>
      </c>
      <c r="S1930" s="8">
        <v>41371.648078703707</v>
      </c>
      <c r="T1930" s="8"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60"/>
        <v>100.3125</v>
      </c>
      <c r="P1931">
        <f t="shared" si="61"/>
        <v>4280</v>
      </c>
      <c r="Q1931" t="s">
        <v>8330</v>
      </c>
      <c r="R1931" t="s">
        <v>8334</v>
      </c>
      <c r="S1931" s="8">
        <v>40687.021597222221</v>
      </c>
      <c r="T1931" s="8"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60"/>
        <v>127</v>
      </c>
      <c r="P1932">
        <f t="shared" si="61"/>
        <v>4884.6153846153848</v>
      </c>
      <c r="Q1932" t="s">
        <v>8330</v>
      </c>
      <c r="R1932" t="s">
        <v>8334</v>
      </c>
      <c r="S1932" s="8">
        <v>41402.558819444443</v>
      </c>
      <c r="T1932" s="8"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60"/>
        <v>120.601</v>
      </c>
      <c r="P1933">
        <f t="shared" si="61"/>
        <v>4824.04</v>
      </c>
      <c r="Q1933" t="s">
        <v>8330</v>
      </c>
      <c r="R1933" t="s">
        <v>8334</v>
      </c>
      <c r="S1933" s="8">
        <v>41037.892465277779</v>
      </c>
      <c r="T1933" s="8"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60"/>
        <v>106.99047619047619</v>
      </c>
      <c r="P1934">
        <f t="shared" si="61"/>
        <v>7021.2500000000009</v>
      </c>
      <c r="Q1934" t="s">
        <v>8330</v>
      </c>
      <c r="R1934" t="s">
        <v>8334</v>
      </c>
      <c r="S1934" s="8">
        <v>40911.809872685182</v>
      </c>
      <c r="T1934" s="8"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60"/>
        <v>172.43333333333334</v>
      </c>
      <c r="P1935">
        <f t="shared" si="61"/>
        <v>9405.4545454545441</v>
      </c>
      <c r="Q1935" t="s">
        <v>8330</v>
      </c>
      <c r="R1935" t="s">
        <v>8334</v>
      </c>
      <c r="S1935" s="8">
        <v>41879.130868055552</v>
      </c>
      <c r="T1935" s="8"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60"/>
        <v>123.61999999999999</v>
      </c>
      <c r="P1936">
        <f t="shared" si="61"/>
        <v>8027.272727272727</v>
      </c>
      <c r="Q1936" t="s">
        <v>8330</v>
      </c>
      <c r="R1936" t="s">
        <v>8334</v>
      </c>
      <c r="S1936" s="8">
        <v>40865.867141203707</v>
      </c>
      <c r="T1936" s="8"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60"/>
        <v>108.4</v>
      </c>
      <c r="P1937">
        <f t="shared" si="61"/>
        <v>5420</v>
      </c>
      <c r="Q1937" t="s">
        <v>8330</v>
      </c>
      <c r="R1937" t="s">
        <v>8334</v>
      </c>
      <c r="S1937" s="8">
        <v>41773.932534722226</v>
      </c>
      <c r="T1937" s="8"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60"/>
        <v>116.52013333333333</v>
      </c>
      <c r="P1938">
        <f t="shared" si="61"/>
        <v>6026.9034482758616</v>
      </c>
      <c r="Q1938" t="s">
        <v>8330</v>
      </c>
      <c r="R1938" t="s">
        <v>8334</v>
      </c>
      <c r="S1938" s="8">
        <v>40852.889699074076</v>
      </c>
      <c r="T1938" s="8"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60"/>
        <v>187.245</v>
      </c>
      <c r="P1939">
        <f t="shared" si="61"/>
        <v>3874.0344827586205</v>
      </c>
      <c r="Q1939" t="s">
        <v>8330</v>
      </c>
      <c r="R1939" t="s">
        <v>8334</v>
      </c>
      <c r="S1939" s="8">
        <v>41059.118993055556</v>
      </c>
      <c r="T1939" s="8"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60"/>
        <v>115.93333333333334</v>
      </c>
      <c r="P1940">
        <f t="shared" si="61"/>
        <v>15254.385964912279</v>
      </c>
      <c r="Q1940" t="s">
        <v>8330</v>
      </c>
      <c r="R1940" t="s">
        <v>8334</v>
      </c>
      <c r="S1940" s="8">
        <v>41426.259618055556</v>
      </c>
      <c r="T1940" s="8"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60"/>
        <v>110.7</v>
      </c>
      <c r="P1941">
        <f t="shared" si="61"/>
        <v>11531.25</v>
      </c>
      <c r="Q1941" t="s">
        <v>8330</v>
      </c>
      <c r="R1941" t="s">
        <v>8334</v>
      </c>
      <c r="S1941" s="8">
        <v>41313.985046296293</v>
      </c>
      <c r="T1941" s="8"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60"/>
        <v>170.92307692307693</v>
      </c>
      <c r="P1942">
        <f t="shared" si="61"/>
        <v>3583.8709677419351</v>
      </c>
      <c r="Q1942" t="s">
        <v>8330</v>
      </c>
      <c r="R1942" t="s">
        <v>8334</v>
      </c>
      <c r="S1942" s="8">
        <v>40670.507326388892</v>
      </c>
      <c r="T1942" s="8"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60"/>
        <v>126.11835600000001</v>
      </c>
      <c r="P1943">
        <f t="shared" si="61"/>
        <v>6457.0118779438872</v>
      </c>
      <c r="Q1943" t="s">
        <v>8324</v>
      </c>
      <c r="R1943" t="s">
        <v>8354</v>
      </c>
      <c r="S1943" s="8">
        <v>41744.290868055556</v>
      </c>
      <c r="T1943" s="8"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60"/>
        <v>138.44033333333334</v>
      </c>
      <c r="P1944">
        <f t="shared" si="61"/>
        <v>8743.6</v>
      </c>
      <c r="Q1944" t="s">
        <v>8324</v>
      </c>
      <c r="R1944" t="s">
        <v>8354</v>
      </c>
      <c r="S1944" s="8">
        <v>40638.828009259261</v>
      </c>
      <c r="T1944" s="8"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60"/>
        <v>1705.2499999999998</v>
      </c>
      <c r="P1945">
        <f t="shared" si="61"/>
        <v>6881.5577078288943</v>
      </c>
      <c r="Q1945" t="s">
        <v>8324</v>
      </c>
      <c r="R1945" t="s">
        <v>8354</v>
      </c>
      <c r="S1945" s="8">
        <v>42548.269861111112</v>
      </c>
      <c r="T1945" s="8"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60"/>
        <v>788.05550000000005</v>
      </c>
      <c r="P1946">
        <f t="shared" si="61"/>
        <v>17620.0223588597</v>
      </c>
      <c r="Q1946" t="s">
        <v>8324</v>
      </c>
      <c r="R1946" t="s">
        <v>8354</v>
      </c>
      <c r="S1946" s="8">
        <v>41730.584374999999</v>
      </c>
      <c r="T1946" s="8"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60"/>
        <v>348.01799999999997</v>
      </c>
      <c r="P1947">
        <f t="shared" si="61"/>
        <v>51179.117647058825</v>
      </c>
      <c r="Q1947" t="s">
        <v>8324</v>
      </c>
      <c r="R1947" t="s">
        <v>8354</v>
      </c>
      <c r="S1947" s="8">
        <v>42157.251828703709</v>
      </c>
      <c r="T1947" s="8"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60"/>
        <v>149.74666666666667</v>
      </c>
      <c r="P1948">
        <f t="shared" si="61"/>
        <v>16044.285714285716</v>
      </c>
      <c r="Q1948" t="s">
        <v>8324</v>
      </c>
      <c r="R1948" t="s">
        <v>8354</v>
      </c>
      <c r="S1948" s="8">
        <v>41689.150011574071</v>
      </c>
      <c r="T1948" s="8"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60"/>
        <v>100.63375000000001</v>
      </c>
      <c r="P1949">
        <f t="shared" si="61"/>
        <v>3500.304347826087</v>
      </c>
      <c r="Q1949" t="s">
        <v>8324</v>
      </c>
      <c r="R1949" t="s">
        <v>8354</v>
      </c>
      <c r="S1949" s="8">
        <v>40102.918055555558</v>
      </c>
      <c r="T1949" s="8"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60"/>
        <v>800.21100000000001</v>
      </c>
      <c r="P1950">
        <f t="shared" si="61"/>
        <v>18850.671378091873</v>
      </c>
      <c r="Q1950" t="s">
        <v>8324</v>
      </c>
      <c r="R1950" t="s">
        <v>8354</v>
      </c>
      <c r="S1950" s="8">
        <v>42473.604270833333</v>
      </c>
      <c r="T1950" s="8"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60"/>
        <v>106.00260000000002</v>
      </c>
      <c r="P1951">
        <f t="shared" si="61"/>
        <v>5620.4984093319199</v>
      </c>
      <c r="Q1951" t="s">
        <v>8324</v>
      </c>
      <c r="R1951" t="s">
        <v>8354</v>
      </c>
      <c r="S1951" s="8">
        <v>41800.423043981478</v>
      </c>
      <c r="T1951" s="8"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60"/>
        <v>200.51866666666669</v>
      </c>
      <c r="P1952">
        <f t="shared" si="61"/>
        <v>5130.5415778251599</v>
      </c>
      <c r="Q1952" t="s">
        <v>8324</v>
      </c>
      <c r="R1952" t="s">
        <v>8354</v>
      </c>
      <c r="S1952" s="8">
        <v>40624.181400462963</v>
      </c>
      <c r="T1952" s="8"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60"/>
        <v>212.44399999999999</v>
      </c>
      <c r="P1953">
        <f t="shared" si="61"/>
        <v>12736.450839328538</v>
      </c>
      <c r="Q1953" t="s">
        <v>8324</v>
      </c>
      <c r="R1953" t="s">
        <v>8354</v>
      </c>
      <c r="S1953" s="8">
        <v>42651.420567129629</v>
      </c>
      <c r="T1953" s="8"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60"/>
        <v>198.47237142857145</v>
      </c>
      <c r="P1954">
        <f t="shared" si="61"/>
        <v>10185.532258064517</v>
      </c>
      <c r="Q1954" t="s">
        <v>8324</v>
      </c>
      <c r="R1954" t="s">
        <v>8354</v>
      </c>
      <c r="S1954" s="8">
        <v>41526.60665509259</v>
      </c>
      <c r="T1954" s="8"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60"/>
        <v>225.94666666666666</v>
      </c>
      <c r="P1955">
        <f t="shared" si="61"/>
        <v>23055.78231292517</v>
      </c>
      <c r="Q1955" t="s">
        <v>8324</v>
      </c>
      <c r="R1955" t="s">
        <v>8354</v>
      </c>
      <c r="S1955" s="8">
        <v>40941.199826388889</v>
      </c>
      <c r="T1955" s="8"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60"/>
        <v>698.94800000000009</v>
      </c>
      <c r="P1956">
        <f t="shared" si="61"/>
        <v>84210.602409638552</v>
      </c>
      <c r="Q1956" t="s">
        <v>8324</v>
      </c>
      <c r="R1956" t="s">
        <v>8354</v>
      </c>
      <c r="S1956" s="8">
        <v>42394.580740740741</v>
      </c>
      <c r="T1956" s="8"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60"/>
        <v>398.59528571428569</v>
      </c>
      <c r="P1957">
        <f t="shared" si="61"/>
        <v>57727.593103448271</v>
      </c>
      <c r="Q1957" t="s">
        <v>8324</v>
      </c>
      <c r="R1957" t="s">
        <v>8354</v>
      </c>
      <c r="S1957" s="8">
        <v>41020.271770833337</v>
      </c>
      <c r="T1957" s="8"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60"/>
        <v>294.0333333333333</v>
      </c>
      <c r="P1958">
        <f t="shared" si="61"/>
        <v>48334.246575342469</v>
      </c>
      <c r="Q1958" t="s">
        <v>8324</v>
      </c>
      <c r="R1958" t="s">
        <v>8354</v>
      </c>
      <c r="S1958" s="8">
        <v>42067.923668981486</v>
      </c>
      <c r="T1958" s="8"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60"/>
        <v>167.50470000000001</v>
      </c>
      <c r="P1959">
        <f t="shared" si="61"/>
        <v>7613.85</v>
      </c>
      <c r="Q1959" t="s">
        <v>8324</v>
      </c>
      <c r="R1959" t="s">
        <v>8354</v>
      </c>
      <c r="S1959" s="8">
        <v>41179.098530092589</v>
      </c>
      <c r="T1959" s="8"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60"/>
        <v>1435.5717142857143</v>
      </c>
      <c r="P1960">
        <f t="shared" si="61"/>
        <v>7410.7684365781706</v>
      </c>
      <c r="Q1960" t="s">
        <v>8324</v>
      </c>
      <c r="R1960" t="s">
        <v>8354</v>
      </c>
      <c r="S1960" s="8">
        <v>41326.987974537034</v>
      </c>
      <c r="T1960" s="8"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60"/>
        <v>156.73439999999999</v>
      </c>
      <c r="P1961">
        <f t="shared" si="61"/>
        <v>3696.566037735849</v>
      </c>
      <c r="Q1961" t="s">
        <v>8324</v>
      </c>
      <c r="R1961" t="s">
        <v>8354</v>
      </c>
      <c r="S1961" s="8">
        <v>41871.845601851855</v>
      </c>
      <c r="T1961" s="8"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60"/>
        <v>117.90285714285716</v>
      </c>
      <c r="P1962">
        <f t="shared" si="61"/>
        <v>250096.9696969697</v>
      </c>
      <c r="Q1962" t="s">
        <v>8324</v>
      </c>
      <c r="R1962" t="s">
        <v>8354</v>
      </c>
      <c r="S1962" s="8">
        <v>41964.362743055557</v>
      </c>
      <c r="T1962" s="8"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60"/>
        <v>1105.3811999999998</v>
      </c>
      <c r="P1963">
        <f t="shared" si="61"/>
        <v>6769.0214329454993</v>
      </c>
      <c r="Q1963" t="s">
        <v>8324</v>
      </c>
      <c r="R1963" t="s">
        <v>8354</v>
      </c>
      <c r="S1963" s="8">
        <v>41148.194641203707</v>
      </c>
      <c r="T1963" s="8"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60"/>
        <v>192.92499999999998</v>
      </c>
      <c r="P1964">
        <f t="shared" si="61"/>
        <v>6304.7385620915029</v>
      </c>
      <c r="Q1964" t="s">
        <v>8324</v>
      </c>
      <c r="R1964" t="s">
        <v>8354</v>
      </c>
      <c r="S1964" s="8">
        <v>41742.780509259261</v>
      </c>
      <c r="T1964" s="8"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60"/>
        <v>126.8842105263158</v>
      </c>
      <c r="P1965">
        <f t="shared" si="61"/>
        <v>11760</v>
      </c>
      <c r="Q1965" t="s">
        <v>8324</v>
      </c>
      <c r="R1965" t="s">
        <v>8354</v>
      </c>
      <c r="S1965" s="8">
        <v>41863.429791666669</v>
      </c>
      <c r="T1965" s="8"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60"/>
        <v>259.57748878923763</v>
      </c>
      <c r="P1966">
        <f t="shared" si="61"/>
        <v>18075.1850117096</v>
      </c>
      <c r="Q1966" t="s">
        <v>8324</v>
      </c>
      <c r="R1966" t="s">
        <v>8354</v>
      </c>
      <c r="S1966" s="8">
        <v>42452.272824074069</v>
      </c>
      <c r="T1966" s="8"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60"/>
        <v>262.27999999999997</v>
      </c>
      <c r="P1967">
        <f t="shared" si="61"/>
        <v>12732.038834951456</v>
      </c>
      <c r="Q1967" t="s">
        <v>8324</v>
      </c>
      <c r="R1967" t="s">
        <v>8354</v>
      </c>
      <c r="S1967" s="8">
        <v>40898.089236111111</v>
      </c>
      <c r="T1967" s="8"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60"/>
        <v>206.74309000000002</v>
      </c>
      <c r="P1968">
        <f t="shared" si="61"/>
        <v>13664.447455386649</v>
      </c>
      <c r="Q1968" t="s">
        <v>8324</v>
      </c>
      <c r="R1968" t="s">
        <v>8354</v>
      </c>
      <c r="S1968" s="8">
        <v>41835.540486111109</v>
      </c>
      <c r="T1968" s="8"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60"/>
        <v>370.13</v>
      </c>
      <c r="P1969">
        <f t="shared" si="61"/>
        <v>18278.024691358023</v>
      </c>
      <c r="Q1969" t="s">
        <v>8324</v>
      </c>
      <c r="R1969" t="s">
        <v>8354</v>
      </c>
      <c r="S1969" s="8">
        <v>41730.663530092592</v>
      </c>
      <c r="T1969" s="8"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60"/>
        <v>284.96600000000001</v>
      </c>
      <c r="P1970">
        <f t="shared" si="61"/>
        <v>27937.843137254902</v>
      </c>
      <c r="Q1970" t="s">
        <v>8324</v>
      </c>
      <c r="R1970" t="s">
        <v>8354</v>
      </c>
      <c r="S1970" s="8">
        <v>42676.586979166663</v>
      </c>
      <c r="T1970" s="8"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60"/>
        <v>579.08000000000004</v>
      </c>
      <c r="P1971">
        <f t="shared" si="61"/>
        <v>6137.5728669846321</v>
      </c>
      <c r="Q1971" t="s">
        <v>8324</v>
      </c>
      <c r="R1971" t="s">
        <v>8354</v>
      </c>
      <c r="S1971" s="8">
        <v>42557.792453703703</v>
      </c>
      <c r="T1971" s="8"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60"/>
        <v>1131.8</v>
      </c>
      <c r="P1972">
        <f t="shared" si="61"/>
        <v>8072.7532097004287</v>
      </c>
      <c r="Q1972" t="s">
        <v>8324</v>
      </c>
      <c r="R1972" t="s">
        <v>8354</v>
      </c>
      <c r="S1972" s="8">
        <v>41324.193298611113</v>
      </c>
      <c r="T1972" s="8"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60"/>
        <v>263.02771750000005</v>
      </c>
      <c r="P1973">
        <f t="shared" si="61"/>
        <v>27235.590732591256</v>
      </c>
      <c r="Q1973" t="s">
        <v>8324</v>
      </c>
      <c r="R1973" t="s">
        <v>8354</v>
      </c>
      <c r="S1973" s="8">
        <v>41561.500706018516</v>
      </c>
      <c r="T1973" s="8"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60"/>
        <v>674.48</v>
      </c>
      <c r="P1974">
        <f t="shared" si="61"/>
        <v>7084.8739495798309</v>
      </c>
      <c r="Q1974" t="s">
        <v>8324</v>
      </c>
      <c r="R1974" t="s">
        <v>8354</v>
      </c>
      <c r="S1974" s="8">
        <v>41201.012083333335</v>
      </c>
      <c r="T1974" s="8"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60"/>
        <v>256.83081313131316</v>
      </c>
      <c r="P1975">
        <f t="shared" si="61"/>
        <v>24794.003412969283</v>
      </c>
      <c r="Q1975" t="s">
        <v>8324</v>
      </c>
      <c r="R1975" t="s">
        <v>8354</v>
      </c>
      <c r="S1975" s="8">
        <v>42549.722962962958</v>
      </c>
      <c r="T1975" s="8"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60"/>
        <v>375.49599999999998</v>
      </c>
      <c r="P1976">
        <f t="shared" si="61"/>
        <v>18681.393034825869</v>
      </c>
      <c r="Q1976" t="s">
        <v>8324</v>
      </c>
      <c r="R1976" t="s">
        <v>8354</v>
      </c>
      <c r="S1976" s="8">
        <v>41445.334131944444</v>
      </c>
      <c r="T1976" s="8"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60"/>
        <v>208.70837499999996</v>
      </c>
      <c r="P1977">
        <f t="shared" si="61"/>
        <v>13198.948616600788</v>
      </c>
      <c r="Q1977" t="s">
        <v>8324</v>
      </c>
      <c r="R1977" t="s">
        <v>8354</v>
      </c>
      <c r="S1977" s="8">
        <v>41313.755219907405</v>
      </c>
      <c r="T1977" s="8"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60"/>
        <v>346.6</v>
      </c>
      <c r="P1978">
        <f t="shared" si="61"/>
        <v>2931.0782241014799</v>
      </c>
      <c r="Q1978" t="s">
        <v>8324</v>
      </c>
      <c r="R1978" t="s">
        <v>8354</v>
      </c>
      <c r="S1978" s="8">
        <v>41438.899594907409</v>
      </c>
      <c r="T1978" s="8"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60"/>
        <v>402.33</v>
      </c>
      <c r="P1979">
        <f t="shared" si="61"/>
        <v>24502.436053593177</v>
      </c>
      <c r="Q1979" t="s">
        <v>8324</v>
      </c>
      <c r="R1979" t="s">
        <v>8354</v>
      </c>
      <c r="S1979" s="8">
        <v>42311.216898148152</v>
      </c>
      <c r="T1979" s="8"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60"/>
        <v>1026.8451399999999</v>
      </c>
      <c r="P1980">
        <f t="shared" si="61"/>
        <v>132325.40463917525</v>
      </c>
      <c r="Q1980" t="s">
        <v>8324</v>
      </c>
      <c r="R1980" t="s">
        <v>8354</v>
      </c>
      <c r="S1980" s="8">
        <v>41039.225601851853</v>
      </c>
      <c r="T1980" s="8"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60"/>
        <v>114.901155</v>
      </c>
      <c r="P1981">
        <f t="shared" si="61"/>
        <v>28265.966789667898</v>
      </c>
      <c r="Q1981" t="s">
        <v>8324</v>
      </c>
      <c r="R1981" t="s">
        <v>8354</v>
      </c>
      <c r="S1981" s="8">
        <v>42290.460023148145</v>
      </c>
      <c r="T1981" s="8"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60"/>
        <v>354.82402000000002</v>
      </c>
      <c r="P1982">
        <f t="shared" si="61"/>
        <v>9121.4401028277643</v>
      </c>
      <c r="Q1982" t="s">
        <v>8324</v>
      </c>
      <c r="R1982" t="s">
        <v>8354</v>
      </c>
      <c r="S1982" s="8">
        <v>42423.542384259257</v>
      </c>
      <c r="T1982" s="8"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60"/>
        <v>5.08</v>
      </c>
      <c r="P1983">
        <f t="shared" si="61"/>
        <v>3175</v>
      </c>
      <c r="Q1983" t="s">
        <v>8343</v>
      </c>
      <c r="R1983" t="s">
        <v>8355</v>
      </c>
      <c r="S1983" s="8">
        <v>41799.725289351853</v>
      </c>
      <c r="T1983" s="8"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60"/>
        <v>0</v>
      </c>
      <c r="P1984" t="e">
        <f t="shared" si="61"/>
        <v>#DIV/0!</v>
      </c>
      <c r="Q1984" t="s">
        <v>8343</v>
      </c>
      <c r="R1984" t="s">
        <v>8355</v>
      </c>
      <c r="S1984" s="8">
        <v>42678.586655092593</v>
      </c>
      <c r="T1984" s="8"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60"/>
        <v>4.3</v>
      </c>
      <c r="P1985">
        <f t="shared" si="61"/>
        <v>8868.75</v>
      </c>
      <c r="Q1985" t="s">
        <v>8343</v>
      </c>
      <c r="R1985" t="s">
        <v>8355</v>
      </c>
      <c r="S1985" s="8">
        <v>42593.011782407411</v>
      </c>
      <c r="T1985" s="8"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60"/>
        <v>21.146666666666665</v>
      </c>
      <c r="P1986">
        <f t="shared" si="61"/>
        <v>45314.285714285717</v>
      </c>
      <c r="Q1986" t="s">
        <v>8343</v>
      </c>
      <c r="R1986" t="s">
        <v>8355</v>
      </c>
      <c r="S1986" s="8">
        <v>41913.790289351848</v>
      </c>
      <c r="T1986" s="8"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62">(E1987/D1987)*100</f>
        <v>3.1875</v>
      </c>
      <c r="P1987">
        <f t="shared" ref="P1987:P2050" si="63">(E1987/L1987)*100</f>
        <v>1275</v>
      </c>
      <c r="Q1987" t="s">
        <v>8343</v>
      </c>
      <c r="R1987" t="s">
        <v>8355</v>
      </c>
      <c r="S1987" s="8">
        <v>42555.698738425926</v>
      </c>
      <c r="T1987" s="8"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62"/>
        <v>0.05</v>
      </c>
      <c r="P1988">
        <f t="shared" si="63"/>
        <v>100</v>
      </c>
      <c r="Q1988" t="s">
        <v>8343</v>
      </c>
      <c r="R1988" t="s">
        <v>8355</v>
      </c>
      <c r="S1988" s="8">
        <v>42413.433831018512</v>
      </c>
      <c r="T1988" s="8"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62"/>
        <v>42.472727272727276</v>
      </c>
      <c r="P1989">
        <f t="shared" si="63"/>
        <v>8342.8571428571431</v>
      </c>
      <c r="Q1989" t="s">
        <v>8343</v>
      </c>
      <c r="R1989" t="s">
        <v>8355</v>
      </c>
      <c r="S1989" s="8">
        <v>42034.639768518522</v>
      </c>
      <c r="T1989" s="8"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62"/>
        <v>0.41666666666666669</v>
      </c>
      <c r="P1990">
        <f t="shared" si="63"/>
        <v>2500</v>
      </c>
      <c r="Q1990" t="s">
        <v>8343</v>
      </c>
      <c r="R1990" t="s">
        <v>8355</v>
      </c>
      <c r="S1990" s="8">
        <v>42206.763217592597</v>
      </c>
      <c r="T1990" s="8"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62"/>
        <v>1</v>
      </c>
      <c r="P1991">
        <f t="shared" si="63"/>
        <v>5000</v>
      </c>
      <c r="Q1991" t="s">
        <v>8343</v>
      </c>
      <c r="R1991" t="s">
        <v>8355</v>
      </c>
      <c r="S1991" s="8">
        <v>42685.680648148147</v>
      </c>
      <c r="T1991" s="8"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62"/>
        <v>16.966666666666665</v>
      </c>
      <c r="P1992">
        <f t="shared" si="63"/>
        <v>10180</v>
      </c>
      <c r="Q1992" t="s">
        <v>8343</v>
      </c>
      <c r="R1992" t="s">
        <v>8355</v>
      </c>
      <c r="S1992" s="8">
        <v>42398.195972222224</v>
      </c>
      <c r="T1992" s="8"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62"/>
        <v>7.0000000000000009</v>
      </c>
      <c r="P1993">
        <f t="shared" si="63"/>
        <v>4666.6666666666661</v>
      </c>
      <c r="Q1993" t="s">
        <v>8343</v>
      </c>
      <c r="R1993" t="s">
        <v>8355</v>
      </c>
      <c r="S1993" s="8">
        <v>42167.89335648148</v>
      </c>
      <c r="T1993" s="8"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62"/>
        <v>0.13333333333333333</v>
      </c>
      <c r="P1994">
        <f t="shared" si="63"/>
        <v>100</v>
      </c>
      <c r="Q1994" t="s">
        <v>8343</v>
      </c>
      <c r="R1994" t="s">
        <v>8355</v>
      </c>
      <c r="S1994" s="8">
        <v>42023.143414351856</v>
      </c>
      <c r="T1994" s="8"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62"/>
        <v>0</v>
      </c>
      <c r="P1995" t="e">
        <f t="shared" si="63"/>
        <v>#DIV/0!</v>
      </c>
      <c r="Q1995" t="s">
        <v>8343</v>
      </c>
      <c r="R1995" t="s">
        <v>8355</v>
      </c>
      <c r="S1995" s="8">
        <v>42329.58839120371</v>
      </c>
      <c r="T1995" s="8"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62"/>
        <v>0</v>
      </c>
      <c r="P1996" t="e">
        <f t="shared" si="63"/>
        <v>#DIV/0!</v>
      </c>
      <c r="Q1996" t="s">
        <v>8343</v>
      </c>
      <c r="R1996" t="s">
        <v>8355</v>
      </c>
      <c r="S1996" s="8">
        <v>42651.006273148145</v>
      </c>
      <c r="T1996" s="8"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62"/>
        <v>7.8</v>
      </c>
      <c r="P1997">
        <f t="shared" si="63"/>
        <v>2600</v>
      </c>
      <c r="Q1997" t="s">
        <v>8343</v>
      </c>
      <c r="R1997" t="s">
        <v>8355</v>
      </c>
      <c r="S1997" s="8">
        <v>42181.902037037042</v>
      </c>
      <c r="T1997" s="8"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62"/>
        <v>0</v>
      </c>
      <c r="P1998" t="e">
        <f t="shared" si="63"/>
        <v>#DIV/0!</v>
      </c>
      <c r="Q1998" t="s">
        <v>8343</v>
      </c>
      <c r="R1998" t="s">
        <v>8355</v>
      </c>
      <c r="S1998" s="8">
        <v>41800.819571759261</v>
      </c>
      <c r="T1998" s="8"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62"/>
        <v>0</v>
      </c>
      <c r="P1999" t="e">
        <f t="shared" si="63"/>
        <v>#DIV/0!</v>
      </c>
      <c r="Q1999" t="s">
        <v>8343</v>
      </c>
      <c r="R1999" t="s">
        <v>8355</v>
      </c>
      <c r="S1999" s="8">
        <v>41847.930694444447</v>
      </c>
      <c r="T1999" s="8"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62"/>
        <v>26.200000000000003</v>
      </c>
      <c r="P2000">
        <f t="shared" si="63"/>
        <v>21833.333333333336</v>
      </c>
      <c r="Q2000" t="s">
        <v>8343</v>
      </c>
      <c r="R2000" t="s">
        <v>8355</v>
      </c>
      <c r="S2000" s="8">
        <v>41807.118495370371</v>
      </c>
      <c r="T2000" s="8"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62"/>
        <v>0.76129032258064511</v>
      </c>
      <c r="P2001">
        <f t="shared" si="63"/>
        <v>3371.4285714285716</v>
      </c>
      <c r="Q2001" t="s">
        <v>8343</v>
      </c>
      <c r="R2001" t="s">
        <v>8355</v>
      </c>
      <c r="S2001" s="8">
        <v>41926.482731481483</v>
      </c>
      <c r="T2001" s="8"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62"/>
        <v>12.5</v>
      </c>
      <c r="P2002">
        <f t="shared" si="63"/>
        <v>2500</v>
      </c>
      <c r="Q2002" t="s">
        <v>8343</v>
      </c>
      <c r="R2002" t="s">
        <v>8355</v>
      </c>
      <c r="S2002" s="8">
        <v>42345.951539351852</v>
      </c>
      <c r="T2002" s="8"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62"/>
        <v>382.12909090909091</v>
      </c>
      <c r="P2003">
        <f t="shared" si="63"/>
        <v>12838.790470372633</v>
      </c>
      <c r="Q2003" t="s">
        <v>8324</v>
      </c>
      <c r="R2003" t="s">
        <v>8354</v>
      </c>
      <c r="S2003" s="8">
        <v>42136.209675925929</v>
      </c>
      <c r="T2003" s="8"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62"/>
        <v>216.79422000000002</v>
      </c>
      <c r="P2004">
        <f t="shared" si="63"/>
        <v>7883.4261818181812</v>
      </c>
      <c r="Q2004" t="s">
        <v>8324</v>
      </c>
      <c r="R2004" t="s">
        <v>8354</v>
      </c>
      <c r="S2004" s="8">
        <v>42728.71230324074</v>
      </c>
      <c r="T2004" s="8"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62"/>
        <v>312</v>
      </c>
      <c r="P2005">
        <f t="shared" si="63"/>
        <v>9176.4705882352937</v>
      </c>
      <c r="Q2005" t="s">
        <v>8324</v>
      </c>
      <c r="R2005" t="s">
        <v>8354</v>
      </c>
      <c r="S2005" s="8">
        <v>40347.125601851854</v>
      </c>
      <c r="T2005" s="8"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62"/>
        <v>234.42048</v>
      </c>
      <c r="P2006">
        <f t="shared" si="63"/>
        <v>33110.237288135599</v>
      </c>
      <c r="Q2006" t="s">
        <v>8324</v>
      </c>
      <c r="R2006" t="s">
        <v>8354</v>
      </c>
      <c r="S2006" s="8">
        <v>41800.604895833334</v>
      </c>
      <c r="T2006" s="8"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62"/>
        <v>123.68010000000001</v>
      </c>
      <c r="P2007">
        <f t="shared" si="63"/>
        <v>19426.193717277485</v>
      </c>
      <c r="Q2007" t="s">
        <v>8324</v>
      </c>
      <c r="R2007" t="s">
        <v>8354</v>
      </c>
      <c r="S2007" s="8">
        <v>41535.812708333331</v>
      </c>
      <c r="T2007" s="8"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62"/>
        <v>247.84</v>
      </c>
      <c r="P2008">
        <f t="shared" si="63"/>
        <v>40897.689768976896</v>
      </c>
      <c r="Q2008" t="s">
        <v>8324</v>
      </c>
      <c r="R2008" t="s">
        <v>8354</v>
      </c>
      <c r="S2008" s="8">
        <v>41941.500520833331</v>
      </c>
      <c r="T2008" s="8"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62"/>
        <v>115.7092</v>
      </c>
      <c r="P2009">
        <f t="shared" si="63"/>
        <v>8445.9270072992695</v>
      </c>
      <c r="Q2009" t="s">
        <v>8324</v>
      </c>
      <c r="R2009" t="s">
        <v>8354</v>
      </c>
      <c r="S2009" s="8">
        <v>40347.837800925925</v>
      </c>
      <c r="T2009" s="8"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62"/>
        <v>117.07484768810599</v>
      </c>
      <c r="P2010">
        <f t="shared" si="63"/>
        <v>4485.3658536585363</v>
      </c>
      <c r="Q2010" t="s">
        <v>8324</v>
      </c>
      <c r="R2010" t="s">
        <v>8354</v>
      </c>
      <c r="S2010" s="8">
        <v>40761.604421296295</v>
      </c>
      <c r="T2010" s="8"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62"/>
        <v>305.15800000000002</v>
      </c>
      <c r="P2011">
        <f t="shared" si="63"/>
        <v>38336.432160804019</v>
      </c>
      <c r="Q2011" t="s">
        <v>8324</v>
      </c>
      <c r="R2011" t="s">
        <v>8354</v>
      </c>
      <c r="S2011" s="8">
        <v>42661.323414351849</v>
      </c>
      <c r="T2011" s="8"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62"/>
        <v>320.05299999999994</v>
      </c>
      <c r="P2012">
        <f t="shared" si="63"/>
        <v>5527.6856649395504</v>
      </c>
      <c r="Q2012" t="s">
        <v>8324</v>
      </c>
      <c r="R2012" t="s">
        <v>8354</v>
      </c>
      <c r="S2012" s="8">
        <v>42570.996423611112</v>
      </c>
      <c r="T2012" s="8"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62"/>
        <v>819.56399999999996</v>
      </c>
      <c r="P2013">
        <f t="shared" si="63"/>
        <v>42202.059732234804</v>
      </c>
      <c r="Q2013" t="s">
        <v>8324</v>
      </c>
      <c r="R2013" t="s">
        <v>8354</v>
      </c>
      <c r="S2013" s="8">
        <v>42347.358483796299</v>
      </c>
      <c r="T2013" s="8"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62"/>
        <v>234.90000000000003</v>
      </c>
      <c r="P2014">
        <f t="shared" si="63"/>
        <v>6418.0327868852455</v>
      </c>
      <c r="Q2014" t="s">
        <v>8324</v>
      </c>
      <c r="R2014" t="s">
        <v>8354</v>
      </c>
      <c r="S2014" s="8">
        <v>42010.822233796294</v>
      </c>
      <c r="T2014" s="8"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62"/>
        <v>494.91374999999999</v>
      </c>
      <c r="P2015">
        <f t="shared" si="63"/>
        <v>17357.781674704078</v>
      </c>
      <c r="Q2015" t="s">
        <v>8324</v>
      </c>
      <c r="R2015" t="s">
        <v>8354</v>
      </c>
      <c r="S2015" s="8">
        <v>42499.960810185185</v>
      </c>
      <c r="T2015" s="8"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62"/>
        <v>7813.7822333333334</v>
      </c>
      <c r="P2016">
        <f t="shared" si="63"/>
        <v>8860.1680840609297</v>
      </c>
      <c r="Q2016" t="s">
        <v>8324</v>
      </c>
      <c r="R2016" t="s">
        <v>8354</v>
      </c>
      <c r="S2016" s="8">
        <v>41324.214571759258</v>
      </c>
      <c r="T2016" s="8"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62"/>
        <v>113.00013888888888</v>
      </c>
      <c r="P2017">
        <f t="shared" si="63"/>
        <v>5022.2283950617284</v>
      </c>
      <c r="Q2017" t="s">
        <v>8324</v>
      </c>
      <c r="R2017" t="s">
        <v>8354</v>
      </c>
      <c r="S2017" s="8">
        <v>40765.876886574071</v>
      </c>
      <c r="T2017" s="8"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62"/>
        <v>921.54219999999998</v>
      </c>
      <c r="P2018">
        <f t="shared" si="63"/>
        <v>19238.876826722339</v>
      </c>
      <c r="Q2018" t="s">
        <v>8324</v>
      </c>
      <c r="R2018" t="s">
        <v>8354</v>
      </c>
      <c r="S2018" s="8">
        <v>41312.88077546296</v>
      </c>
      <c r="T2018" s="8"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62"/>
        <v>125.10239999999999</v>
      </c>
      <c r="P2019">
        <f t="shared" si="63"/>
        <v>7341.6901408450694</v>
      </c>
      <c r="Q2019" t="s">
        <v>8324</v>
      </c>
      <c r="R2019" t="s">
        <v>8354</v>
      </c>
      <c r="S2019" s="8">
        <v>40961.057349537034</v>
      </c>
      <c r="T2019" s="8"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62"/>
        <v>102.24343076923077</v>
      </c>
      <c r="P2020">
        <f t="shared" si="63"/>
        <v>14768.495555555555</v>
      </c>
      <c r="Q2020" t="s">
        <v>8324</v>
      </c>
      <c r="R2020" t="s">
        <v>8354</v>
      </c>
      <c r="S2020" s="8">
        <v>42199.365844907406</v>
      </c>
      <c r="T2020" s="8"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62"/>
        <v>484.90975000000003</v>
      </c>
      <c r="P2021">
        <f t="shared" si="63"/>
        <v>10896.848314606741</v>
      </c>
      <c r="Q2021" t="s">
        <v>8324</v>
      </c>
      <c r="R2021" t="s">
        <v>8354</v>
      </c>
      <c r="S2021" s="8">
        <v>42605.70857638889</v>
      </c>
      <c r="T2021" s="8"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62"/>
        <v>192.33333333333334</v>
      </c>
      <c r="P2022">
        <f t="shared" si="63"/>
        <v>2364.7540983606559</v>
      </c>
      <c r="Q2022" t="s">
        <v>8324</v>
      </c>
      <c r="R2022" t="s">
        <v>8354</v>
      </c>
      <c r="S2022" s="8">
        <v>41737.097499999996</v>
      </c>
      <c r="T2022" s="8"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62"/>
        <v>281.10000000000002</v>
      </c>
      <c r="P2023">
        <f t="shared" si="63"/>
        <v>14794.736842105263</v>
      </c>
      <c r="Q2023" t="s">
        <v>8324</v>
      </c>
      <c r="R2023" t="s">
        <v>8354</v>
      </c>
      <c r="S2023" s="8">
        <v>41861.070567129631</v>
      </c>
      <c r="T2023" s="8"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62"/>
        <v>125.13700000000001</v>
      </c>
      <c r="P2024">
        <f t="shared" si="63"/>
        <v>38503.692307692305</v>
      </c>
      <c r="Q2024" t="s">
        <v>8324</v>
      </c>
      <c r="R2024" t="s">
        <v>8354</v>
      </c>
      <c r="S2024" s="8">
        <v>42502.569120370375</v>
      </c>
      <c r="T2024" s="8"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62"/>
        <v>161.459</v>
      </c>
      <c r="P2025">
        <f t="shared" si="63"/>
        <v>45739.093484419267</v>
      </c>
      <c r="Q2025" t="s">
        <v>8324</v>
      </c>
      <c r="R2025" t="s">
        <v>8354</v>
      </c>
      <c r="S2025" s="8">
        <v>42136.420752314814</v>
      </c>
      <c r="T2025" s="8"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62"/>
        <v>585.35</v>
      </c>
      <c r="P2026">
        <f t="shared" si="63"/>
        <v>22299.047619047618</v>
      </c>
      <c r="Q2026" t="s">
        <v>8324</v>
      </c>
      <c r="R2026" t="s">
        <v>8354</v>
      </c>
      <c r="S2026" s="8">
        <v>41099.966944444444</v>
      </c>
      <c r="T2026" s="8"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62"/>
        <v>201.14999999999998</v>
      </c>
      <c r="P2027">
        <f t="shared" si="63"/>
        <v>22074.074074074073</v>
      </c>
      <c r="Q2027" t="s">
        <v>8324</v>
      </c>
      <c r="R2027" t="s">
        <v>8354</v>
      </c>
      <c r="S2027" s="8">
        <v>42136.184560185182</v>
      </c>
      <c r="T2027" s="8"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62"/>
        <v>133.48307999999997</v>
      </c>
      <c r="P2028">
        <f t="shared" si="63"/>
        <v>7350.3898678414089</v>
      </c>
      <c r="Q2028" t="s">
        <v>8324</v>
      </c>
      <c r="R2028" t="s">
        <v>8354</v>
      </c>
      <c r="S2028" s="8">
        <v>41704.735937500001</v>
      </c>
      <c r="T2028" s="8"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62"/>
        <v>120.24900000000001</v>
      </c>
      <c r="P2029">
        <f t="shared" si="63"/>
        <v>22309.64749536178</v>
      </c>
      <c r="Q2029" t="s">
        <v>8324</v>
      </c>
      <c r="R2029" t="s">
        <v>8354</v>
      </c>
      <c r="S2029" s="8">
        <v>42048.813877314817</v>
      </c>
      <c r="T2029" s="8"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62"/>
        <v>126.16666666666667</v>
      </c>
      <c r="P2030">
        <f t="shared" si="63"/>
        <v>4791.1392405063289</v>
      </c>
      <c r="Q2030" t="s">
        <v>8324</v>
      </c>
      <c r="R2030" t="s">
        <v>8354</v>
      </c>
      <c r="S2030" s="8">
        <v>40215.919050925928</v>
      </c>
      <c r="T2030" s="8"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62"/>
        <v>361.2</v>
      </c>
      <c r="P2031">
        <f t="shared" si="63"/>
        <v>9606.3829787234044</v>
      </c>
      <c r="Q2031" t="s">
        <v>8324</v>
      </c>
      <c r="R2031" t="s">
        <v>8354</v>
      </c>
      <c r="S2031" s="8">
        <v>41848.021770833337</v>
      </c>
      <c r="T2031" s="8"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62"/>
        <v>226.239013671875</v>
      </c>
      <c r="P2032">
        <f t="shared" si="63"/>
        <v>11861.44</v>
      </c>
      <c r="Q2032" t="s">
        <v>8324</v>
      </c>
      <c r="R2032" t="s">
        <v>8354</v>
      </c>
      <c r="S2032" s="8">
        <v>41212.996481481481</v>
      </c>
      <c r="T2032" s="8"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62"/>
        <v>120.35</v>
      </c>
      <c r="P2033">
        <f t="shared" si="63"/>
        <v>11845.472440944881</v>
      </c>
      <c r="Q2033" t="s">
        <v>8324</v>
      </c>
      <c r="R2033" t="s">
        <v>8354</v>
      </c>
      <c r="S2033" s="8">
        <v>41975.329317129625</v>
      </c>
      <c r="T2033" s="8"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62"/>
        <v>304.18799999999999</v>
      </c>
      <c r="P2034">
        <f t="shared" si="63"/>
        <v>14321.468926553673</v>
      </c>
      <c r="Q2034" t="s">
        <v>8324</v>
      </c>
      <c r="R2034" t="s">
        <v>8354</v>
      </c>
      <c r="S2034" s="8">
        <v>42689.565671296295</v>
      </c>
      <c r="T2034" s="8"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62"/>
        <v>178.67599999999999</v>
      </c>
      <c r="P2035">
        <f t="shared" si="63"/>
        <v>28271.518987341773</v>
      </c>
      <c r="Q2035" t="s">
        <v>8324</v>
      </c>
      <c r="R2035" t="s">
        <v>8354</v>
      </c>
      <c r="S2035" s="8">
        <v>41725.082384259258</v>
      </c>
      <c r="T2035" s="8"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62"/>
        <v>386.81998717948721</v>
      </c>
      <c r="P2036">
        <f t="shared" si="63"/>
        <v>59393.620078740161</v>
      </c>
      <c r="Q2036" t="s">
        <v>8324</v>
      </c>
      <c r="R2036" t="s">
        <v>8354</v>
      </c>
      <c r="S2036" s="8">
        <v>42076.130011574074</v>
      </c>
      <c r="T2036" s="8"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62"/>
        <v>211.03642500000004</v>
      </c>
      <c r="P2037">
        <f t="shared" si="63"/>
        <v>26215.704968944101</v>
      </c>
      <c r="Q2037" t="s">
        <v>8324</v>
      </c>
      <c r="R2037" t="s">
        <v>8354</v>
      </c>
      <c r="S2037" s="8">
        <v>42311.625081018516</v>
      </c>
      <c r="T2037" s="8"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62"/>
        <v>131.66833333333335</v>
      </c>
      <c r="P2038">
        <f t="shared" si="63"/>
        <v>4658.0778301886794</v>
      </c>
      <c r="Q2038" t="s">
        <v>8324</v>
      </c>
      <c r="R2038" t="s">
        <v>8354</v>
      </c>
      <c r="S2038" s="8">
        <v>41738.864803240744</v>
      </c>
      <c r="T2038" s="8"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62"/>
        <v>300.47639999999996</v>
      </c>
      <c r="P2039">
        <f t="shared" si="63"/>
        <v>7004.1118881118873</v>
      </c>
      <c r="Q2039" t="s">
        <v>8324</v>
      </c>
      <c r="R2039" t="s">
        <v>8354</v>
      </c>
      <c r="S2039" s="8">
        <v>41578.210104166668</v>
      </c>
      <c r="T2039" s="8"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62"/>
        <v>420.51249999999999</v>
      </c>
      <c r="P2040">
        <f t="shared" si="63"/>
        <v>16490.686274509804</v>
      </c>
      <c r="Q2040" t="s">
        <v>8324</v>
      </c>
      <c r="R2040" t="s">
        <v>8354</v>
      </c>
      <c r="S2040" s="8">
        <v>41424.27107638889</v>
      </c>
      <c r="T2040" s="8"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62"/>
        <v>136.21680000000001</v>
      </c>
      <c r="P2041">
        <f t="shared" si="63"/>
        <v>44926.385224274403</v>
      </c>
      <c r="Q2041" t="s">
        <v>8324</v>
      </c>
      <c r="R2041" t="s">
        <v>8354</v>
      </c>
      <c r="S2041" s="8">
        <v>42675.438946759255</v>
      </c>
      <c r="T2041" s="8"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62"/>
        <v>248.17133333333334</v>
      </c>
      <c r="P2042">
        <f t="shared" si="63"/>
        <v>2747.2841328413283</v>
      </c>
      <c r="Q2042" t="s">
        <v>8324</v>
      </c>
      <c r="R2042" t="s">
        <v>8354</v>
      </c>
      <c r="S2042" s="8">
        <v>41578.927118055559</v>
      </c>
      <c r="T2042" s="8"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62"/>
        <v>181.86315789473684</v>
      </c>
      <c r="P2043">
        <f t="shared" si="63"/>
        <v>14397.5</v>
      </c>
      <c r="Q2043" t="s">
        <v>8324</v>
      </c>
      <c r="R2043" t="s">
        <v>8354</v>
      </c>
      <c r="S2043" s="8">
        <v>42654.525775462964</v>
      </c>
      <c r="T2043" s="8"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62"/>
        <v>123.53</v>
      </c>
      <c r="P2044">
        <f t="shared" si="63"/>
        <v>8823.5714285714275</v>
      </c>
      <c r="Q2044" t="s">
        <v>8324</v>
      </c>
      <c r="R2044" t="s">
        <v>8354</v>
      </c>
      <c r="S2044" s="8">
        <v>42331.708032407405</v>
      </c>
      <c r="T2044" s="8"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62"/>
        <v>506.20938628158842</v>
      </c>
      <c r="P2045">
        <f t="shared" si="63"/>
        <v>3632.6424870466317</v>
      </c>
      <c r="Q2045" t="s">
        <v>8324</v>
      </c>
      <c r="R2045" t="s">
        <v>8354</v>
      </c>
      <c r="S2045" s="8">
        <v>42661.176817129628</v>
      </c>
      <c r="T2045" s="8"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62"/>
        <v>108.21333333333334</v>
      </c>
      <c r="P2046">
        <f t="shared" si="63"/>
        <v>9017.7777777777774</v>
      </c>
      <c r="Q2046" t="s">
        <v>8324</v>
      </c>
      <c r="R2046" t="s">
        <v>8354</v>
      </c>
      <c r="S2046" s="8">
        <v>42138.684189814812</v>
      </c>
      <c r="T2046" s="8"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62"/>
        <v>819.18387755102037</v>
      </c>
      <c r="P2047">
        <f t="shared" si="63"/>
        <v>15262.36121673004</v>
      </c>
      <c r="Q2047" t="s">
        <v>8324</v>
      </c>
      <c r="R2047" t="s">
        <v>8354</v>
      </c>
      <c r="S2047" s="8">
        <v>41069.088506944441</v>
      </c>
      <c r="T2047" s="8"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62"/>
        <v>121.10000000000001</v>
      </c>
      <c r="P2048">
        <f t="shared" si="63"/>
        <v>5580.645161290322</v>
      </c>
      <c r="Q2048" t="s">
        <v>8324</v>
      </c>
      <c r="R2048" t="s">
        <v>8354</v>
      </c>
      <c r="S2048" s="8">
        <v>41387.171805555554</v>
      </c>
      <c r="T2048" s="8"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62"/>
        <v>102.99897959183673</v>
      </c>
      <c r="P2049">
        <f t="shared" si="63"/>
        <v>22785.327313769754</v>
      </c>
      <c r="Q2049" t="s">
        <v>8324</v>
      </c>
      <c r="R2049" t="s">
        <v>8354</v>
      </c>
      <c r="S2049" s="8">
        <v>42081.903587962966</v>
      </c>
      <c r="T2049" s="8"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62"/>
        <v>148.33229411764705</v>
      </c>
      <c r="P2050">
        <f t="shared" si="63"/>
        <v>9182.9898033503268</v>
      </c>
      <c r="Q2050" t="s">
        <v>8324</v>
      </c>
      <c r="R2050" t="s">
        <v>8354</v>
      </c>
      <c r="S2050" s="8">
        <v>41387.651516203703</v>
      </c>
      <c r="T2050" s="8"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64">(E2051/D2051)*100</f>
        <v>120.19070000000001</v>
      </c>
      <c r="P2051">
        <f t="shared" ref="P2051:P2114" si="65">(E2051/L2051)*100</f>
        <v>8099.103773584905</v>
      </c>
      <c r="Q2051" t="s">
        <v>8324</v>
      </c>
      <c r="R2051" t="s">
        <v>8354</v>
      </c>
      <c r="S2051" s="8">
        <v>41575.527349537035</v>
      </c>
      <c r="T2051" s="8"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64"/>
        <v>473.27000000000004</v>
      </c>
      <c r="P2052">
        <f t="shared" si="65"/>
        <v>27839.411764705881</v>
      </c>
      <c r="Q2052" t="s">
        <v>8324</v>
      </c>
      <c r="R2052" t="s">
        <v>8354</v>
      </c>
      <c r="S2052" s="8">
        <v>42115.071504629625</v>
      </c>
      <c r="T2052" s="8"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64"/>
        <v>130.36250000000001</v>
      </c>
      <c r="P2053">
        <f t="shared" si="65"/>
        <v>4309.5041322314055</v>
      </c>
      <c r="Q2053" t="s">
        <v>8324</v>
      </c>
      <c r="R2053" t="s">
        <v>8354</v>
      </c>
      <c r="S2053" s="8">
        <v>41604.022418981483</v>
      </c>
      <c r="T2053" s="8"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64"/>
        <v>353.048</v>
      </c>
      <c r="P2054">
        <f t="shared" si="65"/>
        <v>32629.205175600735</v>
      </c>
      <c r="Q2054" t="s">
        <v>8324</v>
      </c>
      <c r="R2054" t="s">
        <v>8354</v>
      </c>
      <c r="S2054" s="8">
        <v>42375.08394675926</v>
      </c>
      <c r="T2054" s="8"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64"/>
        <v>101.02</v>
      </c>
      <c r="P2055">
        <f t="shared" si="65"/>
        <v>4174.3801652892562</v>
      </c>
      <c r="Q2055" t="s">
        <v>8324</v>
      </c>
      <c r="R2055" t="s">
        <v>8354</v>
      </c>
      <c r="S2055" s="8">
        <v>42303.617488425924</v>
      </c>
      <c r="T2055" s="8"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64"/>
        <v>113.59142857142857</v>
      </c>
      <c r="P2056">
        <f t="shared" si="65"/>
        <v>6402.0933977455716</v>
      </c>
      <c r="Q2056" t="s">
        <v>8324</v>
      </c>
      <c r="R2056" t="s">
        <v>8354</v>
      </c>
      <c r="S2056" s="8">
        <v>41731.520949074074</v>
      </c>
      <c r="T2056" s="8"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64"/>
        <v>167.41666666666666</v>
      </c>
      <c r="P2057">
        <f t="shared" si="65"/>
        <v>9945.5445544554459</v>
      </c>
      <c r="Q2057" t="s">
        <v>8324</v>
      </c>
      <c r="R2057" t="s">
        <v>8354</v>
      </c>
      <c r="S2057" s="8">
        <v>41946.674108796295</v>
      </c>
      <c r="T2057" s="8"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64"/>
        <v>153.452</v>
      </c>
      <c r="P2058">
        <f t="shared" si="65"/>
        <v>13849.458483754512</v>
      </c>
      <c r="Q2058" t="s">
        <v>8324</v>
      </c>
      <c r="R2058" t="s">
        <v>8354</v>
      </c>
      <c r="S2058" s="8">
        <v>41351.76090277778</v>
      </c>
      <c r="T2058" s="8"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64"/>
        <v>202.23220000000001</v>
      </c>
      <c r="P2059">
        <f t="shared" si="65"/>
        <v>4554.7792792792798</v>
      </c>
      <c r="Q2059" t="s">
        <v>8324</v>
      </c>
      <c r="R2059" t="s">
        <v>8354</v>
      </c>
      <c r="S2059" s="8">
        <v>42396.494583333333</v>
      </c>
      <c r="T2059" s="8"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64"/>
        <v>168.28125</v>
      </c>
      <c r="P2060">
        <f t="shared" si="65"/>
        <v>1050.7317073170732</v>
      </c>
      <c r="Q2060" t="s">
        <v>8324</v>
      </c>
      <c r="R2060" t="s">
        <v>8354</v>
      </c>
      <c r="S2060" s="8">
        <v>42026.370717592596</v>
      </c>
      <c r="T2060" s="8"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64"/>
        <v>143.45666666666668</v>
      </c>
      <c r="P2061">
        <f t="shared" si="65"/>
        <v>11476.533333333333</v>
      </c>
      <c r="Q2061" t="s">
        <v>8324</v>
      </c>
      <c r="R2061" t="s">
        <v>8354</v>
      </c>
      <c r="S2061" s="8">
        <v>42361.602476851855</v>
      </c>
      <c r="T2061" s="8"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64"/>
        <v>196.4</v>
      </c>
      <c r="P2062">
        <f t="shared" si="65"/>
        <v>3599.7067448680355</v>
      </c>
      <c r="Q2062" t="s">
        <v>8324</v>
      </c>
      <c r="R2062" t="s">
        <v>8354</v>
      </c>
      <c r="S2062" s="8">
        <v>41783.642939814818</v>
      </c>
      <c r="T2062" s="8"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64"/>
        <v>107.91999999999999</v>
      </c>
      <c r="P2063">
        <f t="shared" si="65"/>
        <v>15417.142857142859</v>
      </c>
      <c r="Q2063" t="s">
        <v>8324</v>
      </c>
      <c r="R2063" t="s">
        <v>8354</v>
      </c>
      <c r="S2063" s="8">
        <v>42705.764513888891</v>
      </c>
      <c r="T2063" s="8"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64"/>
        <v>114.97699999999999</v>
      </c>
      <c r="P2064">
        <f t="shared" si="65"/>
        <v>56638.91625615763</v>
      </c>
      <c r="Q2064" t="s">
        <v>8324</v>
      </c>
      <c r="R2064" t="s">
        <v>8354</v>
      </c>
      <c r="S2064" s="8">
        <v>42423.3830787037</v>
      </c>
      <c r="T2064" s="8"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64"/>
        <v>148.04999999999998</v>
      </c>
      <c r="P2065">
        <f t="shared" si="65"/>
        <v>12085.714285714286</v>
      </c>
      <c r="Q2065" t="s">
        <v>8324</v>
      </c>
      <c r="R2065" t="s">
        <v>8354</v>
      </c>
      <c r="S2065" s="8">
        <v>42472.73265046296</v>
      </c>
      <c r="T2065" s="8"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64"/>
        <v>191.16676082790633</v>
      </c>
      <c r="P2066">
        <f t="shared" si="65"/>
        <v>8616.3845492085347</v>
      </c>
      <c r="Q2066" t="s">
        <v>8324</v>
      </c>
      <c r="R2066" t="s">
        <v>8354</v>
      </c>
      <c r="S2066" s="8">
        <v>41389.364849537036</v>
      </c>
      <c r="T2066" s="8"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64"/>
        <v>199.215125</v>
      </c>
      <c r="P2067">
        <f t="shared" si="65"/>
        <v>5121.2114395886892</v>
      </c>
      <c r="Q2067" t="s">
        <v>8324</v>
      </c>
      <c r="R2067" t="s">
        <v>8354</v>
      </c>
      <c r="S2067" s="8">
        <v>41603.333668981482</v>
      </c>
      <c r="T2067" s="8"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64"/>
        <v>218.6</v>
      </c>
      <c r="P2068">
        <f t="shared" si="65"/>
        <v>6726.1538461538466</v>
      </c>
      <c r="Q2068" t="s">
        <v>8324</v>
      </c>
      <c r="R2068" t="s">
        <v>8354</v>
      </c>
      <c r="S2068" s="8">
        <v>41844.771793981483</v>
      </c>
      <c r="T2068" s="8"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64"/>
        <v>126.86868686868686</v>
      </c>
      <c r="P2069">
        <f t="shared" si="65"/>
        <v>6280</v>
      </c>
      <c r="Q2069" t="s">
        <v>8324</v>
      </c>
      <c r="R2069" t="s">
        <v>8354</v>
      </c>
      <c r="S2069" s="8">
        <v>42115.853888888887</v>
      </c>
      <c r="T2069" s="8"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64"/>
        <v>105.22388000000001</v>
      </c>
      <c r="P2070">
        <f t="shared" si="65"/>
        <v>34613.118421052633</v>
      </c>
      <c r="Q2070" t="s">
        <v>8324</v>
      </c>
      <c r="R2070" t="s">
        <v>8354</v>
      </c>
      <c r="S2070" s="8">
        <v>42633.841608796298</v>
      </c>
      <c r="T2070" s="8"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64"/>
        <v>128.40666000000002</v>
      </c>
      <c r="P2071">
        <f t="shared" si="65"/>
        <v>24411.912547528518</v>
      </c>
      <c r="Q2071" t="s">
        <v>8324</v>
      </c>
      <c r="R2071" t="s">
        <v>8354</v>
      </c>
      <c r="S2071" s="8">
        <v>42340.972118055557</v>
      </c>
      <c r="T2071" s="8"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64"/>
        <v>317.3272</v>
      </c>
      <c r="P2072">
        <f t="shared" si="65"/>
        <v>25925.424836601309</v>
      </c>
      <c r="Q2072" t="s">
        <v>8324</v>
      </c>
      <c r="R2072" t="s">
        <v>8354</v>
      </c>
      <c r="S2072" s="8">
        <v>42519.6565162037</v>
      </c>
      <c r="T2072" s="8"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64"/>
        <v>280.73</v>
      </c>
      <c r="P2073">
        <f t="shared" si="65"/>
        <v>20196.402877697841</v>
      </c>
      <c r="Q2073" t="s">
        <v>8324</v>
      </c>
      <c r="R2073" t="s">
        <v>8354</v>
      </c>
      <c r="S2073" s="8">
        <v>42600.278749999998</v>
      </c>
      <c r="T2073" s="8"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64"/>
        <v>110.73146853146854</v>
      </c>
      <c r="P2074">
        <f t="shared" si="65"/>
        <v>22620.857142857141</v>
      </c>
      <c r="Q2074" t="s">
        <v>8324</v>
      </c>
      <c r="R2074" t="s">
        <v>8354</v>
      </c>
      <c r="S2074" s="8">
        <v>42467.581388888888</v>
      </c>
      <c r="T2074" s="8"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64"/>
        <v>152.60429999999999</v>
      </c>
      <c r="P2075">
        <f t="shared" si="65"/>
        <v>32469</v>
      </c>
      <c r="Q2075" t="s">
        <v>8324</v>
      </c>
      <c r="R2075" t="s">
        <v>8354</v>
      </c>
      <c r="S2075" s="8">
        <v>42087.668032407411</v>
      </c>
      <c r="T2075" s="8"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64"/>
        <v>102.49999999999999</v>
      </c>
      <c r="P2076">
        <f t="shared" si="65"/>
        <v>20500</v>
      </c>
      <c r="Q2076" t="s">
        <v>8324</v>
      </c>
      <c r="R2076" t="s">
        <v>8354</v>
      </c>
      <c r="S2076" s="8">
        <v>42466.826180555552</v>
      </c>
      <c r="T2076" s="8"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64"/>
        <v>1678.3738373837384</v>
      </c>
      <c r="P2077">
        <f t="shared" si="65"/>
        <v>2046.5926829268294</v>
      </c>
      <c r="Q2077" t="s">
        <v>8324</v>
      </c>
      <c r="R2077" t="s">
        <v>8354</v>
      </c>
      <c r="S2077" s="8">
        <v>41450.681574074071</v>
      </c>
      <c r="T2077" s="8"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64"/>
        <v>543.349156424581</v>
      </c>
      <c r="P2078">
        <f t="shared" si="65"/>
        <v>11635.303146309367</v>
      </c>
      <c r="Q2078" t="s">
        <v>8324</v>
      </c>
      <c r="R2078" t="s">
        <v>8354</v>
      </c>
      <c r="S2078" s="8">
        <v>41803.880659722221</v>
      </c>
      <c r="T2078" s="8"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64"/>
        <v>115.50800000000001</v>
      </c>
      <c r="P2079">
        <f t="shared" si="65"/>
        <v>30720.212765957443</v>
      </c>
      <c r="Q2079" t="s">
        <v>8324</v>
      </c>
      <c r="R2079" t="s">
        <v>8354</v>
      </c>
      <c r="S2079" s="8">
        <v>42103.042546296296</v>
      </c>
      <c r="T2079" s="8"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64"/>
        <v>131.20499999999998</v>
      </c>
      <c r="P2080">
        <f t="shared" si="65"/>
        <v>54668.75</v>
      </c>
      <c r="Q2080" t="s">
        <v>8324</v>
      </c>
      <c r="R2080" t="s">
        <v>8354</v>
      </c>
      <c r="S2080" s="8">
        <v>42692.771493055552</v>
      </c>
      <c r="T2080" s="8"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64"/>
        <v>288.17</v>
      </c>
      <c r="P2081">
        <f t="shared" si="65"/>
        <v>4747.4464579901151</v>
      </c>
      <c r="Q2081" t="s">
        <v>8324</v>
      </c>
      <c r="R2081" t="s">
        <v>8354</v>
      </c>
      <c r="S2081" s="8">
        <v>42150.71056712963</v>
      </c>
      <c r="T2081" s="8"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64"/>
        <v>507.8</v>
      </c>
      <c r="P2082">
        <f t="shared" si="65"/>
        <v>10156</v>
      </c>
      <c r="Q2082" t="s">
        <v>8324</v>
      </c>
      <c r="R2082" t="s">
        <v>8354</v>
      </c>
      <c r="S2082" s="8">
        <v>42289.957175925927</v>
      </c>
      <c r="T2082" s="8"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64"/>
        <v>114.57142857142857</v>
      </c>
      <c r="P2083">
        <f t="shared" si="65"/>
        <v>7290.909090909091</v>
      </c>
      <c r="Q2083" t="s">
        <v>8330</v>
      </c>
      <c r="R2083" t="s">
        <v>8334</v>
      </c>
      <c r="S2083" s="8">
        <v>41004.156886574077</v>
      </c>
      <c r="T2083" s="8"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64"/>
        <v>110.73333333333333</v>
      </c>
      <c r="P2084">
        <f t="shared" si="65"/>
        <v>4371.0526315789475</v>
      </c>
      <c r="Q2084" t="s">
        <v>8330</v>
      </c>
      <c r="R2084" t="s">
        <v>8334</v>
      </c>
      <c r="S2084" s="8">
        <v>40811.120324074072</v>
      </c>
      <c r="T2084" s="8"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64"/>
        <v>113.33333333333333</v>
      </c>
      <c r="P2085">
        <f t="shared" si="65"/>
        <v>3400</v>
      </c>
      <c r="Q2085" t="s">
        <v>8330</v>
      </c>
      <c r="R2085" t="s">
        <v>8334</v>
      </c>
      <c r="S2085" s="8">
        <v>41034.72216435185</v>
      </c>
      <c r="T2085" s="8"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64"/>
        <v>108.33333333333333</v>
      </c>
      <c r="P2086">
        <f t="shared" si="65"/>
        <v>7065.217391304348</v>
      </c>
      <c r="Q2086" t="s">
        <v>8330</v>
      </c>
      <c r="R2086" t="s">
        <v>8334</v>
      </c>
      <c r="S2086" s="8">
        <v>41731.833124999997</v>
      </c>
      <c r="T2086" s="8"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64"/>
        <v>123.53333333333335</v>
      </c>
      <c r="P2087">
        <f t="shared" si="65"/>
        <v>8930.12048192771</v>
      </c>
      <c r="Q2087" t="s">
        <v>8330</v>
      </c>
      <c r="R2087" t="s">
        <v>8334</v>
      </c>
      <c r="S2087" s="8">
        <v>41075.835497685184</v>
      </c>
      <c r="T2087" s="8"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64"/>
        <v>100.69999999999999</v>
      </c>
      <c r="P2088">
        <f t="shared" si="65"/>
        <v>11508.571428571429</v>
      </c>
      <c r="Q2088" t="s">
        <v>8330</v>
      </c>
      <c r="R2088" t="s">
        <v>8334</v>
      </c>
      <c r="S2088" s="8">
        <v>40860.67050925926</v>
      </c>
      <c r="T2088" s="8"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64"/>
        <v>103.53333333333335</v>
      </c>
      <c r="P2089">
        <f t="shared" si="65"/>
        <v>6212</v>
      </c>
      <c r="Q2089" t="s">
        <v>8330</v>
      </c>
      <c r="R2089" t="s">
        <v>8334</v>
      </c>
      <c r="S2089" s="8">
        <v>40764.204375000001</v>
      </c>
      <c r="T2089" s="8"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64"/>
        <v>115.51066666666668</v>
      </c>
      <c r="P2090">
        <f t="shared" si="65"/>
        <v>4620.4266666666672</v>
      </c>
      <c r="Q2090" t="s">
        <v>8330</v>
      </c>
      <c r="R2090" t="s">
        <v>8334</v>
      </c>
      <c r="S2090" s="8">
        <v>40395.714722222219</v>
      </c>
      <c r="T2090" s="8"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64"/>
        <v>120.4004</v>
      </c>
      <c r="P2091">
        <f t="shared" si="65"/>
        <v>4854.854838709678</v>
      </c>
      <c r="Q2091" t="s">
        <v>8330</v>
      </c>
      <c r="R2091" t="s">
        <v>8334</v>
      </c>
      <c r="S2091" s="8">
        <v>41453.076319444444</v>
      </c>
      <c r="T2091" s="8"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64"/>
        <v>115.040375</v>
      </c>
      <c r="P2092">
        <f t="shared" si="65"/>
        <v>5752.0187500000002</v>
      </c>
      <c r="Q2092" t="s">
        <v>8330</v>
      </c>
      <c r="R2092" t="s">
        <v>8334</v>
      </c>
      <c r="S2092" s="8">
        <v>41299.381423611114</v>
      </c>
      <c r="T2092" s="8"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64"/>
        <v>120.46777777777777</v>
      </c>
      <c r="P2093">
        <f t="shared" si="65"/>
        <v>8814.7154471544727</v>
      </c>
      <c r="Q2093" t="s">
        <v>8330</v>
      </c>
      <c r="R2093" t="s">
        <v>8334</v>
      </c>
      <c r="S2093" s="8">
        <v>40555.322662037033</v>
      </c>
      <c r="T2093" s="8"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64"/>
        <v>101.28333333333333</v>
      </c>
      <c r="P2094">
        <f t="shared" si="65"/>
        <v>11049.090909090908</v>
      </c>
      <c r="Q2094" t="s">
        <v>8330</v>
      </c>
      <c r="R2094" t="s">
        <v>8334</v>
      </c>
      <c r="S2094" s="8">
        <v>40763.707546296297</v>
      </c>
      <c r="T2094" s="8"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64"/>
        <v>102.46666666666667</v>
      </c>
      <c r="P2095">
        <f t="shared" si="65"/>
        <v>6682.6086956521731</v>
      </c>
      <c r="Q2095" t="s">
        <v>8330</v>
      </c>
      <c r="R2095" t="s">
        <v>8334</v>
      </c>
      <c r="S2095" s="8">
        <v>41205.854537037041</v>
      </c>
      <c r="T2095" s="8"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64"/>
        <v>120.54285714285714</v>
      </c>
      <c r="P2096">
        <f t="shared" si="65"/>
        <v>5859.7222222222217</v>
      </c>
      <c r="Q2096" t="s">
        <v>8330</v>
      </c>
      <c r="R2096" t="s">
        <v>8334</v>
      </c>
      <c r="S2096" s="8">
        <v>40939.02002314815</v>
      </c>
      <c r="T2096" s="8"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64"/>
        <v>100</v>
      </c>
      <c r="P2097">
        <f t="shared" si="65"/>
        <v>11363.636363636364</v>
      </c>
      <c r="Q2097" t="s">
        <v>8330</v>
      </c>
      <c r="R2097" t="s">
        <v>8334</v>
      </c>
      <c r="S2097" s="8">
        <v>40758.733483796292</v>
      </c>
      <c r="T2097" s="8"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64"/>
        <v>101.66666666666666</v>
      </c>
      <c r="P2098">
        <f t="shared" si="65"/>
        <v>4357.1428571428569</v>
      </c>
      <c r="Q2098" t="s">
        <v>8330</v>
      </c>
      <c r="R2098" t="s">
        <v>8334</v>
      </c>
      <c r="S2098" s="8">
        <v>41192.758506944447</v>
      </c>
      <c r="T2098" s="8"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64"/>
        <v>100</v>
      </c>
      <c r="P2099">
        <f t="shared" si="65"/>
        <v>7894.7368421052633</v>
      </c>
      <c r="Q2099" t="s">
        <v>8330</v>
      </c>
      <c r="R2099" t="s">
        <v>8334</v>
      </c>
      <c r="S2099" s="8">
        <v>40818.58489583333</v>
      </c>
      <c r="T2099" s="8"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64"/>
        <v>100.33333333333334</v>
      </c>
      <c r="P2100">
        <f t="shared" si="65"/>
        <v>18812.5</v>
      </c>
      <c r="Q2100" t="s">
        <v>8330</v>
      </c>
      <c r="R2100" t="s">
        <v>8334</v>
      </c>
      <c r="S2100" s="8">
        <v>40946.11383101852</v>
      </c>
      <c r="T2100" s="8"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64"/>
        <v>132.36666666666667</v>
      </c>
      <c r="P2101">
        <f t="shared" si="65"/>
        <v>6303.1746031746034</v>
      </c>
      <c r="Q2101" t="s">
        <v>8330</v>
      </c>
      <c r="R2101" t="s">
        <v>8334</v>
      </c>
      <c r="S2101" s="8">
        <v>42173.746342592596</v>
      </c>
      <c r="T2101" s="8"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64"/>
        <v>136.66666666666666</v>
      </c>
      <c r="P2102">
        <f t="shared" si="65"/>
        <v>3037.037037037037</v>
      </c>
      <c r="Q2102" t="s">
        <v>8330</v>
      </c>
      <c r="R2102" t="s">
        <v>8334</v>
      </c>
      <c r="S2102" s="8">
        <v>41074.834965277776</v>
      </c>
      <c r="T2102" s="8"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64"/>
        <v>113.25</v>
      </c>
      <c r="P2103">
        <f t="shared" si="65"/>
        <v>5147.727272727273</v>
      </c>
      <c r="Q2103" t="s">
        <v>8330</v>
      </c>
      <c r="R2103" t="s">
        <v>8334</v>
      </c>
      <c r="S2103" s="8">
        <v>40892.149467592593</v>
      </c>
      <c r="T2103" s="8"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64"/>
        <v>136</v>
      </c>
      <c r="P2104">
        <f t="shared" si="65"/>
        <v>3578.9473684210529</v>
      </c>
      <c r="Q2104" t="s">
        <v>8330</v>
      </c>
      <c r="R2104" t="s">
        <v>8334</v>
      </c>
      <c r="S2104" s="8">
        <v>40638.868611111109</v>
      </c>
      <c r="T2104" s="8"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64"/>
        <v>146.12318374694613</v>
      </c>
      <c r="P2105">
        <f t="shared" si="65"/>
        <v>9881.7391304347821</v>
      </c>
      <c r="Q2105" t="s">
        <v>8330</v>
      </c>
      <c r="R2105" t="s">
        <v>8334</v>
      </c>
      <c r="S2105" s="8">
        <v>41192.754942129628</v>
      </c>
      <c r="T2105" s="8"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64"/>
        <v>129.5</v>
      </c>
      <c r="P2106">
        <f t="shared" si="65"/>
        <v>2800</v>
      </c>
      <c r="Q2106" t="s">
        <v>8330</v>
      </c>
      <c r="R2106" t="s">
        <v>8334</v>
      </c>
      <c r="S2106" s="8">
        <v>41394.074467592596</v>
      </c>
      <c r="T2106" s="8"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64"/>
        <v>254</v>
      </c>
      <c r="P2107">
        <f t="shared" si="65"/>
        <v>5131.3131313131316</v>
      </c>
      <c r="Q2107" t="s">
        <v>8330</v>
      </c>
      <c r="R2107" t="s">
        <v>8334</v>
      </c>
      <c r="S2107" s="8">
        <v>41951.788807870369</v>
      </c>
      <c r="T2107" s="8"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64"/>
        <v>107.04545454545456</v>
      </c>
      <c r="P2108">
        <f t="shared" si="65"/>
        <v>5352.272727272727</v>
      </c>
      <c r="Q2108" t="s">
        <v>8330</v>
      </c>
      <c r="R2108" t="s">
        <v>8334</v>
      </c>
      <c r="S2108" s="8">
        <v>41270.21497685185</v>
      </c>
      <c r="T2108" s="8"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64"/>
        <v>107.73299999999999</v>
      </c>
      <c r="P2109">
        <f t="shared" si="65"/>
        <v>3714.9310344827582</v>
      </c>
      <c r="Q2109" t="s">
        <v>8330</v>
      </c>
      <c r="R2109" t="s">
        <v>8334</v>
      </c>
      <c r="S2109" s="8">
        <v>41934.71056712963</v>
      </c>
      <c r="T2109" s="8"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64"/>
        <v>107.31250000000001</v>
      </c>
      <c r="P2110">
        <f t="shared" si="65"/>
        <v>8989.5287958115168</v>
      </c>
      <c r="Q2110" t="s">
        <v>8330</v>
      </c>
      <c r="R2110" t="s">
        <v>8334</v>
      </c>
      <c r="S2110" s="8">
        <v>41135.175694444442</v>
      </c>
      <c r="T2110" s="8"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64"/>
        <v>106.52500000000001</v>
      </c>
      <c r="P2111">
        <f t="shared" si="65"/>
        <v>10652.5</v>
      </c>
      <c r="Q2111" t="s">
        <v>8330</v>
      </c>
      <c r="R2111" t="s">
        <v>8334</v>
      </c>
      <c r="S2111" s="8">
        <v>42160.708530092597</v>
      </c>
      <c r="T2111" s="8"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64"/>
        <v>100.35000000000001</v>
      </c>
      <c r="P2112">
        <f t="shared" si="65"/>
        <v>5281.5789473684208</v>
      </c>
      <c r="Q2112" t="s">
        <v>8330</v>
      </c>
      <c r="R2112" t="s">
        <v>8334</v>
      </c>
      <c r="S2112" s="8">
        <v>41759.670937499999</v>
      </c>
      <c r="T2112" s="8"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64"/>
        <v>106.5</v>
      </c>
      <c r="P2113">
        <f t="shared" si="65"/>
        <v>5461.538461538461</v>
      </c>
      <c r="Q2113" t="s">
        <v>8330</v>
      </c>
      <c r="R2113" t="s">
        <v>8334</v>
      </c>
      <c r="S2113" s="8">
        <v>40703.197048611109</v>
      </c>
      <c r="T2113" s="8"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64"/>
        <v>100</v>
      </c>
      <c r="P2114">
        <f t="shared" si="65"/>
        <v>2727.2727272727275</v>
      </c>
      <c r="Q2114" t="s">
        <v>8330</v>
      </c>
      <c r="R2114" t="s">
        <v>8334</v>
      </c>
      <c r="S2114" s="8">
        <v>41365.928159722222</v>
      </c>
      <c r="T2114" s="8"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66">(E2115/D2115)*100</f>
        <v>104.85714285714285</v>
      </c>
      <c r="P2115">
        <f t="shared" ref="P2115:P2178" si="67">(E2115/L2115)*100</f>
        <v>6859.8130841121492</v>
      </c>
      <c r="Q2115" t="s">
        <v>8330</v>
      </c>
      <c r="R2115" t="s">
        <v>8334</v>
      </c>
      <c r="S2115" s="8">
        <v>41870.86546296296</v>
      </c>
      <c r="T2115" s="8"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66"/>
        <v>104.69999999999999</v>
      </c>
      <c r="P2116">
        <f t="shared" si="67"/>
        <v>3561.2244897959185</v>
      </c>
      <c r="Q2116" t="s">
        <v>8330</v>
      </c>
      <c r="R2116" t="s">
        <v>8334</v>
      </c>
      <c r="S2116" s="8">
        <v>40458.815625000003</v>
      </c>
      <c r="T2116" s="8"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66"/>
        <v>225.66666666666669</v>
      </c>
      <c r="P2117">
        <f t="shared" si="67"/>
        <v>9402.7777777777774</v>
      </c>
      <c r="Q2117" t="s">
        <v>8330</v>
      </c>
      <c r="R2117" t="s">
        <v>8334</v>
      </c>
      <c r="S2117" s="8">
        <v>40564.081030092595</v>
      </c>
      <c r="T2117" s="8"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66"/>
        <v>100.90416666666667</v>
      </c>
      <c r="P2118">
        <f t="shared" si="67"/>
        <v>52645.65217391304</v>
      </c>
      <c r="Q2118" t="s">
        <v>8330</v>
      </c>
      <c r="R2118" t="s">
        <v>8334</v>
      </c>
      <c r="S2118" s="8">
        <v>41136.777812500004</v>
      </c>
      <c r="T2118" s="8"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66"/>
        <v>147.75</v>
      </c>
      <c r="P2119">
        <f t="shared" si="67"/>
        <v>5065.7142857142862</v>
      </c>
      <c r="Q2119" t="s">
        <v>8330</v>
      </c>
      <c r="R2119" t="s">
        <v>8334</v>
      </c>
      <c r="S2119" s="8">
        <v>42290.059594907405</v>
      </c>
      <c r="T2119" s="8"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66"/>
        <v>134.61099999999999</v>
      </c>
      <c r="P2120">
        <f t="shared" si="67"/>
        <v>7918.2941176470576</v>
      </c>
      <c r="Q2120" t="s">
        <v>8330</v>
      </c>
      <c r="R2120" t="s">
        <v>8334</v>
      </c>
      <c r="S2120" s="8">
        <v>40718.839537037034</v>
      </c>
      <c r="T2120" s="8"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66"/>
        <v>100.75</v>
      </c>
      <c r="P2121">
        <f t="shared" si="67"/>
        <v>9159.0909090909099</v>
      </c>
      <c r="Q2121" t="s">
        <v>8330</v>
      </c>
      <c r="R2121" t="s">
        <v>8334</v>
      </c>
      <c r="S2121" s="8">
        <v>41107.130150462966</v>
      </c>
      <c r="T2121" s="8"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66"/>
        <v>100.880375</v>
      </c>
      <c r="P2122">
        <f t="shared" si="67"/>
        <v>11696.27536231884</v>
      </c>
      <c r="Q2122" t="s">
        <v>8330</v>
      </c>
      <c r="R2122" t="s">
        <v>8334</v>
      </c>
      <c r="S2122" s="8">
        <v>41591.964537037034</v>
      </c>
      <c r="T2122" s="8"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66"/>
        <v>0.56800000000000006</v>
      </c>
      <c r="P2123">
        <f t="shared" si="67"/>
        <v>2840</v>
      </c>
      <c r="Q2123" t="s">
        <v>8338</v>
      </c>
      <c r="R2123" t="s">
        <v>8339</v>
      </c>
      <c r="S2123" s="8">
        <v>42716.7424537037</v>
      </c>
      <c r="T2123" s="8"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66"/>
        <v>0.38750000000000001</v>
      </c>
      <c r="P2124">
        <f t="shared" si="67"/>
        <v>10333.333333333332</v>
      </c>
      <c r="Q2124" t="s">
        <v>8338</v>
      </c>
      <c r="R2124" t="s">
        <v>8339</v>
      </c>
      <c r="S2124" s="8">
        <v>42712.300567129627</v>
      </c>
      <c r="T2124" s="8"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66"/>
        <v>10</v>
      </c>
      <c r="P2125">
        <f t="shared" si="67"/>
        <v>1000</v>
      </c>
      <c r="Q2125" t="s">
        <v>8338</v>
      </c>
      <c r="R2125" t="s">
        <v>8339</v>
      </c>
      <c r="S2125" s="8">
        <v>40198.424849537041</v>
      </c>
      <c r="T2125" s="8"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66"/>
        <v>10.454545454545453</v>
      </c>
      <c r="P2126">
        <f t="shared" si="67"/>
        <v>2300</v>
      </c>
      <c r="Q2126" t="s">
        <v>8338</v>
      </c>
      <c r="R2126" t="s">
        <v>8339</v>
      </c>
      <c r="S2126" s="8">
        <v>40464.028182870366</v>
      </c>
      <c r="T2126" s="8"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66"/>
        <v>1.4200000000000002</v>
      </c>
      <c r="P2127">
        <f t="shared" si="67"/>
        <v>3155.5555555555557</v>
      </c>
      <c r="Q2127" t="s">
        <v>8338</v>
      </c>
      <c r="R2127" t="s">
        <v>8339</v>
      </c>
      <c r="S2127" s="8">
        <v>42191.023530092592</v>
      </c>
      <c r="T2127" s="8"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66"/>
        <v>0.05</v>
      </c>
      <c r="P2128">
        <f t="shared" si="67"/>
        <v>500</v>
      </c>
      <c r="Q2128" t="s">
        <v>8338</v>
      </c>
      <c r="R2128" t="s">
        <v>8339</v>
      </c>
      <c r="S2128" s="8">
        <v>41951.973229166666</v>
      </c>
      <c r="T2128" s="8"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66"/>
        <v>28.842857142857142</v>
      </c>
      <c r="P2129">
        <f t="shared" si="67"/>
        <v>3422.0338983050842</v>
      </c>
      <c r="Q2129" t="s">
        <v>8338</v>
      </c>
      <c r="R2129" t="s">
        <v>8339</v>
      </c>
      <c r="S2129" s="8">
        <v>42045.50535879629</v>
      </c>
      <c r="T2129" s="8"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66"/>
        <v>0.16666666666666669</v>
      </c>
      <c r="P2130">
        <f t="shared" si="67"/>
        <v>2500</v>
      </c>
      <c r="Q2130" t="s">
        <v>8338</v>
      </c>
      <c r="R2130" t="s">
        <v>8339</v>
      </c>
      <c r="S2130" s="8">
        <v>41843.772789351853</v>
      </c>
      <c r="T2130" s="8"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66"/>
        <v>11.799999999999999</v>
      </c>
      <c r="P2131">
        <f t="shared" si="67"/>
        <v>1966.6666666666667</v>
      </c>
      <c r="Q2131" t="s">
        <v>8338</v>
      </c>
      <c r="R2131" t="s">
        <v>8339</v>
      </c>
      <c r="S2131" s="8">
        <v>42409.024305555555</v>
      </c>
      <c r="T2131" s="8"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66"/>
        <v>0.20238095238095236</v>
      </c>
      <c r="P2132">
        <f t="shared" si="67"/>
        <v>2125</v>
      </c>
      <c r="Q2132" t="s">
        <v>8338</v>
      </c>
      <c r="R2132" t="s">
        <v>8339</v>
      </c>
      <c r="S2132" s="8">
        <v>41832.086377314816</v>
      </c>
      <c r="T2132" s="8"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66"/>
        <v>5</v>
      </c>
      <c r="P2133">
        <f t="shared" si="67"/>
        <v>833.33333333333337</v>
      </c>
      <c r="Q2133" t="s">
        <v>8338</v>
      </c>
      <c r="R2133" t="s">
        <v>8339</v>
      </c>
      <c r="S2133" s="8">
        <v>42167.207071759258</v>
      </c>
      <c r="T2133" s="8"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66"/>
        <v>2.1129899999999995</v>
      </c>
      <c r="P2134">
        <f t="shared" si="67"/>
        <v>2134.333333333333</v>
      </c>
      <c r="Q2134" t="s">
        <v>8338</v>
      </c>
      <c r="R2134" t="s">
        <v>8339</v>
      </c>
      <c r="S2134" s="8">
        <v>41643.487175925926</v>
      </c>
      <c r="T2134" s="8"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66"/>
        <v>1.6</v>
      </c>
      <c r="P2135">
        <f t="shared" si="67"/>
        <v>533.33333333333326</v>
      </c>
      <c r="Q2135" t="s">
        <v>8338</v>
      </c>
      <c r="R2135" t="s">
        <v>8339</v>
      </c>
      <c r="S2135" s="8">
        <v>40619.097210648149</v>
      </c>
      <c r="T2135" s="8"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66"/>
        <v>1.7333333333333332</v>
      </c>
      <c r="P2136">
        <f t="shared" si="67"/>
        <v>3466.6666666666665</v>
      </c>
      <c r="Q2136" t="s">
        <v>8338</v>
      </c>
      <c r="R2136" t="s">
        <v>8339</v>
      </c>
      <c r="S2136" s="8">
        <v>41361.886469907404</v>
      </c>
      <c r="T2136" s="8"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66"/>
        <v>9.56</v>
      </c>
      <c r="P2137">
        <f t="shared" si="67"/>
        <v>2172.7272727272725</v>
      </c>
      <c r="Q2137" t="s">
        <v>8338</v>
      </c>
      <c r="R2137" t="s">
        <v>8339</v>
      </c>
      <c r="S2137" s="8">
        <v>41156.963344907403</v>
      </c>
      <c r="T2137" s="8"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66"/>
        <v>5.9612499999999999E-2</v>
      </c>
      <c r="P2138">
        <f t="shared" si="67"/>
        <v>1192.25</v>
      </c>
      <c r="Q2138" t="s">
        <v>8338</v>
      </c>
      <c r="R2138" t="s">
        <v>8339</v>
      </c>
      <c r="S2138" s="8">
        <v>41536.509097222224</v>
      </c>
      <c r="T2138" s="8"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66"/>
        <v>28.405999999999999</v>
      </c>
      <c r="P2139">
        <f t="shared" si="67"/>
        <v>2659.7378277153562</v>
      </c>
      <c r="Q2139" t="s">
        <v>8338</v>
      </c>
      <c r="R2139" t="s">
        <v>8339</v>
      </c>
      <c r="S2139" s="8">
        <v>41948.771168981482</v>
      </c>
      <c r="T2139" s="8"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66"/>
        <v>12.8</v>
      </c>
      <c r="P2140">
        <f t="shared" si="67"/>
        <v>1066.6666666666665</v>
      </c>
      <c r="Q2140" t="s">
        <v>8338</v>
      </c>
      <c r="R2140" t="s">
        <v>8339</v>
      </c>
      <c r="S2140" s="8">
        <v>41557.013182870374</v>
      </c>
      <c r="T2140" s="8"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66"/>
        <v>5.42</v>
      </c>
      <c r="P2141">
        <f t="shared" si="67"/>
        <v>2903.5714285714284</v>
      </c>
      <c r="Q2141" t="s">
        <v>8338</v>
      </c>
      <c r="R2141" t="s">
        <v>8339</v>
      </c>
      <c r="S2141" s="8">
        <v>42647.750092592592</v>
      </c>
      <c r="T2141" s="8"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66"/>
        <v>0.11199999999999999</v>
      </c>
      <c r="P2142">
        <f t="shared" si="67"/>
        <v>5090.909090909091</v>
      </c>
      <c r="Q2142" t="s">
        <v>8338</v>
      </c>
      <c r="R2142" t="s">
        <v>8339</v>
      </c>
      <c r="S2142" s="8">
        <v>41255.833611111113</v>
      </c>
      <c r="T2142" s="8"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66"/>
        <v>0</v>
      </c>
      <c r="P2143" t="e">
        <f t="shared" si="67"/>
        <v>#DIV/0!</v>
      </c>
      <c r="Q2143" t="s">
        <v>8338</v>
      </c>
      <c r="R2143" t="s">
        <v>8339</v>
      </c>
      <c r="S2143" s="8">
        <v>41927.235636574071</v>
      </c>
      <c r="T2143" s="8"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66"/>
        <v>5.7238095238095239</v>
      </c>
      <c r="P2144">
        <f t="shared" si="67"/>
        <v>5008.3333333333339</v>
      </c>
      <c r="Q2144" t="s">
        <v>8338</v>
      </c>
      <c r="R2144" t="s">
        <v>8339</v>
      </c>
      <c r="S2144" s="8">
        <v>42340.701504629629</v>
      </c>
      <c r="T2144" s="8"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66"/>
        <v>11.25</v>
      </c>
      <c r="P2145">
        <f t="shared" si="67"/>
        <v>4500</v>
      </c>
      <c r="Q2145" t="s">
        <v>8338</v>
      </c>
      <c r="R2145" t="s">
        <v>8339</v>
      </c>
      <c r="S2145" s="8">
        <v>40332.886712962965</v>
      </c>
      <c r="T2145" s="8"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66"/>
        <v>1.7098591549295776</v>
      </c>
      <c r="P2146">
        <f t="shared" si="67"/>
        <v>2529.166666666667</v>
      </c>
      <c r="Q2146" t="s">
        <v>8338</v>
      </c>
      <c r="R2146" t="s">
        <v>8339</v>
      </c>
      <c r="S2146" s="8">
        <v>41499.546759259261</v>
      </c>
      <c r="T2146" s="8"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66"/>
        <v>30.433333333333334</v>
      </c>
      <c r="P2147">
        <f t="shared" si="67"/>
        <v>5129.2134831460671</v>
      </c>
      <c r="Q2147" t="s">
        <v>8338</v>
      </c>
      <c r="R2147" t="s">
        <v>8339</v>
      </c>
      <c r="S2147" s="8">
        <v>41575.237430555557</v>
      </c>
      <c r="T2147" s="8"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66"/>
        <v>0.02</v>
      </c>
      <c r="P2148">
        <f t="shared" si="67"/>
        <v>100</v>
      </c>
      <c r="Q2148" t="s">
        <v>8338</v>
      </c>
      <c r="R2148" t="s">
        <v>8339</v>
      </c>
      <c r="S2148" s="8">
        <v>42397.679513888885</v>
      </c>
      <c r="T2148" s="8"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66"/>
        <v>0.69641025641025645</v>
      </c>
      <c r="P2149">
        <f t="shared" si="67"/>
        <v>4938.181818181818</v>
      </c>
      <c r="Q2149" t="s">
        <v>8338</v>
      </c>
      <c r="R2149" t="s">
        <v>8339</v>
      </c>
      <c r="S2149" s="8">
        <v>41927.295694444445</v>
      </c>
      <c r="T2149" s="8"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66"/>
        <v>2</v>
      </c>
      <c r="P2150">
        <f t="shared" si="67"/>
        <v>100</v>
      </c>
      <c r="Q2150" t="s">
        <v>8338</v>
      </c>
      <c r="R2150" t="s">
        <v>8339</v>
      </c>
      <c r="S2150" s="8">
        <v>42066.733587962968</v>
      </c>
      <c r="T2150" s="8"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66"/>
        <v>0</v>
      </c>
      <c r="P2151" t="e">
        <f t="shared" si="67"/>
        <v>#DIV/0!</v>
      </c>
      <c r="Q2151" t="s">
        <v>8338</v>
      </c>
      <c r="R2151" t="s">
        <v>8339</v>
      </c>
      <c r="S2151" s="8">
        <v>40355.024953703702</v>
      </c>
      <c r="T2151" s="8"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66"/>
        <v>0.80999999999999994</v>
      </c>
      <c r="P2152">
        <f t="shared" si="67"/>
        <v>10125</v>
      </c>
      <c r="Q2152" t="s">
        <v>8338</v>
      </c>
      <c r="R2152" t="s">
        <v>8339</v>
      </c>
      <c r="S2152" s="8">
        <v>42534.284710648149</v>
      </c>
      <c r="T2152" s="8"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66"/>
        <v>0.26222222222222225</v>
      </c>
      <c r="P2153">
        <f t="shared" si="67"/>
        <v>1966.6666666666667</v>
      </c>
      <c r="Q2153" t="s">
        <v>8338</v>
      </c>
      <c r="R2153" t="s">
        <v>8339</v>
      </c>
      <c r="S2153" s="8">
        <v>42520.847384259265</v>
      </c>
      <c r="T2153" s="8"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66"/>
        <v>0.16666666666666669</v>
      </c>
      <c r="P2154">
        <f t="shared" si="67"/>
        <v>1250</v>
      </c>
      <c r="Q2154" t="s">
        <v>8338</v>
      </c>
      <c r="R2154" t="s">
        <v>8339</v>
      </c>
      <c r="S2154" s="8">
        <v>41683.832280092596</v>
      </c>
      <c r="T2154" s="8"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66"/>
        <v>9.124454880912446E-3</v>
      </c>
      <c r="P2155">
        <f t="shared" si="67"/>
        <v>850</v>
      </c>
      <c r="Q2155" t="s">
        <v>8338</v>
      </c>
      <c r="R2155" t="s">
        <v>8339</v>
      </c>
      <c r="S2155" s="8">
        <v>41974.911087962959</v>
      </c>
      <c r="T2155" s="8"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66"/>
        <v>0.8</v>
      </c>
      <c r="P2156">
        <f t="shared" si="67"/>
        <v>100</v>
      </c>
      <c r="Q2156" t="s">
        <v>8338</v>
      </c>
      <c r="R2156" t="s">
        <v>8339</v>
      </c>
      <c r="S2156" s="8">
        <v>41647.632256944446</v>
      </c>
      <c r="T2156" s="8"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66"/>
        <v>2.2999999999999998</v>
      </c>
      <c r="P2157">
        <f t="shared" si="67"/>
        <v>2300</v>
      </c>
      <c r="Q2157" t="s">
        <v>8338</v>
      </c>
      <c r="R2157" t="s">
        <v>8339</v>
      </c>
      <c r="S2157" s="8">
        <v>42430.747511574074</v>
      </c>
      <c r="T2157" s="8"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66"/>
        <v>2.6660714285714282</v>
      </c>
      <c r="P2158">
        <f t="shared" si="67"/>
        <v>1798.7951807228917</v>
      </c>
      <c r="Q2158" t="s">
        <v>8338</v>
      </c>
      <c r="R2158" t="s">
        <v>8339</v>
      </c>
      <c r="S2158" s="8">
        <v>41488.85423611111</v>
      </c>
      <c r="T2158" s="8"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66"/>
        <v>28.192</v>
      </c>
      <c r="P2159">
        <f t="shared" si="67"/>
        <v>37094.736842105267</v>
      </c>
      <c r="Q2159" t="s">
        <v>8338</v>
      </c>
      <c r="R2159" t="s">
        <v>8339</v>
      </c>
      <c r="S2159" s="8">
        <v>42694.98128472222</v>
      </c>
      <c r="T2159" s="8"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66"/>
        <v>6.5900366666666672</v>
      </c>
      <c r="P2160">
        <f t="shared" si="67"/>
        <v>6356.9485530546626</v>
      </c>
      <c r="Q2160" t="s">
        <v>8338</v>
      </c>
      <c r="R2160" t="s">
        <v>8339</v>
      </c>
      <c r="S2160" s="8">
        <v>41264.853865740741</v>
      </c>
      <c r="T2160" s="8"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66"/>
        <v>0.72222222222222221</v>
      </c>
      <c r="P2161">
        <f t="shared" si="67"/>
        <v>1300</v>
      </c>
      <c r="Q2161" t="s">
        <v>8338</v>
      </c>
      <c r="R2161" t="s">
        <v>8339</v>
      </c>
      <c r="S2161" s="8">
        <v>40710.731180555551</v>
      </c>
      <c r="T2161" s="8"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66"/>
        <v>0.85000000000000009</v>
      </c>
      <c r="P2162">
        <f t="shared" si="67"/>
        <v>531.25</v>
      </c>
      <c r="Q2162" t="s">
        <v>8338</v>
      </c>
      <c r="R2162" t="s">
        <v>8339</v>
      </c>
      <c r="S2162" s="8">
        <v>41018.711863425924</v>
      </c>
      <c r="T2162" s="8"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66"/>
        <v>115.75</v>
      </c>
      <c r="P2163">
        <f t="shared" si="67"/>
        <v>3561.5384615384614</v>
      </c>
      <c r="Q2163" t="s">
        <v>8330</v>
      </c>
      <c r="R2163" t="s">
        <v>8331</v>
      </c>
      <c r="S2163" s="8">
        <v>42240.852534722217</v>
      </c>
      <c r="T2163" s="8"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66"/>
        <v>112.26666666666667</v>
      </c>
      <c r="P2164">
        <f t="shared" si="67"/>
        <v>8710.3448275862065</v>
      </c>
      <c r="Q2164" t="s">
        <v>8330</v>
      </c>
      <c r="R2164" t="s">
        <v>8331</v>
      </c>
      <c r="S2164" s="8">
        <v>41813.766099537039</v>
      </c>
      <c r="T2164" s="8"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66"/>
        <v>132.20000000000002</v>
      </c>
      <c r="P2165">
        <f t="shared" si="67"/>
        <v>7511.363636363636</v>
      </c>
      <c r="Q2165" t="s">
        <v>8330</v>
      </c>
      <c r="R2165" t="s">
        <v>8331</v>
      </c>
      <c r="S2165" s="8">
        <v>42111.899537037039</v>
      </c>
      <c r="T2165" s="8"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66"/>
        <v>102.63636363636364</v>
      </c>
      <c r="P2166">
        <f t="shared" si="67"/>
        <v>6801.204819277109</v>
      </c>
      <c r="Q2166" t="s">
        <v>8330</v>
      </c>
      <c r="R2166" t="s">
        <v>8331</v>
      </c>
      <c r="S2166" s="8">
        <v>42515.71775462963</v>
      </c>
      <c r="T2166" s="8"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66"/>
        <v>138.64000000000001</v>
      </c>
      <c r="P2167">
        <f t="shared" si="67"/>
        <v>2962.3931623931626</v>
      </c>
      <c r="Q2167" t="s">
        <v>8330</v>
      </c>
      <c r="R2167" t="s">
        <v>8331</v>
      </c>
      <c r="S2167" s="8">
        <v>42438.667071759264</v>
      </c>
      <c r="T2167" s="8"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66"/>
        <v>146.6</v>
      </c>
      <c r="P2168">
        <f t="shared" si="67"/>
        <v>9162.5</v>
      </c>
      <c r="Q2168" t="s">
        <v>8330</v>
      </c>
      <c r="R2168" t="s">
        <v>8331</v>
      </c>
      <c r="S2168" s="8">
        <v>41933.838171296295</v>
      </c>
      <c r="T2168" s="8"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66"/>
        <v>120</v>
      </c>
      <c r="P2169">
        <f t="shared" si="67"/>
        <v>2250</v>
      </c>
      <c r="Q2169" t="s">
        <v>8330</v>
      </c>
      <c r="R2169" t="s">
        <v>8331</v>
      </c>
      <c r="S2169" s="8">
        <v>41153.066400462965</v>
      </c>
      <c r="T2169" s="8"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66"/>
        <v>121.5816111111111</v>
      </c>
      <c r="P2170">
        <f t="shared" si="67"/>
        <v>6436.6735294117643</v>
      </c>
      <c r="Q2170" t="s">
        <v>8330</v>
      </c>
      <c r="R2170" t="s">
        <v>8331</v>
      </c>
      <c r="S2170" s="8">
        <v>42745.600243055553</v>
      </c>
      <c r="T2170" s="8"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66"/>
        <v>100</v>
      </c>
      <c r="P2171">
        <f t="shared" si="67"/>
        <v>2185.7142857142858</v>
      </c>
      <c r="Q2171" t="s">
        <v>8330</v>
      </c>
      <c r="R2171" t="s">
        <v>8331</v>
      </c>
      <c r="S2171" s="8">
        <v>42793.700821759259</v>
      </c>
      <c r="T2171" s="8"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66"/>
        <v>180.85714285714286</v>
      </c>
      <c r="P2172">
        <f t="shared" si="67"/>
        <v>3331.5789473684213</v>
      </c>
      <c r="Q2172" t="s">
        <v>8330</v>
      </c>
      <c r="R2172" t="s">
        <v>8331</v>
      </c>
      <c r="S2172" s="8">
        <v>42198.750254629631</v>
      </c>
      <c r="T2172" s="8"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66"/>
        <v>106.075</v>
      </c>
      <c r="P2173">
        <f t="shared" si="67"/>
        <v>9027.6595744680853</v>
      </c>
      <c r="Q2173" t="s">
        <v>8330</v>
      </c>
      <c r="R2173" t="s">
        <v>8331</v>
      </c>
      <c r="S2173" s="8">
        <v>42141.95711805555</v>
      </c>
      <c r="T2173" s="8"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66"/>
        <v>100</v>
      </c>
      <c r="P2174">
        <f t="shared" si="67"/>
        <v>7692.3076923076924</v>
      </c>
      <c r="Q2174" t="s">
        <v>8330</v>
      </c>
      <c r="R2174" t="s">
        <v>8331</v>
      </c>
      <c r="S2174" s="8">
        <v>42082.580092592587</v>
      </c>
      <c r="T2174" s="8"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66"/>
        <v>126.92857142857143</v>
      </c>
      <c r="P2175">
        <f t="shared" si="67"/>
        <v>5923.333333333333</v>
      </c>
      <c r="Q2175" t="s">
        <v>8330</v>
      </c>
      <c r="R2175" t="s">
        <v>8331</v>
      </c>
      <c r="S2175" s="8">
        <v>41495.692627314813</v>
      </c>
      <c r="T2175" s="8"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66"/>
        <v>102.97499999999999</v>
      </c>
      <c r="P2176">
        <f t="shared" si="67"/>
        <v>6538.0952380952376</v>
      </c>
      <c r="Q2176" t="s">
        <v>8330</v>
      </c>
      <c r="R2176" t="s">
        <v>8331</v>
      </c>
      <c r="S2176" s="8">
        <v>42465.542905092589</v>
      </c>
      <c r="T2176" s="8"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66"/>
        <v>250</v>
      </c>
      <c r="P2177">
        <f t="shared" si="67"/>
        <v>6730.7692307692305</v>
      </c>
      <c r="Q2177" t="s">
        <v>8330</v>
      </c>
      <c r="R2177" t="s">
        <v>8331</v>
      </c>
      <c r="S2177" s="8">
        <v>42565.009097222224</v>
      </c>
      <c r="T2177" s="8"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66"/>
        <v>126.02</v>
      </c>
      <c r="P2178">
        <f t="shared" si="67"/>
        <v>8874.6478873239448</v>
      </c>
      <c r="Q2178" t="s">
        <v>8330</v>
      </c>
      <c r="R2178" t="s">
        <v>8331</v>
      </c>
      <c r="S2178" s="8">
        <v>42096.633206018523</v>
      </c>
      <c r="T2178" s="8"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68">(E2179/D2179)*100</f>
        <v>100.12</v>
      </c>
      <c r="P2179">
        <f t="shared" ref="P2179:P2242" si="69">(E2179/L2179)*100</f>
        <v>6586.8421052631575</v>
      </c>
      <c r="Q2179" t="s">
        <v>8330</v>
      </c>
      <c r="R2179" t="s">
        <v>8331</v>
      </c>
      <c r="S2179" s="8">
        <v>42502.250775462962</v>
      </c>
      <c r="T2179" s="8"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68"/>
        <v>138.64000000000001</v>
      </c>
      <c r="P2180">
        <f t="shared" si="69"/>
        <v>4034.9243306169965</v>
      </c>
      <c r="Q2180" t="s">
        <v>8330</v>
      </c>
      <c r="R2180" t="s">
        <v>8331</v>
      </c>
      <c r="S2180" s="8">
        <v>42723.63653935185</v>
      </c>
      <c r="T2180" s="8"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68"/>
        <v>161.4</v>
      </c>
      <c r="P2181">
        <f t="shared" si="69"/>
        <v>7685.7142857142862</v>
      </c>
      <c r="Q2181" t="s">
        <v>8330</v>
      </c>
      <c r="R2181" t="s">
        <v>8331</v>
      </c>
      <c r="S2181" s="8">
        <v>42075.171203703707</v>
      </c>
      <c r="T2181" s="8"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68"/>
        <v>107.18419999999999</v>
      </c>
      <c r="P2182">
        <f t="shared" si="69"/>
        <v>6870.7820512820517</v>
      </c>
      <c r="Q2182" t="s">
        <v>8330</v>
      </c>
      <c r="R2182" t="s">
        <v>8331</v>
      </c>
      <c r="S2182" s="8">
        <v>42279.669768518521</v>
      </c>
      <c r="T2182" s="8"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68"/>
        <v>153.1</v>
      </c>
      <c r="P2183">
        <f t="shared" si="69"/>
        <v>5777.3584905660382</v>
      </c>
      <c r="Q2183" t="s">
        <v>8338</v>
      </c>
      <c r="R2183" t="s">
        <v>8356</v>
      </c>
      <c r="S2183" s="8">
        <v>42773.005243055552</v>
      </c>
      <c r="T2183" s="8"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68"/>
        <v>524.16666666666663</v>
      </c>
      <c r="P2184">
        <f t="shared" si="69"/>
        <v>4417.1348314606739</v>
      </c>
      <c r="Q2184" t="s">
        <v>8338</v>
      </c>
      <c r="R2184" t="s">
        <v>8356</v>
      </c>
      <c r="S2184" s="8">
        <v>41879.900752314818</v>
      </c>
      <c r="T2184" s="8"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68"/>
        <v>489.27777777777777</v>
      </c>
      <c r="P2185">
        <f t="shared" si="69"/>
        <v>3156.6308243727599</v>
      </c>
      <c r="Q2185" t="s">
        <v>8338</v>
      </c>
      <c r="R2185" t="s">
        <v>8356</v>
      </c>
      <c r="S2185" s="8">
        <v>42745.365474537044</v>
      </c>
      <c r="T2185" s="8"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68"/>
        <v>284.74</v>
      </c>
      <c r="P2186">
        <f t="shared" si="69"/>
        <v>10704.511278195489</v>
      </c>
      <c r="Q2186" t="s">
        <v>8338</v>
      </c>
      <c r="R2186" t="s">
        <v>8356</v>
      </c>
      <c r="S2186" s="8">
        <v>42380.690289351856</v>
      </c>
      <c r="T2186" s="8"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68"/>
        <v>1856.97</v>
      </c>
      <c r="P2187">
        <f t="shared" si="69"/>
        <v>14903.451043338682</v>
      </c>
      <c r="Q2187" t="s">
        <v>8338</v>
      </c>
      <c r="R2187" t="s">
        <v>8356</v>
      </c>
      <c r="S2187" s="8">
        <v>41319.349988425929</v>
      </c>
      <c r="T2187" s="8"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68"/>
        <v>109.67499999999998</v>
      </c>
      <c r="P2188">
        <f t="shared" si="69"/>
        <v>5595.6632653061224</v>
      </c>
      <c r="Q2188" t="s">
        <v>8338</v>
      </c>
      <c r="R2188" t="s">
        <v>8356</v>
      </c>
      <c r="S2188" s="8">
        <v>42583.615081018521</v>
      </c>
      <c r="T2188" s="8"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68"/>
        <v>1014.6425</v>
      </c>
      <c r="P2189">
        <f t="shared" si="69"/>
        <v>5697.0381807973044</v>
      </c>
      <c r="Q2189" t="s">
        <v>8338</v>
      </c>
      <c r="R2189" t="s">
        <v>8356</v>
      </c>
      <c r="S2189" s="8">
        <v>42068.209097222221</v>
      </c>
      <c r="T2189" s="8"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68"/>
        <v>412.17692027666544</v>
      </c>
      <c r="P2190">
        <f t="shared" si="69"/>
        <v>4405.6420233463041</v>
      </c>
      <c r="Q2190" t="s">
        <v>8338</v>
      </c>
      <c r="R2190" t="s">
        <v>8356</v>
      </c>
      <c r="S2190" s="8">
        <v>42633.586122685185</v>
      </c>
      <c r="T2190" s="8"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68"/>
        <v>503.25</v>
      </c>
      <c r="P2191">
        <f t="shared" si="69"/>
        <v>6862.5</v>
      </c>
      <c r="Q2191" t="s">
        <v>8338</v>
      </c>
      <c r="R2191" t="s">
        <v>8356</v>
      </c>
      <c r="S2191" s="8">
        <v>42467.788194444445</v>
      </c>
      <c r="T2191" s="8"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68"/>
        <v>184.61052631578946</v>
      </c>
      <c r="P2192">
        <f t="shared" si="69"/>
        <v>6531.843575418995</v>
      </c>
      <c r="Q2192" t="s">
        <v>8338</v>
      </c>
      <c r="R2192" t="s">
        <v>8356</v>
      </c>
      <c r="S2192" s="8">
        <v>42417.625046296293</v>
      </c>
      <c r="T2192" s="8"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68"/>
        <v>119.73333333333333</v>
      </c>
      <c r="P2193">
        <f t="shared" si="69"/>
        <v>3592</v>
      </c>
      <c r="Q2193" t="s">
        <v>8338</v>
      </c>
      <c r="R2193" t="s">
        <v>8356</v>
      </c>
      <c r="S2193" s="8">
        <v>42768.833645833336</v>
      </c>
      <c r="T2193" s="8"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68"/>
        <v>1081.2401666666667</v>
      </c>
      <c r="P2194">
        <f t="shared" si="69"/>
        <v>4007.0667078443485</v>
      </c>
      <c r="Q2194" t="s">
        <v>8338</v>
      </c>
      <c r="R2194" t="s">
        <v>8356</v>
      </c>
      <c r="S2194" s="8">
        <v>42691.8512037037</v>
      </c>
      <c r="T2194" s="8"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68"/>
        <v>452.37333333333333</v>
      </c>
      <c r="P2195">
        <f t="shared" si="69"/>
        <v>7564.7714604236344</v>
      </c>
      <c r="Q2195" t="s">
        <v>8338</v>
      </c>
      <c r="R2195" t="s">
        <v>8356</v>
      </c>
      <c r="S2195" s="8">
        <v>42664.405925925923</v>
      </c>
      <c r="T2195" s="8"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68"/>
        <v>537.37</v>
      </c>
      <c r="P2196">
        <f t="shared" si="69"/>
        <v>6120.3872437357631</v>
      </c>
      <c r="Q2196" t="s">
        <v>8338</v>
      </c>
      <c r="R2196" t="s">
        <v>8356</v>
      </c>
      <c r="S2196" s="8">
        <v>42425.757986111115</v>
      </c>
      <c r="T2196" s="8"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68"/>
        <v>120.32608695652173</v>
      </c>
      <c r="P2197">
        <f t="shared" si="69"/>
        <v>4813.04347826087</v>
      </c>
      <c r="Q2197" t="s">
        <v>8338</v>
      </c>
      <c r="R2197" t="s">
        <v>8356</v>
      </c>
      <c r="S2197" s="8">
        <v>42197.771990740745</v>
      </c>
      <c r="T2197" s="8"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68"/>
        <v>113.83571428571429</v>
      </c>
      <c r="P2198">
        <f t="shared" si="69"/>
        <v>6810.6837606837598</v>
      </c>
      <c r="Q2198" t="s">
        <v>8338</v>
      </c>
      <c r="R2198" t="s">
        <v>8356</v>
      </c>
      <c r="S2198" s="8">
        <v>42675.487291666665</v>
      </c>
      <c r="T2198" s="8"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68"/>
        <v>951.03109999999992</v>
      </c>
      <c r="P2199">
        <f t="shared" si="69"/>
        <v>6589.1300230946881</v>
      </c>
      <c r="Q2199" t="s">
        <v>8338</v>
      </c>
      <c r="R2199" t="s">
        <v>8356</v>
      </c>
      <c r="S2199" s="8">
        <v>42033.584016203706</v>
      </c>
      <c r="T2199" s="8"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68"/>
        <v>132.89249999999998</v>
      </c>
      <c r="P2200">
        <f t="shared" si="69"/>
        <v>8165.4377880184329</v>
      </c>
      <c r="Q2200" t="s">
        <v>8338</v>
      </c>
      <c r="R2200" t="s">
        <v>8356</v>
      </c>
      <c r="S2200" s="8">
        <v>42292.513888888891</v>
      </c>
      <c r="T2200" s="8"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68"/>
        <v>146.97777777777779</v>
      </c>
      <c r="P2201">
        <f t="shared" si="69"/>
        <v>5270.1195219123501</v>
      </c>
      <c r="Q2201" t="s">
        <v>8338</v>
      </c>
      <c r="R2201" t="s">
        <v>8356</v>
      </c>
      <c r="S2201" s="8">
        <v>42262.416643518518</v>
      </c>
      <c r="T2201" s="8"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68"/>
        <v>542.15</v>
      </c>
      <c r="P2202">
        <f t="shared" si="69"/>
        <v>4122.8136882129274</v>
      </c>
      <c r="Q2202" t="s">
        <v>8338</v>
      </c>
      <c r="R2202" t="s">
        <v>8356</v>
      </c>
      <c r="S2202" s="8">
        <v>42163.625787037032</v>
      </c>
      <c r="T2202" s="8"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68"/>
        <v>382.71818181818185</v>
      </c>
      <c r="P2203">
        <f t="shared" si="69"/>
        <v>1503.5357142857142</v>
      </c>
      <c r="Q2203" t="s">
        <v>8330</v>
      </c>
      <c r="R2203" t="s">
        <v>8335</v>
      </c>
      <c r="S2203" s="8">
        <v>41276.846817129634</v>
      </c>
      <c r="T2203" s="8"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68"/>
        <v>704.18124999999998</v>
      </c>
      <c r="P2204">
        <f t="shared" si="69"/>
        <v>3906.6920943134533</v>
      </c>
      <c r="Q2204" t="s">
        <v>8330</v>
      </c>
      <c r="R2204" t="s">
        <v>8335</v>
      </c>
      <c r="S2204" s="8">
        <v>41184.849166666667</v>
      </c>
      <c r="T2204" s="8"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68"/>
        <v>109.55</v>
      </c>
      <c r="P2205">
        <f t="shared" si="69"/>
        <v>4382</v>
      </c>
      <c r="Q2205" t="s">
        <v>8330</v>
      </c>
      <c r="R2205" t="s">
        <v>8335</v>
      </c>
      <c r="S2205" s="8">
        <v>42241.85974537037</v>
      </c>
      <c r="T2205" s="8"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68"/>
        <v>132.86666666666667</v>
      </c>
      <c r="P2206">
        <f t="shared" si="69"/>
        <v>2730.1369863013697</v>
      </c>
      <c r="Q2206" t="s">
        <v>8330</v>
      </c>
      <c r="R2206" t="s">
        <v>8335</v>
      </c>
      <c r="S2206" s="8">
        <v>41312.311562499999</v>
      </c>
      <c r="T2206" s="8"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68"/>
        <v>152</v>
      </c>
      <c r="P2207">
        <f t="shared" si="69"/>
        <v>4222.2222222222217</v>
      </c>
      <c r="Q2207" t="s">
        <v>8330</v>
      </c>
      <c r="R2207" t="s">
        <v>8335</v>
      </c>
      <c r="S2207" s="8">
        <v>41031.82163194444</v>
      </c>
      <c r="T2207" s="8"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68"/>
        <v>102.72727272727273</v>
      </c>
      <c r="P2208">
        <f t="shared" si="69"/>
        <v>3323.5294117647059</v>
      </c>
      <c r="Q2208" t="s">
        <v>8330</v>
      </c>
      <c r="R2208" t="s">
        <v>8335</v>
      </c>
      <c r="S2208" s="8">
        <v>40997.257222222222</v>
      </c>
      <c r="T2208" s="8"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68"/>
        <v>100</v>
      </c>
      <c r="P2209">
        <f t="shared" si="69"/>
        <v>28571.428571428572</v>
      </c>
      <c r="Q2209" t="s">
        <v>8330</v>
      </c>
      <c r="R2209" t="s">
        <v>8335</v>
      </c>
      <c r="S2209" s="8">
        <v>41564.194131944445</v>
      </c>
      <c r="T2209" s="8"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68"/>
        <v>101.6</v>
      </c>
      <c r="P2210">
        <f t="shared" si="69"/>
        <v>4233.3333333333339</v>
      </c>
      <c r="Q2210" t="s">
        <v>8330</v>
      </c>
      <c r="R2210" t="s">
        <v>8335</v>
      </c>
      <c r="S2210" s="8">
        <v>40946.882245370369</v>
      </c>
      <c r="T2210" s="8"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68"/>
        <v>150.80000000000001</v>
      </c>
      <c r="P2211">
        <f t="shared" si="69"/>
        <v>5026.666666666667</v>
      </c>
      <c r="Q2211" t="s">
        <v>8330</v>
      </c>
      <c r="R2211" t="s">
        <v>8335</v>
      </c>
      <c r="S2211" s="8">
        <v>41732.479675925926</v>
      </c>
      <c r="T2211" s="8"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68"/>
        <v>111.425</v>
      </c>
      <c r="P2212">
        <f t="shared" si="69"/>
        <v>6190.2777777777783</v>
      </c>
      <c r="Q2212" t="s">
        <v>8330</v>
      </c>
      <c r="R2212" t="s">
        <v>8335</v>
      </c>
      <c r="S2212" s="8">
        <v>40956.066087962965</v>
      </c>
      <c r="T2212" s="8"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68"/>
        <v>195.6</v>
      </c>
      <c r="P2213">
        <f t="shared" si="69"/>
        <v>4075</v>
      </c>
      <c r="Q2213" t="s">
        <v>8330</v>
      </c>
      <c r="R2213" t="s">
        <v>8335</v>
      </c>
      <c r="S2213" s="8">
        <v>41716.785011574073</v>
      </c>
      <c r="T2213" s="8"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68"/>
        <v>114.38333333333333</v>
      </c>
      <c r="P2214">
        <f t="shared" si="69"/>
        <v>5579.6747967479678</v>
      </c>
      <c r="Q2214" t="s">
        <v>8330</v>
      </c>
      <c r="R2214" t="s">
        <v>8335</v>
      </c>
      <c r="S2214" s="8">
        <v>41548.747418981482</v>
      </c>
      <c r="T2214" s="8"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68"/>
        <v>200</v>
      </c>
      <c r="P2215">
        <f t="shared" si="69"/>
        <v>1000</v>
      </c>
      <c r="Q2215" t="s">
        <v>8330</v>
      </c>
      <c r="R2215" t="s">
        <v>8335</v>
      </c>
      <c r="S2215" s="8">
        <v>42109.826145833329</v>
      </c>
      <c r="T2215" s="8"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68"/>
        <v>292.50166666666667</v>
      </c>
      <c r="P2216">
        <f t="shared" si="69"/>
        <v>7312.541666666667</v>
      </c>
      <c r="Q2216" t="s">
        <v>8330</v>
      </c>
      <c r="R2216" t="s">
        <v>8335</v>
      </c>
      <c r="S2216" s="8">
        <v>41646.792222222226</v>
      </c>
      <c r="T2216" s="8"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68"/>
        <v>156.36363636363637</v>
      </c>
      <c r="P2217">
        <f t="shared" si="69"/>
        <v>2606.060606060606</v>
      </c>
      <c r="Q2217" t="s">
        <v>8330</v>
      </c>
      <c r="R2217" t="s">
        <v>8335</v>
      </c>
      <c r="S2217" s="8">
        <v>40958.717268518521</v>
      </c>
      <c r="T2217" s="8"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68"/>
        <v>105.66666666666666</v>
      </c>
      <c r="P2218">
        <f t="shared" si="69"/>
        <v>2264.2857142857142</v>
      </c>
      <c r="Q2218" t="s">
        <v>8330</v>
      </c>
      <c r="R2218" t="s">
        <v>8335</v>
      </c>
      <c r="S2218" s="8">
        <v>42194.751678240747</v>
      </c>
      <c r="T2218" s="8"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68"/>
        <v>101.19047619047619</v>
      </c>
      <c r="P2219">
        <f t="shared" si="69"/>
        <v>4722.2222222222217</v>
      </c>
      <c r="Q2219" t="s">
        <v>8330</v>
      </c>
      <c r="R2219" t="s">
        <v>8335</v>
      </c>
      <c r="S2219" s="8">
        <v>42299.776770833334</v>
      </c>
      <c r="T2219" s="8"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68"/>
        <v>122.833</v>
      </c>
      <c r="P2220">
        <f t="shared" si="69"/>
        <v>3232.4473684210525</v>
      </c>
      <c r="Q2220" t="s">
        <v>8330</v>
      </c>
      <c r="R2220" t="s">
        <v>8335</v>
      </c>
      <c r="S2220" s="8">
        <v>41127.812303240738</v>
      </c>
      <c r="T2220" s="8"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68"/>
        <v>101.49999999999999</v>
      </c>
      <c r="P2221">
        <f t="shared" si="69"/>
        <v>5342.1052631578941</v>
      </c>
      <c r="Q2221" t="s">
        <v>8330</v>
      </c>
      <c r="R2221" t="s">
        <v>8335</v>
      </c>
      <c r="S2221" s="8">
        <v>42205.718888888892</v>
      </c>
      <c r="T2221" s="8"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68"/>
        <v>101.14285714285714</v>
      </c>
      <c r="P2222">
        <f t="shared" si="69"/>
        <v>5130.4347826086951</v>
      </c>
      <c r="Q2222" t="s">
        <v>8330</v>
      </c>
      <c r="R2222" t="s">
        <v>8335</v>
      </c>
      <c r="S2222" s="8">
        <v>41452.060601851852</v>
      </c>
      <c r="T2222" s="8"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68"/>
        <v>108.11999999999999</v>
      </c>
      <c r="P2223">
        <f t="shared" si="69"/>
        <v>3719.7247706422017</v>
      </c>
      <c r="Q2223" t="s">
        <v>8338</v>
      </c>
      <c r="R2223" t="s">
        <v>8356</v>
      </c>
      <c r="S2223" s="8">
        <v>42452.666770833333</v>
      </c>
      <c r="T2223" s="8"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68"/>
        <v>162.6</v>
      </c>
      <c r="P2224">
        <f t="shared" si="69"/>
        <v>2710</v>
      </c>
      <c r="Q2224" t="s">
        <v>8338</v>
      </c>
      <c r="R2224" t="s">
        <v>8356</v>
      </c>
      <c r="S2224" s="8">
        <v>40906.787581018521</v>
      </c>
      <c r="T2224" s="8"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68"/>
        <v>105.80000000000001</v>
      </c>
      <c r="P2225">
        <f t="shared" si="69"/>
        <v>20631</v>
      </c>
      <c r="Q2225" t="s">
        <v>8338</v>
      </c>
      <c r="R2225" t="s">
        <v>8356</v>
      </c>
      <c r="S2225" s="8">
        <v>42152.640833333338</v>
      </c>
      <c r="T2225" s="8"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68"/>
        <v>243.15000000000003</v>
      </c>
      <c r="P2226">
        <f t="shared" si="69"/>
        <v>8214.5270270270266</v>
      </c>
      <c r="Q2226" t="s">
        <v>8338</v>
      </c>
      <c r="R2226" t="s">
        <v>8356</v>
      </c>
      <c r="S2226" s="8">
        <v>42644.667534722219</v>
      </c>
      <c r="T2226" s="8"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68"/>
        <v>944.83338095238094</v>
      </c>
      <c r="P2227">
        <f t="shared" si="69"/>
        <v>16479.651993355485</v>
      </c>
      <c r="Q2227" t="s">
        <v>8338</v>
      </c>
      <c r="R2227" t="s">
        <v>8356</v>
      </c>
      <c r="S2227" s="8">
        <v>41873.79184027778</v>
      </c>
      <c r="T2227" s="8"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68"/>
        <v>108.46283333333334</v>
      </c>
      <c r="P2228">
        <f t="shared" si="69"/>
        <v>6082.0280373831774</v>
      </c>
      <c r="Q2228" t="s">
        <v>8338</v>
      </c>
      <c r="R2228" t="s">
        <v>8356</v>
      </c>
      <c r="S2228" s="8">
        <v>42381.79886574074</v>
      </c>
      <c r="T2228" s="8"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68"/>
        <v>157.37692307692308</v>
      </c>
      <c r="P2229">
        <f t="shared" si="69"/>
        <v>6797.0099667774093</v>
      </c>
      <c r="Q2229" t="s">
        <v>8338</v>
      </c>
      <c r="R2229" t="s">
        <v>8356</v>
      </c>
      <c r="S2229" s="8">
        <v>41561.807349537034</v>
      </c>
      <c r="T2229" s="8"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68"/>
        <v>1174.49</v>
      </c>
      <c r="P2230">
        <f t="shared" si="69"/>
        <v>8156.1805555555547</v>
      </c>
      <c r="Q2230" t="s">
        <v>8338</v>
      </c>
      <c r="R2230" t="s">
        <v>8356</v>
      </c>
      <c r="S2230" s="8">
        <v>42202.278194444443</v>
      </c>
      <c r="T2230" s="8"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68"/>
        <v>171.04755366949576</v>
      </c>
      <c r="P2231">
        <f t="shared" si="69"/>
        <v>2542.547309833024</v>
      </c>
      <c r="Q2231" t="s">
        <v>8338</v>
      </c>
      <c r="R2231" t="s">
        <v>8356</v>
      </c>
      <c r="S2231" s="8">
        <v>41484.664247685185</v>
      </c>
      <c r="T2231" s="8"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68"/>
        <v>125.95294117647057</v>
      </c>
      <c r="P2232">
        <f t="shared" si="69"/>
        <v>2149.7991967871485</v>
      </c>
      <c r="Q2232" t="s">
        <v>8338</v>
      </c>
      <c r="R2232" t="s">
        <v>8356</v>
      </c>
      <c r="S2232" s="8">
        <v>41724.881099537037</v>
      </c>
      <c r="T2232" s="8"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68"/>
        <v>1212.1296000000002</v>
      </c>
      <c r="P2233">
        <f t="shared" si="69"/>
        <v>2722.6630727762804</v>
      </c>
      <c r="Q2233" t="s">
        <v>8338</v>
      </c>
      <c r="R2233" t="s">
        <v>8356</v>
      </c>
      <c r="S2233" s="8">
        <v>41423.910891203705</v>
      </c>
      <c r="T2233" s="8"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68"/>
        <v>495.8</v>
      </c>
      <c r="P2234">
        <f t="shared" si="69"/>
        <v>2509.1093117408905</v>
      </c>
      <c r="Q2234" t="s">
        <v>8338</v>
      </c>
      <c r="R2234" t="s">
        <v>8356</v>
      </c>
      <c r="S2234" s="8">
        <v>41806.794074074074</v>
      </c>
      <c r="T2234" s="8"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68"/>
        <v>332.03999999999996</v>
      </c>
      <c r="P2235">
        <f t="shared" si="69"/>
        <v>2123.0179028132989</v>
      </c>
      <c r="Q2235" t="s">
        <v>8338</v>
      </c>
      <c r="R2235" t="s">
        <v>8356</v>
      </c>
      <c r="S2235" s="8">
        <v>42331.378923611104</v>
      </c>
      <c r="T2235" s="8"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68"/>
        <v>1165</v>
      </c>
      <c r="P2236">
        <f t="shared" si="69"/>
        <v>4160.7142857142853</v>
      </c>
      <c r="Q2236" t="s">
        <v>8338</v>
      </c>
      <c r="R2236" t="s">
        <v>8356</v>
      </c>
      <c r="S2236" s="8">
        <v>42710.824618055558</v>
      </c>
      <c r="T2236" s="8"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68"/>
        <v>153.3153846153846</v>
      </c>
      <c r="P2237">
        <f t="shared" si="69"/>
        <v>13558.503401360545</v>
      </c>
      <c r="Q2237" t="s">
        <v>8338</v>
      </c>
      <c r="R2237" t="s">
        <v>8356</v>
      </c>
      <c r="S2237" s="8">
        <v>42062.022118055553</v>
      </c>
      <c r="T2237" s="8"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68"/>
        <v>537.10714285714289</v>
      </c>
      <c r="P2238">
        <f t="shared" si="69"/>
        <v>2211.6176470588234</v>
      </c>
      <c r="Q2238" t="s">
        <v>8338</v>
      </c>
      <c r="R2238" t="s">
        <v>8356</v>
      </c>
      <c r="S2238" s="8">
        <v>42371.617164351846</v>
      </c>
      <c r="T2238" s="8"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68"/>
        <v>352.92777777777775</v>
      </c>
      <c r="P2239">
        <f t="shared" si="69"/>
        <v>6462.563580874873</v>
      </c>
      <c r="Q2239" t="s">
        <v>8338</v>
      </c>
      <c r="R2239" t="s">
        <v>8356</v>
      </c>
      <c r="S2239" s="8">
        <v>41915.003275462965</v>
      </c>
      <c r="T2239" s="8"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68"/>
        <v>137.4</v>
      </c>
      <c r="P2240">
        <f t="shared" si="69"/>
        <v>6956.9620253164558</v>
      </c>
      <c r="Q2240" t="s">
        <v>8338</v>
      </c>
      <c r="R2240" t="s">
        <v>8356</v>
      </c>
      <c r="S2240" s="8">
        <v>42774.621712962966</v>
      </c>
      <c r="T2240" s="8"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68"/>
        <v>128.02668</v>
      </c>
      <c r="P2241">
        <f t="shared" si="69"/>
        <v>7513.3028169014078</v>
      </c>
      <c r="Q2241" t="s">
        <v>8338</v>
      </c>
      <c r="R2241" t="s">
        <v>8356</v>
      </c>
      <c r="S2241" s="8">
        <v>41572.958495370374</v>
      </c>
      <c r="T2241" s="8"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68"/>
        <v>270.68</v>
      </c>
      <c r="P2242">
        <f t="shared" si="69"/>
        <v>14097.916666666666</v>
      </c>
      <c r="Q2242" t="s">
        <v>8338</v>
      </c>
      <c r="R2242" t="s">
        <v>8356</v>
      </c>
      <c r="S2242" s="8">
        <v>42452.825740740736</v>
      </c>
      <c r="T2242" s="8"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70">(E2243/D2243)*100</f>
        <v>806.4</v>
      </c>
      <c r="P2243">
        <f t="shared" ref="P2243:P2306" si="71">(E2243/L2243)*100</f>
        <v>4947.2392638036808</v>
      </c>
      <c r="Q2243" t="s">
        <v>8338</v>
      </c>
      <c r="R2243" t="s">
        <v>8356</v>
      </c>
      <c r="S2243" s="8">
        <v>42766.827546296292</v>
      </c>
      <c r="T2243" s="8"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70"/>
        <v>1360.0976000000001</v>
      </c>
      <c r="P2244">
        <f t="shared" si="71"/>
        <v>5386.5251485148519</v>
      </c>
      <c r="Q2244" t="s">
        <v>8338</v>
      </c>
      <c r="R2244" t="s">
        <v>8356</v>
      </c>
      <c r="S2244" s="8">
        <v>41569.575613425928</v>
      </c>
      <c r="T2244" s="8"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70"/>
        <v>930250</v>
      </c>
      <c r="P2245">
        <f t="shared" si="71"/>
        <v>457.12530712530713</v>
      </c>
      <c r="Q2245" t="s">
        <v>8338</v>
      </c>
      <c r="R2245" t="s">
        <v>8356</v>
      </c>
      <c r="S2245" s="8">
        <v>42800.751041666663</v>
      </c>
      <c r="T2245" s="8"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70"/>
        <v>377.02</v>
      </c>
      <c r="P2246">
        <f t="shared" si="71"/>
        <v>6500.3448275862065</v>
      </c>
      <c r="Q2246" t="s">
        <v>8338</v>
      </c>
      <c r="R2246" t="s">
        <v>8356</v>
      </c>
      <c r="S2246" s="8">
        <v>42647.818819444445</v>
      </c>
      <c r="T2246" s="8"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70"/>
        <v>2647.0250000000001</v>
      </c>
      <c r="P2247">
        <f t="shared" si="71"/>
        <v>5347.5252525252517</v>
      </c>
      <c r="Q2247" t="s">
        <v>8338</v>
      </c>
      <c r="R2247" t="s">
        <v>8356</v>
      </c>
      <c r="S2247" s="8">
        <v>41660.708530092597</v>
      </c>
      <c r="T2247" s="8"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70"/>
        <v>100.12</v>
      </c>
      <c r="P2248">
        <f t="shared" si="71"/>
        <v>4391.228070175438</v>
      </c>
      <c r="Q2248" t="s">
        <v>8338</v>
      </c>
      <c r="R2248" t="s">
        <v>8356</v>
      </c>
      <c r="S2248" s="8">
        <v>42221.79178240741</v>
      </c>
      <c r="T2248" s="8"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70"/>
        <v>104.45405405405405</v>
      </c>
      <c r="P2249">
        <f t="shared" si="71"/>
        <v>5085.2631578947367</v>
      </c>
      <c r="Q2249" t="s">
        <v>8338</v>
      </c>
      <c r="R2249" t="s">
        <v>8356</v>
      </c>
      <c r="S2249" s="8">
        <v>42200.666261574079</v>
      </c>
      <c r="T2249" s="8"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70"/>
        <v>107.21428571428571</v>
      </c>
      <c r="P2250">
        <f t="shared" si="71"/>
        <v>5863.28125</v>
      </c>
      <c r="Q2250" t="s">
        <v>8338</v>
      </c>
      <c r="R2250" t="s">
        <v>8356</v>
      </c>
      <c r="S2250" s="8">
        <v>42688.875902777778</v>
      </c>
      <c r="T2250" s="8"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70"/>
        <v>168.77142857142857</v>
      </c>
      <c r="P2251">
        <f t="shared" si="71"/>
        <v>3281.666666666667</v>
      </c>
      <c r="Q2251" t="s">
        <v>8338</v>
      </c>
      <c r="R2251" t="s">
        <v>8356</v>
      </c>
      <c r="S2251" s="8">
        <v>41336.703298611108</v>
      </c>
      <c r="T2251" s="8"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70"/>
        <v>975.11200000000008</v>
      </c>
      <c r="P2252">
        <f t="shared" si="71"/>
        <v>42693.169877408058</v>
      </c>
      <c r="Q2252" t="s">
        <v>8338</v>
      </c>
      <c r="R2252" t="s">
        <v>8356</v>
      </c>
      <c r="S2252" s="8">
        <v>42677.005474537036</v>
      </c>
      <c r="T2252" s="8"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70"/>
        <v>134.44929411764704</v>
      </c>
      <c r="P2253">
        <f t="shared" si="71"/>
        <v>2380.8729166666672</v>
      </c>
      <c r="Q2253" t="s">
        <v>8338</v>
      </c>
      <c r="R2253" t="s">
        <v>8356</v>
      </c>
      <c r="S2253" s="8">
        <v>41846.34579861111</v>
      </c>
      <c r="T2253" s="8"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70"/>
        <v>272.27777777777777</v>
      </c>
      <c r="P2254">
        <f t="shared" si="71"/>
        <v>9841.3654618473902</v>
      </c>
      <c r="Q2254" t="s">
        <v>8338</v>
      </c>
      <c r="R2254" t="s">
        <v>8356</v>
      </c>
      <c r="S2254" s="8">
        <v>42573.327986111108</v>
      </c>
      <c r="T2254" s="8"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70"/>
        <v>112.6875</v>
      </c>
      <c r="P2255">
        <f t="shared" si="71"/>
        <v>10732.142857142857</v>
      </c>
      <c r="Q2255" t="s">
        <v>8338</v>
      </c>
      <c r="R2255" t="s">
        <v>8356</v>
      </c>
      <c r="S2255" s="8">
        <v>42296.631331018521</v>
      </c>
      <c r="T2255" s="8"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70"/>
        <v>459.8</v>
      </c>
      <c r="P2256">
        <f t="shared" si="71"/>
        <v>1167.0050761421321</v>
      </c>
      <c r="Q2256" t="s">
        <v>8338</v>
      </c>
      <c r="R2256" t="s">
        <v>8356</v>
      </c>
      <c r="S2256" s="8">
        <v>42752.647777777776</v>
      </c>
      <c r="T2256" s="8"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70"/>
        <v>286.65822784810126</v>
      </c>
      <c r="P2257">
        <f t="shared" si="71"/>
        <v>4178.2287822878234</v>
      </c>
      <c r="Q2257" t="s">
        <v>8338</v>
      </c>
      <c r="R2257" t="s">
        <v>8356</v>
      </c>
      <c r="S2257" s="8">
        <v>42467.951979166668</v>
      </c>
      <c r="T2257" s="8"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70"/>
        <v>222.70833333333334</v>
      </c>
      <c r="P2258">
        <f t="shared" si="71"/>
        <v>2138</v>
      </c>
      <c r="Q2258" t="s">
        <v>8338</v>
      </c>
      <c r="R2258" t="s">
        <v>8356</v>
      </c>
      <c r="S2258" s="8">
        <v>42682.451921296291</v>
      </c>
      <c r="T2258" s="8"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70"/>
        <v>636.14</v>
      </c>
      <c r="P2259">
        <f t="shared" si="71"/>
        <v>9410.3550295857985</v>
      </c>
      <c r="Q2259" t="s">
        <v>8338</v>
      </c>
      <c r="R2259" t="s">
        <v>8356</v>
      </c>
      <c r="S2259" s="8">
        <v>42505.936678240745</v>
      </c>
      <c r="T2259" s="8"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70"/>
        <v>146.5</v>
      </c>
      <c r="P2260">
        <f t="shared" si="71"/>
        <v>1572.1951219512196</v>
      </c>
      <c r="Q2260" t="s">
        <v>8338</v>
      </c>
      <c r="R2260" t="s">
        <v>8356</v>
      </c>
      <c r="S2260" s="8">
        <v>42136.75100694444</v>
      </c>
      <c r="T2260" s="8"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70"/>
        <v>1867.1</v>
      </c>
      <c r="P2261">
        <f t="shared" si="71"/>
        <v>9063.5922330097092</v>
      </c>
      <c r="Q2261" t="s">
        <v>8338</v>
      </c>
      <c r="R2261" t="s">
        <v>8356</v>
      </c>
      <c r="S2261" s="8">
        <v>42702.804814814815</v>
      </c>
      <c r="T2261" s="8"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70"/>
        <v>326.92</v>
      </c>
      <c r="P2262">
        <f t="shared" si="71"/>
        <v>9729.7619047619046</v>
      </c>
      <c r="Q2262" t="s">
        <v>8338</v>
      </c>
      <c r="R2262" t="s">
        <v>8356</v>
      </c>
      <c r="S2262" s="8">
        <v>41695.016782407409</v>
      </c>
      <c r="T2262" s="8"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70"/>
        <v>779.5</v>
      </c>
      <c r="P2263">
        <f t="shared" si="71"/>
        <v>3711.9047619047619</v>
      </c>
      <c r="Q2263" t="s">
        <v>8338</v>
      </c>
      <c r="R2263" t="s">
        <v>8356</v>
      </c>
      <c r="S2263" s="8">
        <v>42759.724768518514</v>
      </c>
      <c r="T2263" s="8"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70"/>
        <v>154.15151515151516</v>
      </c>
      <c r="P2264">
        <f t="shared" si="71"/>
        <v>2810.4972375690609</v>
      </c>
      <c r="Q2264" t="s">
        <v>8338</v>
      </c>
      <c r="R2264" t="s">
        <v>8356</v>
      </c>
      <c r="S2264" s="8">
        <v>41926.585162037038</v>
      </c>
      <c r="T2264" s="8"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70"/>
        <v>115.54666666666667</v>
      </c>
      <c r="P2265">
        <f t="shared" si="71"/>
        <v>14443.333333333334</v>
      </c>
      <c r="Q2265" t="s">
        <v>8338</v>
      </c>
      <c r="R2265" t="s">
        <v>8356</v>
      </c>
      <c r="S2265" s="8">
        <v>42014.832326388889</v>
      </c>
      <c r="T2265" s="8"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70"/>
        <v>180.03333333333333</v>
      </c>
      <c r="P2266">
        <f t="shared" si="71"/>
        <v>2427.4157303370785</v>
      </c>
      <c r="Q2266" t="s">
        <v>8338</v>
      </c>
      <c r="R2266" t="s">
        <v>8356</v>
      </c>
      <c r="S2266" s="8">
        <v>42496.582337962958</v>
      </c>
      <c r="T2266" s="8"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70"/>
        <v>298.5</v>
      </c>
      <c r="P2267">
        <f t="shared" si="71"/>
        <v>3511.7647058823527</v>
      </c>
      <c r="Q2267" t="s">
        <v>8338</v>
      </c>
      <c r="R2267" t="s">
        <v>8356</v>
      </c>
      <c r="S2267" s="8">
        <v>42689.853090277778</v>
      </c>
      <c r="T2267" s="8"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70"/>
        <v>320.26666666666665</v>
      </c>
      <c r="P2268">
        <f t="shared" si="71"/>
        <v>2476.2886597938145</v>
      </c>
      <c r="Q2268" t="s">
        <v>8338</v>
      </c>
      <c r="R2268" t="s">
        <v>8356</v>
      </c>
      <c r="S2268" s="8">
        <v>42469.874907407408</v>
      </c>
      <c r="T2268" s="8"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70"/>
        <v>380.52499999999998</v>
      </c>
      <c r="P2269">
        <f t="shared" si="71"/>
        <v>18837.871287128713</v>
      </c>
      <c r="Q2269" t="s">
        <v>8338</v>
      </c>
      <c r="R2269" t="s">
        <v>8356</v>
      </c>
      <c r="S2269" s="8">
        <v>41968.829826388886</v>
      </c>
      <c r="T2269" s="8"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70"/>
        <v>102.60000000000001</v>
      </c>
      <c r="P2270">
        <f t="shared" si="71"/>
        <v>14808.247422680412</v>
      </c>
      <c r="Q2270" t="s">
        <v>8338</v>
      </c>
      <c r="R2270" t="s">
        <v>8356</v>
      </c>
      <c r="S2270" s="8">
        <v>42776.082349537035</v>
      </c>
      <c r="T2270" s="8"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70"/>
        <v>1801.64</v>
      </c>
      <c r="P2271">
        <f t="shared" si="71"/>
        <v>4993.4589800443464</v>
      </c>
      <c r="Q2271" t="s">
        <v>8338</v>
      </c>
      <c r="R2271" t="s">
        <v>8356</v>
      </c>
      <c r="S2271" s="8">
        <v>42776.704432870371</v>
      </c>
      <c r="T2271" s="8"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70"/>
        <v>720.24800000000005</v>
      </c>
      <c r="P2272">
        <f t="shared" si="71"/>
        <v>10782.155688622754</v>
      </c>
      <c r="Q2272" t="s">
        <v>8338</v>
      </c>
      <c r="R2272" t="s">
        <v>8356</v>
      </c>
      <c r="S2272" s="8">
        <v>42725.869363425925</v>
      </c>
      <c r="T2272" s="8"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70"/>
        <v>283.09000000000003</v>
      </c>
      <c r="P2273">
        <f t="shared" si="71"/>
        <v>4263.4036144578313</v>
      </c>
      <c r="Q2273" t="s">
        <v>8338</v>
      </c>
      <c r="R2273" t="s">
        <v>8356</v>
      </c>
      <c r="S2273" s="8">
        <v>42684.000046296293</v>
      </c>
      <c r="T2273" s="8"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70"/>
        <v>1356.6000000000001</v>
      </c>
      <c r="P2274">
        <f t="shared" si="71"/>
        <v>1437.0762711864406</v>
      </c>
      <c r="Q2274" t="s">
        <v>8338</v>
      </c>
      <c r="R2274" t="s">
        <v>8356</v>
      </c>
      <c r="S2274" s="8">
        <v>42315.699490740735</v>
      </c>
      <c r="T2274" s="8"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70"/>
        <v>220.35999999999999</v>
      </c>
      <c r="P2275">
        <f t="shared" si="71"/>
        <v>3747.6190476190473</v>
      </c>
      <c r="Q2275" t="s">
        <v>8338</v>
      </c>
      <c r="R2275" t="s">
        <v>8356</v>
      </c>
      <c r="S2275" s="8">
        <v>42781.549097222218</v>
      </c>
      <c r="T2275" s="8"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70"/>
        <v>119.6</v>
      </c>
      <c r="P2276">
        <f t="shared" si="71"/>
        <v>3020.2020202020199</v>
      </c>
      <c r="Q2276" t="s">
        <v>8338</v>
      </c>
      <c r="R2276" t="s">
        <v>8356</v>
      </c>
      <c r="S2276" s="8">
        <v>41663.500659722224</v>
      </c>
      <c r="T2276" s="8"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70"/>
        <v>407.76923076923077</v>
      </c>
      <c r="P2277">
        <f t="shared" si="71"/>
        <v>3355.0632911392404</v>
      </c>
      <c r="Q2277" t="s">
        <v>8338</v>
      </c>
      <c r="R2277" t="s">
        <v>8356</v>
      </c>
      <c r="S2277" s="8">
        <v>41965.616655092599</v>
      </c>
      <c r="T2277" s="8"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70"/>
        <v>105.81826105905425</v>
      </c>
      <c r="P2278">
        <f t="shared" si="71"/>
        <v>6474.666666666667</v>
      </c>
      <c r="Q2278" t="s">
        <v>8338</v>
      </c>
      <c r="R2278" t="s">
        <v>8356</v>
      </c>
      <c r="S2278" s="8">
        <v>41614.651493055557</v>
      </c>
      <c r="T2278" s="8"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70"/>
        <v>141.08235294117648</v>
      </c>
      <c r="P2279">
        <f t="shared" si="71"/>
        <v>5793.2367149758456</v>
      </c>
      <c r="Q2279" t="s">
        <v>8338</v>
      </c>
      <c r="R2279" t="s">
        <v>8356</v>
      </c>
      <c r="S2279" s="8">
        <v>40936.678506944445</v>
      </c>
      <c r="T2279" s="8"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70"/>
        <v>270.7</v>
      </c>
      <c r="P2280">
        <f t="shared" si="71"/>
        <v>5307.8431372549021</v>
      </c>
      <c r="Q2280" t="s">
        <v>8338</v>
      </c>
      <c r="R2280" t="s">
        <v>8356</v>
      </c>
      <c r="S2280" s="8">
        <v>42338.709108796291</v>
      </c>
      <c r="T2280" s="8"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70"/>
        <v>153.80000000000001</v>
      </c>
      <c r="P2281">
        <f t="shared" si="71"/>
        <v>4806.25</v>
      </c>
      <c r="Q2281" t="s">
        <v>8338</v>
      </c>
      <c r="R2281" t="s">
        <v>8356</v>
      </c>
      <c r="S2281" s="8">
        <v>42020.806701388887</v>
      </c>
      <c r="T2281" s="8"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70"/>
        <v>403.57653061224488</v>
      </c>
      <c r="P2282">
        <f t="shared" si="71"/>
        <v>8239.6875</v>
      </c>
      <c r="Q2282" t="s">
        <v>8338</v>
      </c>
      <c r="R2282" t="s">
        <v>8356</v>
      </c>
      <c r="S2282" s="8">
        <v>42234.624895833331</v>
      </c>
      <c r="T2282" s="8"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70"/>
        <v>185</v>
      </c>
      <c r="P2283">
        <f t="shared" si="71"/>
        <v>5045.454545454545</v>
      </c>
      <c r="Q2283" t="s">
        <v>8330</v>
      </c>
      <c r="R2283" t="s">
        <v>8331</v>
      </c>
      <c r="S2283" s="8">
        <v>40687.285844907405</v>
      </c>
      <c r="T2283" s="8"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70"/>
        <v>185.33333333333331</v>
      </c>
      <c r="P2284">
        <f t="shared" si="71"/>
        <v>11583.333333333332</v>
      </c>
      <c r="Q2284" t="s">
        <v>8330</v>
      </c>
      <c r="R2284" t="s">
        <v>8331</v>
      </c>
      <c r="S2284" s="8">
        <v>42323.17460648148</v>
      </c>
      <c r="T2284" s="8"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70"/>
        <v>100.85533333333332</v>
      </c>
      <c r="P2285">
        <f t="shared" si="71"/>
        <v>6303.458333333333</v>
      </c>
      <c r="Q2285" t="s">
        <v>8330</v>
      </c>
      <c r="R2285" t="s">
        <v>8331</v>
      </c>
      <c r="S2285" s="8">
        <v>40978.125046296293</v>
      </c>
      <c r="T2285" s="8"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70"/>
        <v>106.22116666666668</v>
      </c>
      <c r="P2286">
        <f t="shared" si="71"/>
        <v>10802.152542372882</v>
      </c>
      <c r="Q2286" t="s">
        <v>8330</v>
      </c>
      <c r="R2286" t="s">
        <v>8331</v>
      </c>
      <c r="S2286" s="8">
        <v>40585.796817129631</v>
      </c>
      <c r="T2286" s="8"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70"/>
        <v>121.36666666666667</v>
      </c>
      <c r="P2287">
        <f t="shared" si="71"/>
        <v>4608.8607594936711</v>
      </c>
      <c r="Q2287" t="s">
        <v>8330</v>
      </c>
      <c r="R2287" t="s">
        <v>8331</v>
      </c>
      <c r="S2287" s="8">
        <v>41059.185682870368</v>
      </c>
      <c r="T2287" s="8"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70"/>
        <v>100.06666666666666</v>
      </c>
      <c r="P2288">
        <f t="shared" si="71"/>
        <v>10721.428571428571</v>
      </c>
      <c r="Q2288" t="s">
        <v>8330</v>
      </c>
      <c r="R2288" t="s">
        <v>8331</v>
      </c>
      <c r="S2288" s="8">
        <v>41494.963587962964</v>
      </c>
      <c r="T2288" s="8"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70"/>
        <v>119.97755555555555</v>
      </c>
      <c r="P2289">
        <f t="shared" si="71"/>
        <v>5093.3867924528304</v>
      </c>
      <c r="Q2289" t="s">
        <v>8330</v>
      </c>
      <c r="R2289" t="s">
        <v>8331</v>
      </c>
      <c r="S2289" s="8">
        <v>41792.667361111111</v>
      </c>
      <c r="T2289" s="8"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70"/>
        <v>100.1</v>
      </c>
      <c r="P2290">
        <f t="shared" si="71"/>
        <v>4004</v>
      </c>
      <c r="Q2290" t="s">
        <v>8330</v>
      </c>
      <c r="R2290" t="s">
        <v>8331</v>
      </c>
      <c r="S2290" s="8">
        <v>41067.827418981484</v>
      </c>
      <c r="T2290" s="8"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70"/>
        <v>107.4</v>
      </c>
      <c r="P2291">
        <f t="shared" si="71"/>
        <v>6444</v>
      </c>
      <c r="Q2291" t="s">
        <v>8330</v>
      </c>
      <c r="R2291" t="s">
        <v>8331</v>
      </c>
      <c r="S2291" s="8">
        <v>41571.998379629629</v>
      </c>
      <c r="T2291" s="8"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70"/>
        <v>104.06666666666666</v>
      </c>
      <c r="P2292">
        <f t="shared" si="71"/>
        <v>5382.7586206896558</v>
      </c>
      <c r="Q2292" t="s">
        <v>8330</v>
      </c>
      <c r="R2292" t="s">
        <v>8331</v>
      </c>
      <c r="S2292" s="8">
        <v>40070.253819444442</v>
      </c>
      <c r="T2292" s="8"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70"/>
        <v>172.8</v>
      </c>
      <c r="P2293">
        <f t="shared" si="71"/>
        <v>10046.511627906975</v>
      </c>
      <c r="Q2293" t="s">
        <v>8330</v>
      </c>
      <c r="R2293" t="s">
        <v>8331</v>
      </c>
      <c r="S2293" s="8">
        <v>40987.977060185185</v>
      </c>
      <c r="T2293" s="8"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70"/>
        <v>107.2505</v>
      </c>
      <c r="P2294">
        <f t="shared" si="71"/>
        <v>4663.0652173913049</v>
      </c>
      <c r="Q2294" t="s">
        <v>8330</v>
      </c>
      <c r="R2294" t="s">
        <v>8331</v>
      </c>
      <c r="S2294" s="8">
        <v>40987.697638888887</v>
      </c>
      <c r="T2294" s="8"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70"/>
        <v>108.23529411764706</v>
      </c>
      <c r="P2295">
        <f t="shared" si="71"/>
        <v>3407.4074074074078</v>
      </c>
      <c r="Q2295" t="s">
        <v>8330</v>
      </c>
      <c r="R2295" t="s">
        <v>8331</v>
      </c>
      <c r="S2295" s="8">
        <v>41151.708321759259</v>
      </c>
      <c r="T2295" s="8"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70"/>
        <v>146.08079999999998</v>
      </c>
      <c r="P2296">
        <f t="shared" si="71"/>
        <v>6521.4642857142862</v>
      </c>
      <c r="Q2296" t="s">
        <v>8330</v>
      </c>
      <c r="R2296" t="s">
        <v>8331</v>
      </c>
      <c r="S2296" s="8">
        <v>41264.72314814815</v>
      </c>
      <c r="T2296" s="8"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70"/>
        <v>125.25</v>
      </c>
      <c r="P2297">
        <f t="shared" si="71"/>
        <v>4420.5882352941171</v>
      </c>
      <c r="Q2297" t="s">
        <v>8330</v>
      </c>
      <c r="R2297" t="s">
        <v>8331</v>
      </c>
      <c r="S2297" s="8">
        <v>41270.954351851848</v>
      </c>
      <c r="T2297" s="8"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70"/>
        <v>149.07142857142856</v>
      </c>
      <c r="P2298">
        <f t="shared" si="71"/>
        <v>7196.5517241379321</v>
      </c>
      <c r="Q2298" t="s">
        <v>8330</v>
      </c>
      <c r="R2298" t="s">
        <v>8331</v>
      </c>
      <c r="S2298" s="8">
        <v>40927.731782407405</v>
      </c>
      <c r="T2298" s="8"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70"/>
        <v>100.6</v>
      </c>
      <c r="P2299">
        <f t="shared" si="71"/>
        <v>5294.7368421052633</v>
      </c>
      <c r="Q2299" t="s">
        <v>8330</v>
      </c>
      <c r="R2299" t="s">
        <v>8331</v>
      </c>
      <c r="S2299" s="8">
        <v>40948.042233796295</v>
      </c>
      <c r="T2299" s="8"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70"/>
        <v>105.07333333333332</v>
      </c>
      <c r="P2300">
        <f t="shared" si="71"/>
        <v>10945.138888888889</v>
      </c>
      <c r="Q2300" t="s">
        <v>8330</v>
      </c>
      <c r="R2300" t="s">
        <v>8331</v>
      </c>
      <c r="S2300" s="8">
        <v>41694.84065972222</v>
      </c>
      <c r="T2300" s="8"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70"/>
        <v>350.16666666666663</v>
      </c>
      <c r="P2301">
        <f t="shared" si="71"/>
        <v>7503.5714285714294</v>
      </c>
      <c r="Q2301" t="s">
        <v>8330</v>
      </c>
      <c r="R2301" t="s">
        <v>8331</v>
      </c>
      <c r="S2301" s="8">
        <v>40565.032511574071</v>
      </c>
      <c r="T2301" s="8"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70"/>
        <v>101.25</v>
      </c>
      <c r="P2302">
        <f t="shared" si="71"/>
        <v>11571.428571428571</v>
      </c>
      <c r="Q2302" t="s">
        <v>8330</v>
      </c>
      <c r="R2302" t="s">
        <v>8331</v>
      </c>
      <c r="S2302" s="8">
        <v>41074.727037037039</v>
      </c>
      <c r="T2302" s="8"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70"/>
        <v>133.6044</v>
      </c>
      <c r="P2303">
        <f t="shared" si="71"/>
        <v>3165.9810426540284</v>
      </c>
      <c r="Q2303" t="s">
        <v>8330</v>
      </c>
      <c r="R2303" t="s">
        <v>8334</v>
      </c>
      <c r="S2303" s="8">
        <v>41416.146944444445</v>
      </c>
      <c r="T2303" s="8"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70"/>
        <v>170.65217391304347</v>
      </c>
      <c r="P2304">
        <f t="shared" si="71"/>
        <v>4617.6470588235297</v>
      </c>
      <c r="Q2304" t="s">
        <v>8330</v>
      </c>
      <c r="R2304" t="s">
        <v>8334</v>
      </c>
      <c r="S2304" s="8">
        <v>41605.868449074071</v>
      </c>
      <c r="T2304" s="8"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70"/>
        <v>109.35829457364341</v>
      </c>
      <c r="P2305">
        <f t="shared" si="71"/>
        <v>6848.1650485436885</v>
      </c>
      <c r="Q2305" t="s">
        <v>8330</v>
      </c>
      <c r="R2305" t="s">
        <v>8334</v>
      </c>
      <c r="S2305" s="8">
        <v>40850.111064814817</v>
      </c>
      <c r="T2305" s="8"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70"/>
        <v>100.70033333333335</v>
      </c>
      <c r="P2306">
        <f t="shared" si="71"/>
        <v>5346.9203539823011</v>
      </c>
      <c r="Q2306" t="s">
        <v>8330</v>
      </c>
      <c r="R2306" t="s">
        <v>8334</v>
      </c>
      <c r="S2306" s="8">
        <v>40502.815868055557</v>
      </c>
      <c r="T2306" s="8"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72">(E2307/D2307)*100</f>
        <v>101.22777777777779</v>
      </c>
      <c r="P2307">
        <f t="shared" ref="P2307:P2370" si="73">(E2307/L2307)*100</f>
        <v>10910.778443113773</v>
      </c>
      <c r="Q2307" t="s">
        <v>8330</v>
      </c>
      <c r="R2307" t="s">
        <v>8334</v>
      </c>
      <c r="S2307" s="8">
        <v>41834.695277777777</v>
      </c>
      <c r="T2307" s="8"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72"/>
        <v>106.75857142857143</v>
      </c>
      <c r="P2308">
        <f t="shared" si="73"/>
        <v>5118.5616438356165</v>
      </c>
      <c r="Q2308" t="s">
        <v>8330</v>
      </c>
      <c r="R2308" t="s">
        <v>8334</v>
      </c>
      <c r="S2308" s="8">
        <v>40948.16815972222</v>
      </c>
      <c r="T2308" s="8"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72"/>
        <v>106.65777537961894</v>
      </c>
      <c r="P2309">
        <f t="shared" si="73"/>
        <v>2793.6800000000003</v>
      </c>
      <c r="Q2309" t="s">
        <v>8330</v>
      </c>
      <c r="R2309" t="s">
        <v>8334</v>
      </c>
      <c r="S2309" s="8">
        <v>41004.802465277775</v>
      </c>
      <c r="T2309" s="8"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72"/>
        <v>101.30622</v>
      </c>
      <c r="P2310">
        <f t="shared" si="73"/>
        <v>8249.6921824104229</v>
      </c>
      <c r="Q2310" t="s">
        <v>8330</v>
      </c>
      <c r="R2310" t="s">
        <v>8334</v>
      </c>
      <c r="S2310" s="8">
        <v>41851.962916666671</v>
      </c>
      <c r="T2310" s="8"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72"/>
        <v>106.67450000000001</v>
      </c>
      <c r="P2311">
        <f t="shared" si="73"/>
        <v>5981.7476635514022</v>
      </c>
      <c r="Q2311" t="s">
        <v>8330</v>
      </c>
      <c r="R2311" t="s">
        <v>8334</v>
      </c>
      <c r="S2311" s="8">
        <v>41307.987696759257</v>
      </c>
      <c r="T2311" s="8"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72"/>
        <v>428.83978378378379</v>
      </c>
      <c r="P2312">
        <f t="shared" si="73"/>
        <v>6481.6470588235288</v>
      </c>
      <c r="Q2312" t="s">
        <v>8330</v>
      </c>
      <c r="R2312" t="s">
        <v>8334</v>
      </c>
      <c r="S2312" s="8">
        <v>41324.79415509259</v>
      </c>
      <c r="T2312" s="8"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72"/>
        <v>104.11111111111111</v>
      </c>
      <c r="P2313">
        <f t="shared" si="73"/>
        <v>9009.6153846153848</v>
      </c>
      <c r="Q2313" t="s">
        <v>8330</v>
      </c>
      <c r="R2313" t="s">
        <v>8334</v>
      </c>
      <c r="S2313" s="8">
        <v>41736.004502314812</v>
      </c>
      <c r="T2313" s="8"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72"/>
        <v>107.86666666666666</v>
      </c>
      <c r="P2314">
        <f t="shared" si="73"/>
        <v>4096.2025316455693</v>
      </c>
      <c r="Q2314" t="s">
        <v>8330</v>
      </c>
      <c r="R2314" t="s">
        <v>8334</v>
      </c>
      <c r="S2314" s="8">
        <v>41716.632847222223</v>
      </c>
      <c r="T2314" s="8"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72"/>
        <v>175.84040000000002</v>
      </c>
      <c r="P2315">
        <f t="shared" si="73"/>
        <v>5600.0127388535038</v>
      </c>
      <c r="Q2315" t="s">
        <v>8330</v>
      </c>
      <c r="R2315" t="s">
        <v>8334</v>
      </c>
      <c r="S2315" s="8">
        <v>41002.958634259259</v>
      </c>
      <c r="T2315" s="8"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72"/>
        <v>156.97</v>
      </c>
      <c r="P2316">
        <f t="shared" si="73"/>
        <v>3767.28</v>
      </c>
      <c r="Q2316" t="s">
        <v>8330</v>
      </c>
      <c r="R2316" t="s">
        <v>8334</v>
      </c>
      <c r="S2316" s="8">
        <v>41037.551585648151</v>
      </c>
      <c r="T2316" s="8"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72"/>
        <v>102.60000000000001</v>
      </c>
      <c r="P2317">
        <f t="shared" si="73"/>
        <v>4007.8125</v>
      </c>
      <c r="Q2317" t="s">
        <v>8330</v>
      </c>
      <c r="R2317" t="s">
        <v>8334</v>
      </c>
      <c r="S2317" s="8">
        <v>41004.72619212963</v>
      </c>
      <c r="T2317" s="8"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72"/>
        <v>104.04266666666666</v>
      </c>
      <c r="P2318">
        <f t="shared" si="73"/>
        <v>7803.2</v>
      </c>
      <c r="Q2318" t="s">
        <v>8330</v>
      </c>
      <c r="R2318" t="s">
        <v>8334</v>
      </c>
      <c r="S2318" s="8">
        <v>40079.725115740745</v>
      </c>
      <c r="T2318" s="8"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72"/>
        <v>104</v>
      </c>
      <c r="P2319">
        <f t="shared" si="73"/>
        <v>1890.909090909091</v>
      </c>
      <c r="Q2319" t="s">
        <v>8330</v>
      </c>
      <c r="R2319" t="s">
        <v>8334</v>
      </c>
      <c r="S2319" s="8">
        <v>40192.542233796295</v>
      </c>
      <c r="T2319" s="8"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72"/>
        <v>121.05999999999999</v>
      </c>
      <c r="P2320">
        <f t="shared" si="73"/>
        <v>3713.496932515337</v>
      </c>
      <c r="Q2320" t="s">
        <v>8330</v>
      </c>
      <c r="R2320" t="s">
        <v>8334</v>
      </c>
      <c r="S2320" s="8">
        <v>40050.643680555557</v>
      </c>
      <c r="T2320" s="8"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72"/>
        <v>107.69999999999999</v>
      </c>
      <c r="P2321">
        <f t="shared" si="73"/>
        <v>4196.1038961038957</v>
      </c>
      <c r="Q2321" t="s">
        <v>8330</v>
      </c>
      <c r="R2321" t="s">
        <v>8334</v>
      </c>
      <c r="S2321" s="8">
        <v>41593.082002314812</v>
      </c>
      <c r="T2321" s="8"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72"/>
        <v>108.66</v>
      </c>
      <c r="P2322">
        <f t="shared" si="73"/>
        <v>6104.4943820224717</v>
      </c>
      <c r="Q2322" t="s">
        <v>8330</v>
      </c>
      <c r="R2322" t="s">
        <v>8334</v>
      </c>
      <c r="S2322" s="8">
        <v>41696.817129629628</v>
      </c>
      <c r="T2322" s="8"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72"/>
        <v>39.120962394619681</v>
      </c>
      <c r="P2323">
        <f t="shared" si="73"/>
        <v>6453.125</v>
      </c>
      <c r="Q2323" t="s">
        <v>8341</v>
      </c>
      <c r="R2323" t="s">
        <v>8357</v>
      </c>
      <c r="S2323" s="8">
        <v>42799.260428240741</v>
      </c>
      <c r="T2323" s="8"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72"/>
        <v>3.1481481481481479</v>
      </c>
      <c r="P2324">
        <f t="shared" si="73"/>
        <v>2125</v>
      </c>
      <c r="Q2324" t="s">
        <v>8341</v>
      </c>
      <c r="R2324" t="s">
        <v>8357</v>
      </c>
      <c r="S2324" s="8">
        <v>42804.895474537043</v>
      </c>
      <c r="T2324" s="8"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72"/>
        <v>48</v>
      </c>
      <c r="P2325">
        <f t="shared" si="73"/>
        <v>3000</v>
      </c>
      <c r="Q2325" t="s">
        <v>8341</v>
      </c>
      <c r="R2325" t="s">
        <v>8357</v>
      </c>
      <c r="S2325" s="8">
        <v>42807.755173611105</v>
      </c>
      <c r="T2325" s="8"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72"/>
        <v>20.733333333333334</v>
      </c>
      <c r="P2326">
        <f t="shared" si="73"/>
        <v>2549.1803278688526</v>
      </c>
      <c r="Q2326" t="s">
        <v>8341</v>
      </c>
      <c r="R2326" t="s">
        <v>8357</v>
      </c>
      <c r="S2326" s="8">
        <v>42790.885243055556</v>
      </c>
      <c r="T2326" s="8"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72"/>
        <v>8</v>
      </c>
      <c r="P2327">
        <f t="shared" si="73"/>
        <v>1142.8571428571429</v>
      </c>
      <c r="Q2327" t="s">
        <v>8341</v>
      </c>
      <c r="R2327" t="s">
        <v>8357</v>
      </c>
      <c r="S2327" s="8">
        <v>42794.022349537037</v>
      </c>
      <c r="T2327" s="8"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72"/>
        <v>0.72</v>
      </c>
      <c r="P2328">
        <f t="shared" si="73"/>
        <v>10800</v>
      </c>
      <c r="Q2328" t="s">
        <v>8341</v>
      </c>
      <c r="R2328" t="s">
        <v>8357</v>
      </c>
      <c r="S2328" s="8">
        <v>42804.034120370372</v>
      </c>
      <c r="T2328" s="8"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72"/>
        <v>526.09431428571429</v>
      </c>
      <c r="P2329">
        <f t="shared" si="73"/>
        <v>5488.3162444113268</v>
      </c>
      <c r="Q2329" t="s">
        <v>8341</v>
      </c>
      <c r="R2329" t="s">
        <v>8357</v>
      </c>
      <c r="S2329" s="8">
        <v>41842.917129629634</v>
      </c>
      <c r="T2329" s="8"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72"/>
        <v>254.45000000000002</v>
      </c>
      <c r="P2330">
        <f t="shared" si="73"/>
        <v>4738.3612662942269</v>
      </c>
      <c r="Q2330" t="s">
        <v>8341</v>
      </c>
      <c r="R2330" t="s">
        <v>8357</v>
      </c>
      <c r="S2330" s="8">
        <v>42139.781678240746</v>
      </c>
      <c r="T2330" s="8"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72"/>
        <v>105.91999999999999</v>
      </c>
      <c r="P2331">
        <f t="shared" si="73"/>
        <v>21184</v>
      </c>
      <c r="Q2331" t="s">
        <v>8341</v>
      </c>
      <c r="R2331" t="s">
        <v>8357</v>
      </c>
      <c r="S2331" s="8">
        <v>41807.624374999999</v>
      </c>
      <c r="T2331" s="8"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72"/>
        <v>102.42285714285715</v>
      </c>
      <c r="P2332">
        <f t="shared" si="73"/>
        <v>21992.638036809818</v>
      </c>
      <c r="Q2332" t="s">
        <v>8341</v>
      </c>
      <c r="R2332" t="s">
        <v>8357</v>
      </c>
      <c r="S2332" s="8">
        <v>42332.89980324074</v>
      </c>
      <c r="T2332" s="8"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72"/>
        <v>144.31375</v>
      </c>
      <c r="P2333">
        <f t="shared" si="73"/>
        <v>4079.5406360424031</v>
      </c>
      <c r="Q2333" t="s">
        <v>8341</v>
      </c>
      <c r="R2333" t="s">
        <v>8357</v>
      </c>
      <c r="S2333" s="8">
        <v>41839.005671296298</v>
      </c>
      <c r="T2333" s="8"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72"/>
        <v>106.30800000000001</v>
      </c>
      <c r="P2334">
        <f t="shared" si="73"/>
        <v>7550.284090909091</v>
      </c>
      <c r="Q2334" t="s">
        <v>8341</v>
      </c>
      <c r="R2334" t="s">
        <v>8357</v>
      </c>
      <c r="S2334" s="8">
        <v>42011.628136574072</v>
      </c>
      <c r="T2334" s="8"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72"/>
        <v>212.16666666666666</v>
      </c>
      <c r="P2335">
        <f t="shared" si="73"/>
        <v>1354.255319148936</v>
      </c>
      <c r="Q2335" t="s">
        <v>8341</v>
      </c>
      <c r="R2335" t="s">
        <v>8357</v>
      </c>
      <c r="S2335" s="8">
        <v>41767.650347222225</v>
      </c>
      <c r="T2335" s="8"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72"/>
        <v>101.95</v>
      </c>
      <c r="P2336">
        <f t="shared" si="73"/>
        <v>6086.567164179105</v>
      </c>
      <c r="Q2336" t="s">
        <v>8341</v>
      </c>
      <c r="R2336" t="s">
        <v>8357</v>
      </c>
      <c r="S2336" s="8">
        <v>41918.670115740737</v>
      </c>
      <c r="T2336" s="8"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72"/>
        <v>102.27200000000001</v>
      </c>
      <c r="P2337">
        <f t="shared" si="73"/>
        <v>11569.23076923077</v>
      </c>
      <c r="Q2337" t="s">
        <v>8341</v>
      </c>
      <c r="R2337" t="s">
        <v>8357</v>
      </c>
      <c r="S2337" s="8">
        <v>41771.572256944448</v>
      </c>
      <c r="T2337" s="8"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72"/>
        <v>520.73254999999995</v>
      </c>
      <c r="P2338">
        <f t="shared" si="73"/>
        <v>4810.4623556581982</v>
      </c>
      <c r="Q2338" t="s">
        <v>8341</v>
      </c>
      <c r="R2338" t="s">
        <v>8357</v>
      </c>
      <c r="S2338" s="8">
        <v>41666.924710648149</v>
      </c>
      <c r="T2338" s="8"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72"/>
        <v>110.65833333333333</v>
      </c>
      <c r="P2339">
        <f t="shared" si="73"/>
        <v>7418.4357541899444</v>
      </c>
      <c r="Q2339" t="s">
        <v>8341</v>
      </c>
      <c r="R2339" t="s">
        <v>8357</v>
      </c>
      <c r="S2339" s="8">
        <v>41786.640543981484</v>
      </c>
      <c r="T2339" s="8"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72"/>
        <v>101.14333333333335</v>
      </c>
      <c r="P2340">
        <f t="shared" si="73"/>
        <v>12334.552845528455</v>
      </c>
      <c r="Q2340" t="s">
        <v>8341</v>
      </c>
      <c r="R2340" t="s">
        <v>8357</v>
      </c>
      <c r="S2340" s="8">
        <v>41789.896805555552</v>
      </c>
      <c r="T2340" s="8"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72"/>
        <v>294.20799999999997</v>
      </c>
      <c r="P2341">
        <f t="shared" si="73"/>
        <v>6662.3188405797091</v>
      </c>
      <c r="Q2341" t="s">
        <v>8341</v>
      </c>
      <c r="R2341" t="s">
        <v>8357</v>
      </c>
      <c r="S2341" s="8">
        <v>42692.79987268518</v>
      </c>
      <c r="T2341" s="8"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72"/>
        <v>105.77749999999999</v>
      </c>
      <c r="P2342">
        <f t="shared" si="73"/>
        <v>10499.007444168734</v>
      </c>
      <c r="Q2342" t="s">
        <v>8341</v>
      </c>
      <c r="R2342" t="s">
        <v>8357</v>
      </c>
      <c r="S2342" s="8">
        <v>42643.642800925925</v>
      </c>
      <c r="T2342" s="8"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72"/>
        <v>0</v>
      </c>
      <c r="P2343" t="e">
        <f t="shared" si="73"/>
        <v>#DIV/0!</v>
      </c>
      <c r="Q2343" t="s">
        <v>8324</v>
      </c>
      <c r="R2343" t="s">
        <v>8325</v>
      </c>
      <c r="S2343" s="8">
        <v>42167.813703703709</v>
      </c>
      <c r="T2343" s="8"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72"/>
        <v>0</v>
      </c>
      <c r="P2344" t="e">
        <f t="shared" si="73"/>
        <v>#DIV/0!</v>
      </c>
      <c r="Q2344" t="s">
        <v>8324</v>
      </c>
      <c r="R2344" t="s">
        <v>8325</v>
      </c>
      <c r="S2344" s="8">
        <v>41897.702199074076</v>
      </c>
      <c r="T2344" s="8"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72"/>
        <v>3</v>
      </c>
      <c r="P2345">
        <f t="shared" si="73"/>
        <v>30000</v>
      </c>
      <c r="Q2345" t="s">
        <v>8324</v>
      </c>
      <c r="R2345" t="s">
        <v>8325</v>
      </c>
      <c r="S2345" s="8">
        <v>42327.825289351851</v>
      </c>
      <c r="T2345" s="8"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72"/>
        <v>0.1</v>
      </c>
      <c r="P2346">
        <f t="shared" si="73"/>
        <v>100</v>
      </c>
      <c r="Q2346" t="s">
        <v>8324</v>
      </c>
      <c r="R2346" t="s">
        <v>8325</v>
      </c>
      <c r="S2346" s="8">
        <v>42515.727650462963</v>
      </c>
      <c r="T2346" s="8"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72"/>
        <v>0</v>
      </c>
      <c r="P2347" t="e">
        <f t="shared" si="73"/>
        <v>#DIV/0!</v>
      </c>
      <c r="Q2347" t="s">
        <v>8324</v>
      </c>
      <c r="R2347" t="s">
        <v>8325</v>
      </c>
      <c r="S2347" s="8">
        <v>42060.001805555556</v>
      </c>
      <c r="T2347" s="8"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72"/>
        <v>6.5000000000000002E-2</v>
      </c>
      <c r="P2348">
        <f t="shared" si="73"/>
        <v>1300</v>
      </c>
      <c r="Q2348" t="s">
        <v>8324</v>
      </c>
      <c r="R2348" t="s">
        <v>8325</v>
      </c>
      <c r="S2348" s="8">
        <v>42615.79896990741</v>
      </c>
      <c r="T2348" s="8"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72"/>
        <v>1.5</v>
      </c>
      <c r="P2349">
        <f t="shared" si="73"/>
        <v>1500</v>
      </c>
      <c r="Q2349" t="s">
        <v>8324</v>
      </c>
      <c r="R2349" t="s">
        <v>8325</v>
      </c>
      <c r="S2349" s="8">
        <v>42577.607361111113</v>
      </c>
      <c r="T2349" s="8"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72"/>
        <v>0.38571428571428573</v>
      </c>
      <c r="P2350">
        <f t="shared" si="73"/>
        <v>5400</v>
      </c>
      <c r="Q2350" t="s">
        <v>8324</v>
      </c>
      <c r="R2350" t="s">
        <v>8325</v>
      </c>
      <c r="S2350" s="8">
        <v>42360.932152777779</v>
      </c>
      <c r="T2350" s="8"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72"/>
        <v>0</v>
      </c>
      <c r="P2351" t="e">
        <f t="shared" si="73"/>
        <v>#DIV/0!</v>
      </c>
      <c r="Q2351" t="s">
        <v>8324</v>
      </c>
      <c r="R2351" t="s">
        <v>8325</v>
      </c>
      <c r="S2351" s="8">
        <v>42198.775787037041</v>
      </c>
      <c r="T2351" s="8"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72"/>
        <v>0</v>
      </c>
      <c r="P2352" t="e">
        <f t="shared" si="73"/>
        <v>#DIV/0!</v>
      </c>
      <c r="Q2352" t="s">
        <v>8324</v>
      </c>
      <c r="R2352" t="s">
        <v>8325</v>
      </c>
      <c r="S2352" s="8">
        <v>42708.842245370368</v>
      </c>
      <c r="T2352" s="8"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72"/>
        <v>0.5714285714285714</v>
      </c>
      <c r="P2353">
        <f t="shared" si="73"/>
        <v>1542.8571428571429</v>
      </c>
      <c r="Q2353" t="s">
        <v>8324</v>
      </c>
      <c r="R2353" t="s">
        <v>8325</v>
      </c>
      <c r="S2353" s="8">
        <v>42094.101145833338</v>
      </c>
      <c r="T2353" s="8"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72"/>
        <v>0</v>
      </c>
      <c r="P2354" t="e">
        <f t="shared" si="73"/>
        <v>#DIV/0!</v>
      </c>
      <c r="Q2354" t="s">
        <v>8324</v>
      </c>
      <c r="R2354" t="s">
        <v>8325</v>
      </c>
      <c r="S2354" s="8">
        <v>42101.633703703701</v>
      </c>
      <c r="T2354" s="8"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72"/>
        <v>0</v>
      </c>
      <c r="P2355" t="e">
        <f t="shared" si="73"/>
        <v>#DIV/0!</v>
      </c>
      <c r="Q2355" t="s">
        <v>8324</v>
      </c>
      <c r="R2355" t="s">
        <v>8325</v>
      </c>
      <c r="S2355" s="8">
        <v>42103.676180555558</v>
      </c>
      <c r="T2355" s="8"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72"/>
        <v>7.1428571428571425E-2</v>
      </c>
      <c r="P2356">
        <f t="shared" si="73"/>
        <v>2500</v>
      </c>
      <c r="Q2356" t="s">
        <v>8324</v>
      </c>
      <c r="R2356" t="s">
        <v>8325</v>
      </c>
      <c r="S2356" s="8">
        <v>41954.722916666666</v>
      </c>
      <c r="T2356" s="8"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72"/>
        <v>0.6875</v>
      </c>
      <c r="P2357">
        <f t="shared" si="73"/>
        <v>2750</v>
      </c>
      <c r="Q2357" t="s">
        <v>8324</v>
      </c>
      <c r="R2357" t="s">
        <v>8325</v>
      </c>
      <c r="S2357" s="8">
        <v>42096.918240740735</v>
      </c>
      <c r="T2357" s="8"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72"/>
        <v>0</v>
      </c>
      <c r="P2358" t="e">
        <f t="shared" si="73"/>
        <v>#DIV/0!</v>
      </c>
      <c r="Q2358" t="s">
        <v>8324</v>
      </c>
      <c r="R2358" t="s">
        <v>8325</v>
      </c>
      <c r="S2358" s="8">
        <v>42130.78361111111</v>
      </c>
      <c r="T2358" s="8"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72"/>
        <v>0</v>
      </c>
      <c r="P2359" t="e">
        <f t="shared" si="73"/>
        <v>#DIV/0!</v>
      </c>
      <c r="Q2359" t="s">
        <v>8324</v>
      </c>
      <c r="R2359" t="s">
        <v>8325</v>
      </c>
      <c r="S2359" s="8">
        <v>42264.620115740734</v>
      </c>
      <c r="T2359" s="8"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72"/>
        <v>0</v>
      </c>
      <c r="P2360" t="e">
        <f t="shared" si="73"/>
        <v>#DIV/0!</v>
      </c>
      <c r="Q2360" t="s">
        <v>8324</v>
      </c>
      <c r="R2360" t="s">
        <v>8325</v>
      </c>
      <c r="S2360" s="8">
        <v>41978.930972222224</v>
      </c>
      <c r="T2360" s="8"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72"/>
        <v>14.680000000000001</v>
      </c>
      <c r="P2361">
        <f t="shared" si="73"/>
        <v>36700</v>
      </c>
      <c r="Q2361" t="s">
        <v>8324</v>
      </c>
      <c r="R2361" t="s">
        <v>8325</v>
      </c>
      <c r="S2361" s="8">
        <v>42159.649583333332</v>
      </c>
      <c r="T2361" s="8"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72"/>
        <v>0.04</v>
      </c>
      <c r="P2362">
        <f t="shared" si="73"/>
        <v>200</v>
      </c>
      <c r="Q2362" t="s">
        <v>8324</v>
      </c>
      <c r="R2362" t="s">
        <v>8325</v>
      </c>
      <c r="S2362" s="8">
        <v>42377.70694444445</v>
      </c>
      <c r="T2362" s="8"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72"/>
        <v>0</v>
      </c>
      <c r="P2363" t="e">
        <f t="shared" si="73"/>
        <v>#DIV/0!</v>
      </c>
      <c r="Q2363" t="s">
        <v>8324</v>
      </c>
      <c r="R2363" t="s">
        <v>8325</v>
      </c>
      <c r="S2363" s="8">
        <v>42466.858888888892</v>
      </c>
      <c r="T2363" s="8"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72"/>
        <v>28.571428571428569</v>
      </c>
      <c r="P2364">
        <f t="shared" si="73"/>
        <v>6000</v>
      </c>
      <c r="Q2364" t="s">
        <v>8324</v>
      </c>
      <c r="R2364" t="s">
        <v>8325</v>
      </c>
      <c r="S2364" s="8">
        <v>41954.688310185185</v>
      </c>
      <c r="T2364" s="8"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72"/>
        <v>0</v>
      </c>
      <c r="P2365" t="e">
        <f t="shared" si="73"/>
        <v>#DIV/0!</v>
      </c>
      <c r="Q2365" t="s">
        <v>8324</v>
      </c>
      <c r="R2365" t="s">
        <v>8325</v>
      </c>
      <c r="S2365" s="8">
        <v>42322.011574074073</v>
      </c>
      <c r="T2365" s="8"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72"/>
        <v>0</v>
      </c>
      <c r="P2366" t="e">
        <f t="shared" si="73"/>
        <v>#DIV/0!</v>
      </c>
      <c r="Q2366" t="s">
        <v>8324</v>
      </c>
      <c r="R2366" t="s">
        <v>8325</v>
      </c>
      <c r="S2366" s="8">
        <v>42248.934675925921</v>
      </c>
      <c r="T2366" s="8"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72"/>
        <v>0</v>
      </c>
      <c r="P2367" t="e">
        <f t="shared" si="73"/>
        <v>#DIV/0!</v>
      </c>
      <c r="Q2367" t="s">
        <v>8324</v>
      </c>
      <c r="R2367" t="s">
        <v>8325</v>
      </c>
      <c r="S2367" s="8">
        <v>42346.736400462964</v>
      </c>
      <c r="T2367" s="8"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72"/>
        <v>10.52</v>
      </c>
      <c r="P2368">
        <f t="shared" si="73"/>
        <v>9740.7407407407409</v>
      </c>
      <c r="Q2368" t="s">
        <v>8324</v>
      </c>
      <c r="R2368" t="s">
        <v>8325</v>
      </c>
      <c r="S2368" s="8">
        <v>42268.531631944439</v>
      </c>
      <c r="T2368" s="8"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72"/>
        <v>1.34</v>
      </c>
      <c r="P2369">
        <f t="shared" si="73"/>
        <v>4785.7142857142853</v>
      </c>
      <c r="Q2369" t="s">
        <v>8324</v>
      </c>
      <c r="R2369" t="s">
        <v>8325</v>
      </c>
      <c r="S2369" s="8">
        <v>42425.970092592594</v>
      </c>
      <c r="T2369" s="8"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72"/>
        <v>0.25</v>
      </c>
      <c r="P2370">
        <f t="shared" si="73"/>
        <v>5000</v>
      </c>
      <c r="Q2370" t="s">
        <v>8324</v>
      </c>
      <c r="R2370" t="s">
        <v>8325</v>
      </c>
      <c r="S2370" s="8">
        <v>42063.721817129626</v>
      </c>
      <c r="T2370" s="8"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74">(E2371/D2371)*100</f>
        <v>0</v>
      </c>
      <c r="P2371" t="e">
        <f t="shared" ref="P2371:P2434" si="75">(E2371/L2371)*100</f>
        <v>#DIV/0!</v>
      </c>
      <c r="Q2371" t="s">
        <v>8324</v>
      </c>
      <c r="R2371" t="s">
        <v>8325</v>
      </c>
      <c r="S2371" s="8">
        <v>42380.812627314815</v>
      </c>
      <c r="T2371" s="8"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74"/>
        <v>0.32800000000000001</v>
      </c>
      <c r="P2372">
        <f t="shared" si="75"/>
        <v>2050</v>
      </c>
      <c r="Q2372" t="s">
        <v>8324</v>
      </c>
      <c r="R2372" t="s">
        <v>8325</v>
      </c>
      <c r="S2372" s="8">
        <v>41961.18913194444</v>
      </c>
      <c r="T2372" s="8"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74"/>
        <v>0</v>
      </c>
      <c r="P2373" t="e">
        <f t="shared" si="75"/>
        <v>#DIV/0!</v>
      </c>
      <c r="Q2373" t="s">
        <v>8324</v>
      </c>
      <c r="R2373" t="s">
        <v>8325</v>
      </c>
      <c r="S2373" s="8">
        <v>42150.777731481481</v>
      </c>
      <c r="T2373" s="8"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74"/>
        <v>3.2727272727272729</v>
      </c>
      <c r="P2374">
        <f t="shared" si="75"/>
        <v>3000</v>
      </c>
      <c r="Q2374" t="s">
        <v>8324</v>
      </c>
      <c r="R2374" t="s">
        <v>8325</v>
      </c>
      <c r="S2374" s="8">
        <v>42088.069108796291</v>
      </c>
      <c r="T2374" s="8"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74"/>
        <v>5.8823529411764705E-3</v>
      </c>
      <c r="P2375">
        <f t="shared" si="75"/>
        <v>5000</v>
      </c>
      <c r="Q2375" t="s">
        <v>8324</v>
      </c>
      <c r="R2375" t="s">
        <v>8325</v>
      </c>
      <c r="S2375" s="8">
        <v>42215.662314814821</v>
      </c>
      <c r="T2375" s="8"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74"/>
        <v>4.5454545454545456E-2</v>
      </c>
      <c r="P2376">
        <f t="shared" si="75"/>
        <v>1000</v>
      </c>
      <c r="Q2376" t="s">
        <v>8324</v>
      </c>
      <c r="R2376" t="s">
        <v>8325</v>
      </c>
      <c r="S2376" s="8">
        <v>42017.843287037031</v>
      </c>
      <c r="T2376" s="8"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74"/>
        <v>0</v>
      </c>
      <c r="P2377" t="e">
        <f t="shared" si="75"/>
        <v>#DIV/0!</v>
      </c>
      <c r="Q2377" t="s">
        <v>8324</v>
      </c>
      <c r="R2377" t="s">
        <v>8325</v>
      </c>
      <c r="S2377" s="8">
        <v>42592.836076388892</v>
      </c>
      <c r="T2377" s="8"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74"/>
        <v>10.877666666666666</v>
      </c>
      <c r="P2378">
        <f t="shared" si="75"/>
        <v>8158.25</v>
      </c>
      <c r="Q2378" t="s">
        <v>8324</v>
      </c>
      <c r="R2378" t="s">
        <v>8325</v>
      </c>
      <c r="S2378" s="8">
        <v>42318.925532407404</v>
      </c>
      <c r="T2378" s="8"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74"/>
        <v>0</v>
      </c>
      <c r="P2379" t="e">
        <f t="shared" si="75"/>
        <v>#DIV/0!</v>
      </c>
      <c r="Q2379" t="s">
        <v>8324</v>
      </c>
      <c r="R2379" t="s">
        <v>8325</v>
      </c>
      <c r="S2379" s="8">
        <v>42669.870173611111</v>
      </c>
      <c r="T2379" s="8"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74"/>
        <v>0</v>
      </c>
      <c r="P2380" t="e">
        <f t="shared" si="75"/>
        <v>#DIV/0!</v>
      </c>
      <c r="Q2380" t="s">
        <v>8324</v>
      </c>
      <c r="R2380" t="s">
        <v>8325</v>
      </c>
      <c r="S2380" s="8">
        <v>42213.013078703705</v>
      </c>
      <c r="T2380" s="8"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74"/>
        <v>0</v>
      </c>
      <c r="P2381" t="e">
        <f t="shared" si="75"/>
        <v>#DIV/0!</v>
      </c>
      <c r="Q2381" t="s">
        <v>8324</v>
      </c>
      <c r="R2381" t="s">
        <v>8325</v>
      </c>
      <c r="S2381" s="8">
        <v>42237.016388888893</v>
      </c>
      <c r="T2381" s="8"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74"/>
        <v>0.36666666666666664</v>
      </c>
      <c r="P2382">
        <f t="shared" si="75"/>
        <v>1833.3333333333333</v>
      </c>
      <c r="Q2382" t="s">
        <v>8324</v>
      </c>
      <c r="R2382" t="s">
        <v>8325</v>
      </c>
      <c r="S2382" s="8">
        <v>42248.793310185181</v>
      </c>
      <c r="T2382" s="8"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74"/>
        <v>1.8193398957730169</v>
      </c>
      <c r="P2383">
        <f t="shared" si="75"/>
        <v>22442.857142857141</v>
      </c>
      <c r="Q2383" t="s">
        <v>8324</v>
      </c>
      <c r="R2383" t="s">
        <v>8325</v>
      </c>
      <c r="S2383" s="8">
        <v>42074.935740740737</v>
      </c>
      <c r="T2383" s="8"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74"/>
        <v>2.5</v>
      </c>
      <c r="P2384">
        <f t="shared" si="75"/>
        <v>3750</v>
      </c>
      <c r="Q2384" t="s">
        <v>8324</v>
      </c>
      <c r="R2384" t="s">
        <v>8325</v>
      </c>
      <c r="S2384" s="8">
        <v>42195.187534722223</v>
      </c>
      <c r="T2384" s="8"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74"/>
        <v>4.3499999999999996</v>
      </c>
      <c r="P2385">
        <f t="shared" si="75"/>
        <v>14500</v>
      </c>
      <c r="Q2385" t="s">
        <v>8324</v>
      </c>
      <c r="R2385" t="s">
        <v>8325</v>
      </c>
      <c r="S2385" s="8">
        <v>42027.056793981479</v>
      </c>
      <c r="T2385" s="8"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74"/>
        <v>0.8</v>
      </c>
      <c r="P2386">
        <f t="shared" si="75"/>
        <v>100</v>
      </c>
      <c r="Q2386" t="s">
        <v>8324</v>
      </c>
      <c r="R2386" t="s">
        <v>8325</v>
      </c>
      <c r="S2386" s="8">
        <v>41927.067627314813</v>
      </c>
      <c r="T2386" s="8"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74"/>
        <v>1.2123076923076923</v>
      </c>
      <c r="P2387">
        <f t="shared" si="75"/>
        <v>11257.142857142857</v>
      </c>
      <c r="Q2387" t="s">
        <v>8324</v>
      </c>
      <c r="R2387" t="s">
        <v>8325</v>
      </c>
      <c r="S2387" s="8">
        <v>42191.70175925926</v>
      </c>
      <c r="T2387" s="8"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74"/>
        <v>0</v>
      </c>
      <c r="P2388" t="e">
        <f t="shared" si="75"/>
        <v>#DIV/0!</v>
      </c>
      <c r="Q2388" t="s">
        <v>8324</v>
      </c>
      <c r="R2388" t="s">
        <v>8325</v>
      </c>
      <c r="S2388" s="8">
        <v>41954.838240740741</v>
      </c>
      <c r="T2388" s="8"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74"/>
        <v>0.68399999999999994</v>
      </c>
      <c r="P2389">
        <f t="shared" si="75"/>
        <v>34200</v>
      </c>
      <c r="Q2389" t="s">
        <v>8324</v>
      </c>
      <c r="R2389" t="s">
        <v>8325</v>
      </c>
      <c r="S2389" s="8">
        <v>42528.626620370371</v>
      </c>
      <c r="T2389" s="8"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74"/>
        <v>1.2513513513513512</v>
      </c>
      <c r="P2390">
        <f t="shared" si="75"/>
        <v>5787.5</v>
      </c>
      <c r="Q2390" t="s">
        <v>8324</v>
      </c>
      <c r="R2390" t="s">
        <v>8325</v>
      </c>
      <c r="S2390" s="8">
        <v>41989.853692129633</v>
      </c>
      <c r="T2390" s="8"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74"/>
        <v>0.1875</v>
      </c>
      <c r="P2391">
        <f t="shared" si="75"/>
        <v>3000</v>
      </c>
      <c r="Q2391" t="s">
        <v>8324</v>
      </c>
      <c r="R2391" t="s">
        <v>8325</v>
      </c>
      <c r="S2391" s="8">
        <v>42179.653379629628</v>
      </c>
      <c r="T2391" s="8"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74"/>
        <v>0</v>
      </c>
      <c r="P2392" t="e">
        <f t="shared" si="75"/>
        <v>#DIV/0!</v>
      </c>
      <c r="Q2392" t="s">
        <v>8324</v>
      </c>
      <c r="R2392" t="s">
        <v>8325</v>
      </c>
      <c r="S2392" s="8">
        <v>41968.262314814812</v>
      </c>
      <c r="T2392" s="8"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74"/>
        <v>0.125</v>
      </c>
      <c r="P2393">
        <f t="shared" si="75"/>
        <v>2500</v>
      </c>
      <c r="Q2393" t="s">
        <v>8324</v>
      </c>
      <c r="R2393" t="s">
        <v>8325</v>
      </c>
      <c r="S2393" s="8">
        <v>42064.794490740736</v>
      </c>
      <c r="T2393" s="8"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74"/>
        <v>0</v>
      </c>
      <c r="P2394" t="e">
        <f t="shared" si="75"/>
        <v>#DIV/0!</v>
      </c>
      <c r="Q2394" t="s">
        <v>8324</v>
      </c>
      <c r="R2394" t="s">
        <v>8325</v>
      </c>
      <c r="S2394" s="8">
        <v>42276.120636574073</v>
      </c>
      <c r="T2394" s="8"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74"/>
        <v>0.05</v>
      </c>
      <c r="P2395">
        <f t="shared" si="75"/>
        <v>5000</v>
      </c>
      <c r="Q2395" t="s">
        <v>8324</v>
      </c>
      <c r="R2395" t="s">
        <v>8325</v>
      </c>
      <c r="S2395" s="8">
        <v>42194.648344907408</v>
      </c>
      <c r="T2395" s="8"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74"/>
        <v>0.06</v>
      </c>
      <c r="P2396">
        <f t="shared" si="75"/>
        <v>150</v>
      </c>
      <c r="Q2396" t="s">
        <v>8324</v>
      </c>
      <c r="R2396" t="s">
        <v>8325</v>
      </c>
      <c r="S2396" s="8">
        <v>42031.362187499995</v>
      </c>
      <c r="T2396" s="8"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74"/>
        <v>0</v>
      </c>
      <c r="P2397" t="e">
        <f t="shared" si="75"/>
        <v>#DIV/0!</v>
      </c>
      <c r="Q2397" t="s">
        <v>8324</v>
      </c>
      <c r="R2397" t="s">
        <v>8325</v>
      </c>
      <c r="S2397" s="8">
        <v>42717.121377314819</v>
      </c>
      <c r="T2397" s="8"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74"/>
        <v>0.2</v>
      </c>
      <c r="P2398">
        <f t="shared" si="75"/>
        <v>1000</v>
      </c>
      <c r="Q2398" t="s">
        <v>8324</v>
      </c>
      <c r="R2398" t="s">
        <v>8325</v>
      </c>
      <c r="S2398" s="8">
        <v>42262.849050925928</v>
      </c>
      <c r="T2398" s="8"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74"/>
        <v>0</v>
      </c>
      <c r="P2399" t="e">
        <f t="shared" si="75"/>
        <v>#DIV/0!</v>
      </c>
      <c r="Q2399" t="s">
        <v>8324</v>
      </c>
      <c r="R2399" t="s">
        <v>8325</v>
      </c>
      <c r="S2399" s="8">
        <v>41976.88490740741</v>
      </c>
      <c r="T2399" s="8"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74"/>
        <v>0</v>
      </c>
      <c r="P2400" t="e">
        <f t="shared" si="75"/>
        <v>#DIV/0!</v>
      </c>
      <c r="Q2400" t="s">
        <v>8324</v>
      </c>
      <c r="R2400" t="s">
        <v>8325</v>
      </c>
      <c r="S2400" s="8">
        <v>42157.916481481487</v>
      </c>
      <c r="T2400" s="8"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74"/>
        <v>0</v>
      </c>
      <c r="P2401" t="e">
        <f t="shared" si="75"/>
        <v>#DIV/0!</v>
      </c>
      <c r="Q2401" t="s">
        <v>8324</v>
      </c>
      <c r="R2401" t="s">
        <v>8325</v>
      </c>
      <c r="S2401" s="8">
        <v>41956.853078703702</v>
      </c>
      <c r="T2401" s="8"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74"/>
        <v>0</v>
      </c>
      <c r="P2402" t="e">
        <f t="shared" si="75"/>
        <v>#DIV/0!</v>
      </c>
      <c r="Q2402" t="s">
        <v>8324</v>
      </c>
      <c r="R2402" t="s">
        <v>8325</v>
      </c>
      <c r="S2402" s="8">
        <v>42444.268101851849</v>
      </c>
      <c r="T2402" s="8"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74"/>
        <v>0.71785714285714286</v>
      </c>
      <c r="P2403">
        <f t="shared" si="75"/>
        <v>2233.333333333333</v>
      </c>
      <c r="Q2403" t="s">
        <v>8341</v>
      </c>
      <c r="R2403" t="s">
        <v>8342</v>
      </c>
      <c r="S2403" s="8">
        <v>42374.822870370372</v>
      </c>
      <c r="T2403" s="8"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74"/>
        <v>0.43333333333333329</v>
      </c>
      <c r="P2404">
        <f t="shared" si="75"/>
        <v>5200</v>
      </c>
      <c r="Q2404" t="s">
        <v>8341</v>
      </c>
      <c r="R2404" t="s">
        <v>8342</v>
      </c>
      <c r="S2404" s="8">
        <v>42107.679756944446</v>
      </c>
      <c r="T2404" s="8"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74"/>
        <v>16.833333333333332</v>
      </c>
      <c r="P2405">
        <f t="shared" si="75"/>
        <v>1683.3333333333333</v>
      </c>
      <c r="Q2405" t="s">
        <v>8341</v>
      </c>
      <c r="R2405" t="s">
        <v>8342</v>
      </c>
      <c r="S2405" s="8">
        <v>42399.882615740738</v>
      </c>
      <c r="T2405" s="8"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74"/>
        <v>0</v>
      </c>
      <c r="P2406" t="e">
        <f t="shared" si="75"/>
        <v>#DIV/0!</v>
      </c>
      <c r="Q2406" t="s">
        <v>8341</v>
      </c>
      <c r="R2406" t="s">
        <v>8342</v>
      </c>
      <c r="S2406" s="8">
        <v>42342.03943287037</v>
      </c>
      <c r="T2406" s="8"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74"/>
        <v>22.52</v>
      </c>
      <c r="P2407">
        <f t="shared" si="75"/>
        <v>5630</v>
      </c>
      <c r="Q2407" t="s">
        <v>8341</v>
      </c>
      <c r="R2407" t="s">
        <v>8342</v>
      </c>
      <c r="S2407" s="8">
        <v>42595.585358796292</v>
      </c>
      <c r="T2407" s="8"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74"/>
        <v>41.384615384615387</v>
      </c>
      <c r="P2408">
        <f t="shared" si="75"/>
        <v>8406.25</v>
      </c>
      <c r="Q2408" t="s">
        <v>8341</v>
      </c>
      <c r="R2408" t="s">
        <v>8342</v>
      </c>
      <c r="S2408" s="8">
        <v>41983.110995370371</v>
      </c>
      <c r="T2408" s="8"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74"/>
        <v>25.259090909090908</v>
      </c>
      <c r="P2409">
        <f t="shared" si="75"/>
        <v>16839.39393939394</v>
      </c>
      <c r="Q2409" t="s">
        <v>8341</v>
      </c>
      <c r="R2409" t="s">
        <v>8342</v>
      </c>
      <c r="S2409" s="8">
        <v>42082.575555555552</v>
      </c>
      <c r="T2409" s="8"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74"/>
        <v>0.2</v>
      </c>
      <c r="P2410">
        <f t="shared" si="75"/>
        <v>1500</v>
      </c>
      <c r="Q2410" t="s">
        <v>8341</v>
      </c>
      <c r="R2410" t="s">
        <v>8342</v>
      </c>
      <c r="S2410" s="8">
        <v>41919.140706018516</v>
      </c>
      <c r="T2410" s="8"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74"/>
        <v>1.8399999999999999</v>
      </c>
      <c r="P2411">
        <f t="shared" si="75"/>
        <v>7666.666666666667</v>
      </c>
      <c r="Q2411" t="s">
        <v>8341</v>
      </c>
      <c r="R2411" t="s">
        <v>8342</v>
      </c>
      <c r="S2411" s="8">
        <v>42204.875868055555</v>
      </c>
      <c r="T2411" s="8"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74"/>
        <v>0</v>
      </c>
      <c r="P2412" t="e">
        <f t="shared" si="75"/>
        <v>#DIV/0!</v>
      </c>
      <c r="Q2412" t="s">
        <v>8341</v>
      </c>
      <c r="R2412" t="s">
        <v>8342</v>
      </c>
      <c r="S2412" s="8">
        <v>42224.408275462964</v>
      </c>
      <c r="T2412" s="8"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74"/>
        <v>0.60399999999999998</v>
      </c>
      <c r="P2413">
        <f t="shared" si="75"/>
        <v>5033.3333333333339</v>
      </c>
      <c r="Q2413" t="s">
        <v>8341</v>
      </c>
      <c r="R2413" t="s">
        <v>8342</v>
      </c>
      <c r="S2413" s="8">
        <v>42211.732430555552</v>
      </c>
      <c r="T2413" s="8"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74"/>
        <v>0</v>
      </c>
      <c r="P2414" t="e">
        <f t="shared" si="75"/>
        <v>#DIV/0!</v>
      </c>
      <c r="Q2414" t="s">
        <v>8341</v>
      </c>
      <c r="R2414" t="s">
        <v>8342</v>
      </c>
      <c r="S2414" s="8">
        <v>42655.736956018518</v>
      </c>
      <c r="T2414" s="8"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74"/>
        <v>0.83333333333333337</v>
      </c>
      <c r="P2415">
        <f t="shared" si="75"/>
        <v>833.33333333333337</v>
      </c>
      <c r="Q2415" t="s">
        <v>8341</v>
      </c>
      <c r="R2415" t="s">
        <v>8342</v>
      </c>
      <c r="S2415" s="8">
        <v>41760.10974537037</v>
      </c>
      <c r="T2415" s="8"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74"/>
        <v>3.0666666666666664</v>
      </c>
      <c r="P2416">
        <f t="shared" si="75"/>
        <v>3538.4615384615386</v>
      </c>
      <c r="Q2416" t="s">
        <v>8341</v>
      </c>
      <c r="R2416" t="s">
        <v>8342</v>
      </c>
      <c r="S2416" s="8">
        <v>42198.695138888885</v>
      </c>
      <c r="T2416" s="8"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74"/>
        <v>0.55833333333333335</v>
      </c>
      <c r="P2417">
        <f t="shared" si="75"/>
        <v>5583.3333333333339</v>
      </c>
      <c r="Q2417" t="s">
        <v>8341</v>
      </c>
      <c r="R2417" t="s">
        <v>8342</v>
      </c>
      <c r="S2417" s="8">
        <v>42536.862800925926</v>
      </c>
      <c r="T2417" s="8"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74"/>
        <v>2.5000000000000001E-2</v>
      </c>
      <c r="P2418">
        <f t="shared" si="75"/>
        <v>500</v>
      </c>
      <c r="Q2418" t="s">
        <v>8341</v>
      </c>
      <c r="R2418" t="s">
        <v>8342</v>
      </c>
      <c r="S2418" s="8">
        <v>42019.737766203703</v>
      </c>
      <c r="T2418" s="8"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74"/>
        <v>0</v>
      </c>
      <c r="P2419" t="e">
        <f t="shared" si="75"/>
        <v>#DIV/0!</v>
      </c>
      <c r="Q2419" t="s">
        <v>8341</v>
      </c>
      <c r="R2419" t="s">
        <v>8342</v>
      </c>
      <c r="S2419" s="8">
        <v>41831.884108796294</v>
      </c>
      <c r="T2419" s="8"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74"/>
        <v>0.02</v>
      </c>
      <c r="P2420">
        <f t="shared" si="75"/>
        <v>100</v>
      </c>
      <c r="Q2420" t="s">
        <v>8341</v>
      </c>
      <c r="R2420" t="s">
        <v>8342</v>
      </c>
      <c r="S2420" s="8">
        <v>42027.856990740736</v>
      </c>
      <c r="T2420" s="8"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74"/>
        <v>0</v>
      </c>
      <c r="P2421" t="e">
        <f t="shared" si="75"/>
        <v>#DIV/0!</v>
      </c>
      <c r="Q2421" t="s">
        <v>8341</v>
      </c>
      <c r="R2421" t="s">
        <v>8342</v>
      </c>
      <c r="S2421" s="8">
        <v>41993.738298611104</v>
      </c>
      <c r="T2421" s="8"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74"/>
        <v>14.825133372851216</v>
      </c>
      <c r="P2422">
        <f t="shared" si="75"/>
        <v>6947.2222222222226</v>
      </c>
      <c r="Q2422" t="s">
        <v>8341</v>
      </c>
      <c r="R2422" t="s">
        <v>8342</v>
      </c>
      <c r="S2422" s="8">
        <v>41893.028877314813</v>
      </c>
      <c r="T2422" s="8"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74"/>
        <v>1.6666666666666666E-2</v>
      </c>
      <c r="P2423">
        <f t="shared" si="75"/>
        <v>100</v>
      </c>
      <c r="Q2423" t="s">
        <v>8341</v>
      </c>
      <c r="R2423" t="s">
        <v>8342</v>
      </c>
      <c r="S2423" s="8">
        <v>42026.687453703707</v>
      </c>
      <c r="T2423" s="8"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74"/>
        <v>0.2</v>
      </c>
      <c r="P2424">
        <f t="shared" si="75"/>
        <v>100</v>
      </c>
      <c r="Q2424" t="s">
        <v>8341</v>
      </c>
      <c r="R2424" t="s">
        <v>8342</v>
      </c>
      <c r="S2424" s="8">
        <v>42044.724953703699</v>
      </c>
      <c r="T2424" s="8"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74"/>
        <v>1.3333333333333334E-2</v>
      </c>
      <c r="P2425">
        <f t="shared" si="75"/>
        <v>800</v>
      </c>
      <c r="Q2425" t="s">
        <v>8341</v>
      </c>
      <c r="R2425" t="s">
        <v>8342</v>
      </c>
      <c r="S2425" s="8">
        <v>41974.704745370371</v>
      </c>
      <c r="T2425" s="8"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74"/>
        <v>1.24</v>
      </c>
      <c r="P2426">
        <f t="shared" si="75"/>
        <v>3444.4444444444443</v>
      </c>
      <c r="Q2426" t="s">
        <v>8341</v>
      </c>
      <c r="R2426" t="s">
        <v>8342</v>
      </c>
      <c r="S2426" s="8">
        <v>41909.892453703702</v>
      </c>
      <c r="T2426" s="8"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74"/>
        <v>2.8571428571428574E-2</v>
      </c>
      <c r="P2427">
        <f t="shared" si="75"/>
        <v>100</v>
      </c>
      <c r="Q2427" t="s">
        <v>8341</v>
      </c>
      <c r="R2427" t="s">
        <v>8342</v>
      </c>
      <c r="S2427" s="8">
        <v>42502.913761574076</v>
      </c>
      <c r="T2427" s="8"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74"/>
        <v>0</v>
      </c>
      <c r="P2428" t="e">
        <f t="shared" si="75"/>
        <v>#DIV/0!</v>
      </c>
      <c r="Q2428" t="s">
        <v>8341</v>
      </c>
      <c r="R2428" t="s">
        <v>8342</v>
      </c>
      <c r="S2428" s="8">
        <v>42164.170046296291</v>
      </c>
      <c r="T2428" s="8"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74"/>
        <v>2E-3</v>
      </c>
      <c r="P2429">
        <f t="shared" si="75"/>
        <v>100</v>
      </c>
      <c r="Q2429" t="s">
        <v>8341</v>
      </c>
      <c r="R2429" t="s">
        <v>8342</v>
      </c>
      <c r="S2429" s="8">
        <v>42412.318668981476</v>
      </c>
      <c r="T2429" s="8"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74"/>
        <v>2.8571428571428571E-3</v>
      </c>
      <c r="P2430">
        <f t="shared" si="75"/>
        <v>100</v>
      </c>
      <c r="Q2430" t="s">
        <v>8341</v>
      </c>
      <c r="R2430" t="s">
        <v>8342</v>
      </c>
      <c r="S2430" s="8">
        <v>42045.784155092595</v>
      </c>
      <c r="T2430" s="8"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74"/>
        <v>1.4321428571428572</v>
      </c>
      <c r="P2431">
        <f t="shared" si="75"/>
        <v>50125</v>
      </c>
      <c r="Q2431" t="s">
        <v>8341</v>
      </c>
      <c r="R2431" t="s">
        <v>8342</v>
      </c>
      <c r="S2431" s="8">
        <v>42734.879236111112</v>
      </c>
      <c r="T2431" s="8"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74"/>
        <v>0.70000000000000007</v>
      </c>
      <c r="P2432">
        <f t="shared" si="75"/>
        <v>1050</v>
      </c>
      <c r="Q2432" t="s">
        <v>8341</v>
      </c>
      <c r="R2432" t="s">
        <v>8342</v>
      </c>
      <c r="S2432" s="8">
        <v>42382.130833333329</v>
      </c>
      <c r="T2432" s="8"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74"/>
        <v>2E-3</v>
      </c>
      <c r="P2433">
        <f t="shared" si="75"/>
        <v>100</v>
      </c>
      <c r="Q2433" t="s">
        <v>8341</v>
      </c>
      <c r="R2433" t="s">
        <v>8342</v>
      </c>
      <c r="S2433" s="8">
        <v>42489.099687499998</v>
      </c>
      <c r="T2433" s="8"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74"/>
        <v>1.4285714285714287E-2</v>
      </c>
      <c r="P2434">
        <f t="shared" si="75"/>
        <v>100</v>
      </c>
      <c r="Q2434" t="s">
        <v>8341</v>
      </c>
      <c r="R2434" t="s">
        <v>8342</v>
      </c>
      <c r="S2434" s="8">
        <v>42041.218715277777</v>
      </c>
      <c r="T2434" s="8"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76">(E2435/D2435)*100</f>
        <v>0</v>
      </c>
      <c r="P2435" t="e">
        <f t="shared" ref="P2435:P2498" si="77">(E2435/L2435)*100</f>
        <v>#DIV/0!</v>
      </c>
      <c r="Q2435" t="s">
        <v>8341</v>
      </c>
      <c r="R2435" t="s">
        <v>8342</v>
      </c>
      <c r="S2435" s="8">
        <v>42397.89980324074</v>
      </c>
      <c r="T2435" s="8"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76"/>
        <v>0.13</v>
      </c>
      <c r="P2436">
        <f t="shared" si="77"/>
        <v>1300</v>
      </c>
      <c r="Q2436" t="s">
        <v>8341</v>
      </c>
      <c r="R2436" t="s">
        <v>8342</v>
      </c>
      <c r="S2436" s="8">
        <v>42180.18604166666</v>
      </c>
      <c r="T2436" s="8"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76"/>
        <v>0.48960000000000004</v>
      </c>
      <c r="P2437">
        <f t="shared" si="77"/>
        <v>30600</v>
      </c>
      <c r="Q2437" t="s">
        <v>8341</v>
      </c>
      <c r="R2437" t="s">
        <v>8342</v>
      </c>
      <c r="S2437" s="8">
        <v>42252.277615740735</v>
      </c>
      <c r="T2437" s="8"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76"/>
        <v>3.8461538461538464E-2</v>
      </c>
      <c r="P2438">
        <f t="shared" si="77"/>
        <v>2250</v>
      </c>
      <c r="Q2438" t="s">
        <v>8341</v>
      </c>
      <c r="R2438" t="s">
        <v>8342</v>
      </c>
      <c r="S2438" s="8">
        <v>42338.615393518514</v>
      </c>
      <c r="T2438" s="8"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76"/>
        <v>0</v>
      </c>
      <c r="P2439" t="e">
        <f t="shared" si="77"/>
        <v>#DIV/0!</v>
      </c>
      <c r="Q2439" t="s">
        <v>8341</v>
      </c>
      <c r="R2439" t="s">
        <v>8342</v>
      </c>
      <c r="S2439" s="8">
        <v>42031.965138888889</v>
      </c>
      <c r="T2439" s="8"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76"/>
        <v>0.33333333333333337</v>
      </c>
      <c r="P2440">
        <f t="shared" si="77"/>
        <v>5000</v>
      </c>
      <c r="Q2440" t="s">
        <v>8341</v>
      </c>
      <c r="R2440" t="s">
        <v>8342</v>
      </c>
      <c r="S2440" s="8">
        <v>42285.91506944444</v>
      </c>
      <c r="T2440" s="8"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76"/>
        <v>0</v>
      </c>
      <c r="P2441" t="e">
        <f t="shared" si="77"/>
        <v>#DIV/0!</v>
      </c>
      <c r="Q2441" t="s">
        <v>8341</v>
      </c>
      <c r="R2441" t="s">
        <v>8342</v>
      </c>
      <c r="S2441" s="8">
        <v>42265.818622685183</v>
      </c>
      <c r="T2441" s="8"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76"/>
        <v>0.2</v>
      </c>
      <c r="P2442">
        <f t="shared" si="77"/>
        <v>500</v>
      </c>
      <c r="Q2442" t="s">
        <v>8341</v>
      </c>
      <c r="R2442" t="s">
        <v>8342</v>
      </c>
      <c r="S2442" s="8">
        <v>42383.899456018517</v>
      </c>
      <c r="T2442" s="8"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76"/>
        <v>107.88</v>
      </c>
      <c r="P2443">
        <f t="shared" si="77"/>
        <v>7422.9357798165138</v>
      </c>
      <c r="Q2443" t="s">
        <v>8341</v>
      </c>
      <c r="R2443" t="s">
        <v>8357</v>
      </c>
      <c r="S2443" s="8">
        <v>42187.125625000001</v>
      </c>
      <c r="T2443" s="8"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76"/>
        <v>125.94166666666666</v>
      </c>
      <c r="P2444">
        <f t="shared" si="77"/>
        <v>8125.2688172043008</v>
      </c>
      <c r="Q2444" t="s">
        <v>8341</v>
      </c>
      <c r="R2444" t="s">
        <v>8357</v>
      </c>
      <c r="S2444" s="8">
        <v>42052.666990740734</v>
      </c>
      <c r="T2444" s="8"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76"/>
        <v>202.51495</v>
      </c>
      <c r="P2445">
        <f t="shared" si="77"/>
        <v>13023.469453376205</v>
      </c>
      <c r="Q2445" t="s">
        <v>8341</v>
      </c>
      <c r="R2445" t="s">
        <v>8357</v>
      </c>
      <c r="S2445" s="8">
        <v>41836.625254629631</v>
      </c>
      <c r="T2445" s="8"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76"/>
        <v>108.60000000000001</v>
      </c>
      <c r="P2446">
        <f t="shared" si="77"/>
        <v>5340.9836065573772</v>
      </c>
      <c r="Q2446" t="s">
        <v>8341</v>
      </c>
      <c r="R2446" t="s">
        <v>8357</v>
      </c>
      <c r="S2446" s="8">
        <v>42485.754525462966</v>
      </c>
      <c r="T2446" s="8"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76"/>
        <v>172.8</v>
      </c>
      <c r="P2447">
        <f t="shared" si="77"/>
        <v>7513.04347826087</v>
      </c>
      <c r="Q2447" t="s">
        <v>8341</v>
      </c>
      <c r="R2447" t="s">
        <v>8357</v>
      </c>
      <c r="S2447" s="8">
        <v>42243.190057870372</v>
      </c>
      <c r="T2447" s="8"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76"/>
        <v>167.98</v>
      </c>
      <c r="P2448">
        <f t="shared" si="77"/>
        <v>7566.666666666667</v>
      </c>
      <c r="Q2448" t="s">
        <v>8341</v>
      </c>
      <c r="R2448" t="s">
        <v>8357</v>
      </c>
      <c r="S2448" s="8">
        <v>42670.602673611109</v>
      </c>
      <c r="T2448" s="8"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76"/>
        <v>427.20000000000005</v>
      </c>
      <c r="P2449">
        <f t="shared" si="77"/>
        <v>3169.1394658753707</v>
      </c>
      <c r="Q2449" t="s">
        <v>8341</v>
      </c>
      <c r="R2449" t="s">
        <v>8357</v>
      </c>
      <c r="S2449" s="8">
        <v>42654.469826388886</v>
      </c>
      <c r="T2449" s="8"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76"/>
        <v>107.5</v>
      </c>
      <c r="P2450">
        <f t="shared" si="77"/>
        <v>4777.7777777777783</v>
      </c>
      <c r="Q2450" t="s">
        <v>8341</v>
      </c>
      <c r="R2450" t="s">
        <v>8357</v>
      </c>
      <c r="S2450" s="8">
        <v>42607.316122685181</v>
      </c>
      <c r="T2450" s="8"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76"/>
        <v>108</v>
      </c>
      <c r="P2451">
        <f t="shared" si="77"/>
        <v>9000</v>
      </c>
      <c r="Q2451" t="s">
        <v>8341</v>
      </c>
      <c r="R2451" t="s">
        <v>8357</v>
      </c>
      <c r="S2451" s="8">
        <v>41943.142534722225</v>
      </c>
      <c r="T2451" s="8"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76"/>
        <v>101.53353333333335</v>
      </c>
      <c r="P2452">
        <f t="shared" si="77"/>
        <v>14931.401960784313</v>
      </c>
      <c r="Q2452" t="s">
        <v>8341</v>
      </c>
      <c r="R2452" t="s">
        <v>8357</v>
      </c>
      <c r="S2452" s="8">
        <v>41902.07240740741</v>
      </c>
      <c r="T2452" s="8"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76"/>
        <v>115.45</v>
      </c>
      <c r="P2453">
        <f t="shared" si="77"/>
        <v>6206.989247311828</v>
      </c>
      <c r="Q2453" t="s">
        <v>8341</v>
      </c>
      <c r="R2453" t="s">
        <v>8357</v>
      </c>
      <c r="S2453" s="8">
        <v>42779.908449074079</v>
      </c>
      <c r="T2453" s="8"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76"/>
        <v>133.5</v>
      </c>
      <c r="P2454">
        <f t="shared" si="77"/>
        <v>5340</v>
      </c>
      <c r="Q2454" t="s">
        <v>8341</v>
      </c>
      <c r="R2454" t="s">
        <v>8357</v>
      </c>
      <c r="S2454" s="8">
        <v>42338.84375</v>
      </c>
      <c r="T2454" s="8"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76"/>
        <v>154.69999999999999</v>
      </c>
      <c r="P2455">
        <f t="shared" si="77"/>
        <v>6926.8656716417909</v>
      </c>
      <c r="Q2455" t="s">
        <v>8341</v>
      </c>
      <c r="R2455" t="s">
        <v>8357</v>
      </c>
      <c r="S2455" s="8">
        <v>42738.692233796297</v>
      </c>
      <c r="T2455" s="8"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76"/>
        <v>100.84571428571429</v>
      </c>
      <c r="P2456">
        <f t="shared" si="77"/>
        <v>27150.76923076923</v>
      </c>
      <c r="Q2456" t="s">
        <v>8341</v>
      </c>
      <c r="R2456" t="s">
        <v>8357</v>
      </c>
      <c r="S2456" s="8">
        <v>42770.201481481476</v>
      </c>
      <c r="T2456" s="8"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76"/>
        <v>182</v>
      </c>
      <c r="P2457">
        <f t="shared" si="77"/>
        <v>3412.5</v>
      </c>
      <c r="Q2457" t="s">
        <v>8341</v>
      </c>
      <c r="R2457" t="s">
        <v>8357</v>
      </c>
      <c r="S2457" s="8">
        <v>42452.781828703708</v>
      </c>
      <c r="T2457" s="8"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76"/>
        <v>180.86666666666667</v>
      </c>
      <c r="P2458">
        <f t="shared" si="77"/>
        <v>4049.2537313432836</v>
      </c>
      <c r="Q2458" t="s">
        <v>8341</v>
      </c>
      <c r="R2458" t="s">
        <v>8357</v>
      </c>
      <c r="S2458" s="8">
        <v>42761.961099537039</v>
      </c>
      <c r="T2458" s="8"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76"/>
        <v>102.30434782608695</v>
      </c>
      <c r="P2459">
        <f t="shared" si="77"/>
        <v>18975.806451612902</v>
      </c>
      <c r="Q2459" t="s">
        <v>8341</v>
      </c>
      <c r="R2459" t="s">
        <v>8357</v>
      </c>
      <c r="S2459" s="8">
        <v>42423.602500000001</v>
      </c>
      <c r="T2459" s="8"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76"/>
        <v>110.17999999999999</v>
      </c>
      <c r="P2460">
        <f t="shared" si="77"/>
        <v>6886.25</v>
      </c>
      <c r="Q2460" t="s">
        <v>8341</v>
      </c>
      <c r="R2460" t="s">
        <v>8357</v>
      </c>
      <c r="S2460" s="8">
        <v>42495.871736111112</v>
      </c>
      <c r="T2460" s="8"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76"/>
        <v>102.25</v>
      </c>
      <c r="P2461">
        <f t="shared" si="77"/>
        <v>10877.659574468085</v>
      </c>
      <c r="Q2461" t="s">
        <v>8341</v>
      </c>
      <c r="R2461" t="s">
        <v>8357</v>
      </c>
      <c r="S2461" s="8">
        <v>42407.637557870374</v>
      </c>
      <c r="T2461" s="8"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76"/>
        <v>100.78823529411764</v>
      </c>
      <c r="P2462">
        <f t="shared" si="77"/>
        <v>12598.529411764706</v>
      </c>
      <c r="Q2462" t="s">
        <v>8341</v>
      </c>
      <c r="R2462" t="s">
        <v>8357</v>
      </c>
      <c r="S2462" s="8">
        <v>42704.187118055561</v>
      </c>
      <c r="T2462" s="8"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76"/>
        <v>103.8</v>
      </c>
      <c r="P2463">
        <f t="shared" si="77"/>
        <v>9052.3255813953474</v>
      </c>
      <c r="Q2463" t="s">
        <v>8330</v>
      </c>
      <c r="R2463" t="s">
        <v>8334</v>
      </c>
      <c r="S2463" s="8">
        <v>40784.012696759259</v>
      </c>
      <c r="T2463" s="8"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76"/>
        <v>110.70833333333334</v>
      </c>
      <c r="P2464">
        <f t="shared" si="77"/>
        <v>2888.0434782608695</v>
      </c>
      <c r="Q2464" t="s">
        <v>8330</v>
      </c>
      <c r="R2464" t="s">
        <v>8334</v>
      </c>
      <c r="S2464" s="8">
        <v>41089.186296296299</v>
      </c>
      <c r="T2464" s="8"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76"/>
        <v>116.25000000000001</v>
      </c>
      <c r="P2465">
        <f t="shared" si="77"/>
        <v>3100</v>
      </c>
      <c r="Q2465" t="s">
        <v>8330</v>
      </c>
      <c r="R2465" t="s">
        <v>8334</v>
      </c>
      <c r="S2465" s="8">
        <v>41341.111400462964</v>
      </c>
      <c r="T2465" s="8"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76"/>
        <v>111.1</v>
      </c>
      <c r="P2466">
        <f t="shared" si="77"/>
        <v>5167.4418604651164</v>
      </c>
      <c r="Q2466" t="s">
        <v>8330</v>
      </c>
      <c r="R2466" t="s">
        <v>8334</v>
      </c>
      <c r="S2466" s="8">
        <v>42248.90042824074</v>
      </c>
      <c r="T2466" s="8"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76"/>
        <v>180.14285714285714</v>
      </c>
      <c r="P2467">
        <f t="shared" si="77"/>
        <v>2627.083333333333</v>
      </c>
      <c r="Q2467" t="s">
        <v>8330</v>
      </c>
      <c r="R2467" t="s">
        <v>8334</v>
      </c>
      <c r="S2467" s="8">
        <v>41145.719305555554</v>
      </c>
      <c r="T2467" s="8"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76"/>
        <v>100</v>
      </c>
      <c r="P2468">
        <f t="shared" si="77"/>
        <v>4807.6923076923076</v>
      </c>
      <c r="Q2468" t="s">
        <v>8330</v>
      </c>
      <c r="R2468" t="s">
        <v>8334</v>
      </c>
      <c r="S2468" s="8">
        <v>41373.102465277778</v>
      </c>
      <c r="T2468" s="8"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76"/>
        <v>118.5</v>
      </c>
      <c r="P2469">
        <f t="shared" si="77"/>
        <v>2755.8139534883721</v>
      </c>
      <c r="Q2469" t="s">
        <v>8330</v>
      </c>
      <c r="R2469" t="s">
        <v>8334</v>
      </c>
      <c r="S2469" s="8">
        <v>41025.874201388891</v>
      </c>
      <c r="T2469" s="8"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76"/>
        <v>107.21700000000001</v>
      </c>
      <c r="P2470">
        <f t="shared" si="77"/>
        <v>3697.1379310344828</v>
      </c>
      <c r="Q2470" t="s">
        <v>8330</v>
      </c>
      <c r="R2470" t="s">
        <v>8334</v>
      </c>
      <c r="S2470" s="8">
        <v>41174.154178240737</v>
      </c>
      <c r="T2470" s="8"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76"/>
        <v>113.66666666666667</v>
      </c>
      <c r="P2471">
        <f t="shared" si="77"/>
        <v>2902.127659574468</v>
      </c>
      <c r="Q2471" t="s">
        <v>8330</v>
      </c>
      <c r="R2471" t="s">
        <v>8334</v>
      </c>
      <c r="S2471" s="8">
        <v>40557.429733796293</v>
      </c>
      <c r="T2471" s="8"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76"/>
        <v>103.16400000000002</v>
      </c>
      <c r="P2472">
        <f t="shared" si="77"/>
        <v>2865.666666666667</v>
      </c>
      <c r="Q2472" t="s">
        <v>8330</v>
      </c>
      <c r="R2472" t="s">
        <v>8334</v>
      </c>
      <c r="S2472" s="8">
        <v>41023.07471064815</v>
      </c>
      <c r="T2472" s="8"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76"/>
        <v>128</v>
      </c>
      <c r="P2473">
        <f t="shared" si="77"/>
        <v>3764.7058823529414</v>
      </c>
      <c r="Q2473" t="s">
        <v>8330</v>
      </c>
      <c r="R2473" t="s">
        <v>8334</v>
      </c>
      <c r="S2473" s="8">
        <v>40893.992962962962</v>
      </c>
      <c r="T2473" s="8"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76"/>
        <v>135.76026666666667</v>
      </c>
      <c r="P2474">
        <f t="shared" si="77"/>
        <v>9790.4038461538457</v>
      </c>
      <c r="Q2474" t="s">
        <v>8330</v>
      </c>
      <c r="R2474" t="s">
        <v>8334</v>
      </c>
      <c r="S2474" s="8">
        <v>40354.11550925926</v>
      </c>
      <c r="T2474" s="8"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76"/>
        <v>100</v>
      </c>
      <c r="P2475">
        <f t="shared" si="77"/>
        <v>4255.3191489361698</v>
      </c>
      <c r="Q2475" t="s">
        <v>8330</v>
      </c>
      <c r="R2475" t="s">
        <v>8334</v>
      </c>
      <c r="S2475" s="8">
        <v>41193.748483796298</v>
      </c>
      <c r="T2475" s="8"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76"/>
        <v>100.00360000000002</v>
      </c>
      <c r="P2476">
        <f t="shared" si="77"/>
        <v>13158.368421052632</v>
      </c>
      <c r="Q2476" t="s">
        <v>8330</v>
      </c>
      <c r="R2476" t="s">
        <v>8334</v>
      </c>
      <c r="S2476" s="8">
        <v>40417.011296296296</v>
      </c>
      <c r="T2476" s="8"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76"/>
        <v>104.71999999999998</v>
      </c>
      <c r="P2477">
        <f t="shared" si="77"/>
        <v>3232.0987654320988</v>
      </c>
      <c r="Q2477" t="s">
        <v>8330</v>
      </c>
      <c r="R2477" t="s">
        <v>8334</v>
      </c>
      <c r="S2477" s="8">
        <v>40310.287673611114</v>
      </c>
      <c r="T2477" s="8"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76"/>
        <v>105.02249999999999</v>
      </c>
      <c r="P2478">
        <f t="shared" si="77"/>
        <v>6110.4</v>
      </c>
      <c r="Q2478" t="s">
        <v>8330</v>
      </c>
      <c r="R2478" t="s">
        <v>8334</v>
      </c>
      <c r="S2478" s="8">
        <v>41913.328356481477</v>
      </c>
      <c r="T2478" s="8"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76"/>
        <v>171.33333333333334</v>
      </c>
      <c r="P2479">
        <f t="shared" si="77"/>
        <v>3134.1463414634145</v>
      </c>
      <c r="Q2479" t="s">
        <v>8330</v>
      </c>
      <c r="R2479" t="s">
        <v>8334</v>
      </c>
      <c r="S2479" s="8">
        <v>41088.691493055558</v>
      </c>
      <c r="T2479" s="8"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76"/>
        <v>127.49999999999999</v>
      </c>
      <c r="P2480">
        <f t="shared" si="77"/>
        <v>12911.39240506329</v>
      </c>
      <c r="Q2480" t="s">
        <v>8330</v>
      </c>
      <c r="R2480" t="s">
        <v>8334</v>
      </c>
      <c r="S2480" s="8">
        <v>41257.950381944444</v>
      </c>
      <c r="T2480" s="8"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76"/>
        <v>133.44333333333333</v>
      </c>
      <c r="P2481">
        <f t="shared" si="77"/>
        <v>2502.0625</v>
      </c>
      <c r="Q2481" t="s">
        <v>8330</v>
      </c>
      <c r="R2481" t="s">
        <v>8334</v>
      </c>
      <c r="S2481" s="8">
        <v>41107.726782407408</v>
      </c>
      <c r="T2481" s="8"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76"/>
        <v>100</v>
      </c>
      <c r="P2482">
        <f t="shared" si="77"/>
        <v>25000</v>
      </c>
      <c r="Q2482" t="s">
        <v>8330</v>
      </c>
      <c r="R2482" t="s">
        <v>8334</v>
      </c>
      <c r="S2482" s="8">
        <v>42227.936157407406</v>
      </c>
      <c r="T2482" s="8"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76"/>
        <v>112.91099999999999</v>
      </c>
      <c r="P2483">
        <f t="shared" si="77"/>
        <v>4754.1473684210523</v>
      </c>
      <c r="Q2483" t="s">
        <v>8330</v>
      </c>
      <c r="R2483" t="s">
        <v>8334</v>
      </c>
      <c r="S2483" s="8">
        <v>40999.645925925928</v>
      </c>
      <c r="T2483" s="8"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76"/>
        <v>100.1</v>
      </c>
      <c r="P2484">
        <f t="shared" si="77"/>
        <v>4004</v>
      </c>
      <c r="Q2484" t="s">
        <v>8330</v>
      </c>
      <c r="R2484" t="s">
        <v>8334</v>
      </c>
      <c r="S2484" s="8">
        <v>40711.782210648147</v>
      </c>
      <c r="T2484" s="8"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76"/>
        <v>113.72727272727272</v>
      </c>
      <c r="P2485">
        <f t="shared" si="77"/>
        <v>6584.2105263157891</v>
      </c>
      <c r="Q2485" t="s">
        <v>8330</v>
      </c>
      <c r="R2485" t="s">
        <v>8334</v>
      </c>
      <c r="S2485" s="8">
        <v>40970.750034722223</v>
      </c>
      <c r="T2485" s="8"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76"/>
        <v>119.31742857142855</v>
      </c>
      <c r="P2486">
        <f t="shared" si="77"/>
        <v>4640.1222222222214</v>
      </c>
      <c r="Q2486" t="s">
        <v>8330</v>
      </c>
      <c r="R2486" t="s">
        <v>8334</v>
      </c>
      <c r="S2486" s="8">
        <v>40771.916701388887</v>
      </c>
      <c r="T2486" s="8"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76"/>
        <v>103.25</v>
      </c>
      <c r="P2487">
        <f t="shared" si="77"/>
        <v>5036.5853658536589</v>
      </c>
      <c r="Q2487" t="s">
        <v>8330</v>
      </c>
      <c r="R2487" t="s">
        <v>8334</v>
      </c>
      <c r="S2487" s="8">
        <v>40793.998599537037</v>
      </c>
      <c r="T2487" s="8"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76"/>
        <v>265.66666666666669</v>
      </c>
      <c r="P2488">
        <f t="shared" si="77"/>
        <v>2656.6666666666665</v>
      </c>
      <c r="Q2488" t="s">
        <v>8330</v>
      </c>
      <c r="R2488" t="s">
        <v>8334</v>
      </c>
      <c r="S2488" s="8">
        <v>40991.708055555559</v>
      </c>
      <c r="T2488" s="8"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76"/>
        <v>100.05066666666667</v>
      </c>
      <c r="P2489">
        <f t="shared" si="77"/>
        <v>3949.3684210526317</v>
      </c>
      <c r="Q2489" t="s">
        <v>8330</v>
      </c>
      <c r="R2489" t="s">
        <v>8334</v>
      </c>
      <c r="S2489" s="8">
        <v>41026.083298611113</v>
      </c>
      <c r="T2489" s="8"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76"/>
        <v>106.69999999999999</v>
      </c>
      <c r="P2490">
        <f t="shared" si="77"/>
        <v>4924.6153846153848</v>
      </c>
      <c r="Q2490" t="s">
        <v>8330</v>
      </c>
      <c r="R2490" t="s">
        <v>8334</v>
      </c>
      <c r="S2490" s="8">
        <v>40833.633194444446</v>
      </c>
      <c r="T2490" s="8"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76"/>
        <v>133.67142857142858</v>
      </c>
      <c r="P2491">
        <f t="shared" si="77"/>
        <v>6238</v>
      </c>
      <c r="Q2491" t="s">
        <v>8330</v>
      </c>
      <c r="R2491" t="s">
        <v>8334</v>
      </c>
      <c r="S2491" s="8">
        <v>41373.690266203703</v>
      </c>
      <c r="T2491" s="8"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76"/>
        <v>121.39999999999999</v>
      </c>
      <c r="P2492">
        <f t="shared" si="77"/>
        <v>3793.75</v>
      </c>
      <c r="Q2492" t="s">
        <v>8330</v>
      </c>
      <c r="R2492" t="s">
        <v>8334</v>
      </c>
      <c r="S2492" s="8">
        <v>41023.227731481478</v>
      </c>
      <c r="T2492" s="8"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76"/>
        <v>103.2</v>
      </c>
      <c r="P2493">
        <f t="shared" si="77"/>
        <v>5160</v>
      </c>
      <c r="Q2493" t="s">
        <v>8330</v>
      </c>
      <c r="R2493" t="s">
        <v>8334</v>
      </c>
      <c r="S2493" s="8">
        <v>40542.839282407411</v>
      </c>
      <c r="T2493" s="8"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76"/>
        <v>125</v>
      </c>
      <c r="P2494">
        <f t="shared" si="77"/>
        <v>2777.7777777777778</v>
      </c>
      <c r="Q2494" t="s">
        <v>8330</v>
      </c>
      <c r="R2494" t="s">
        <v>8334</v>
      </c>
      <c r="S2494" s="8">
        <v>41024.985972222225</v>
      </c>
      <c r="T2494" s="8"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76"/>
        <v>128.69999999999999</v>
      </c>
      <c r="P2495">
        <f t="shared" si="77"/>
        <v>9938.2239382239368</v>
      </c>
      <c r="Q2495" t="s">
        <v>8330</v>
      </c>
      <c r="R2495" t="s">
        <v>8334</v>
      </c>
      <c r="S2495" s="8">
        <v>41348.168287037035</v>
      </c>
      <c r="T2495" s="8"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76"/>
        <v>101.00533333333333</v>
      </c>
      <c r="P2496">
        <f t="shared" si="77"/>
        <v>3884.8205128205122</v>
      </c>
      <c r="Q2496" t="s">
        <v>8330</v>
      </c>
      <c r="R2496" t="s">
        <v>8334</v>
      </c>
      <c r="S2496" s="8">
        <v>41022.645185185182</v>
      </c>
      <c r="T2496" s="8"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76"/>
        <v>127.53666666666665</v>
      </c>
      <c r="P2497">
        <f t="shared" si="77"/>
        <v>4554.8809523809523</v>
      </c>
      <c r="Q2497" t="s">
        <v>8330</v>
      </c>
      <c r="R2497" t="s">
        <v>8334</v>
      </c>
      <c r="S2497" s="8">
        <v>41036.946469907409</v>
      </c>
      <c r="T2497" s="8"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76"/>
        <v>100</v>
      </c>
      <c r="P2498">
        <f t="shared" si="77"/>
        <v>60000</v>
      </c>
      <c r="Q2498" t="s">
        <v>8330</v>
      </c>
      <c r="R2498" t="s">
        <v>8334</v>
      </c>
      <c r="S2498" s="8">
        <v>41327.996435185189</v>
      </c>
      <c r="T2498" s="8"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78">(E2499/D2499)*100</f>
        <v>112.7715</v>
      </c>
      <c r="P2499">
        <f t="shared" ref="P2499:P2562" si="79">(E2499/L2499)*100</f>
        <v>8055.1071428571422</v>
      </c>
      <c r="Q2499" t="s">
        <v>8330</v>
      </c>
      <c r="R2499" t="s">
        <v>8334</v>
      </c>
      <c r="S2499" s="8">
        <v>40730.878912037035</v>
      </c>
      <c r="T2499" s="8"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78"/>
        <v>105.60000000000001</v>
      </c>
      <c r="P2500">
        <f t="shared" si="79"/>
        <v>5280</v>
      </c>
      <c r="Q2500" t="s">
        <v>8330</v>
      </c>
      <c r="R2500" t="s">
        <v>8334</v>
      </c>
      <c r="S2500" s="8">
        <v>42017.967442129629</v>
      </c>
      <c r="T2500" s="8"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78"/>
        <v>202.625</v>
      </c>
      <c r="P2501">
        <f t="shared" si="79"/>
        <v>4767.6470588235297</v>
      </c>
      <c r="Q2501" t="s">
        <v>8330</v>
      </c>
      <c r="R2501" t="s">
        <v>8334</v>
      </c>
      <c r="S2501" s="8">
        <v>41226.648576388885</v>
      </c>
      <c r="T2501" s="8"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78"/>
        <v>113.33333333333333</v>
      </c>
      <c r="P2502">
        <f t="shared" si="79"/>
        <v>2344.8275862068963</v>
      </c>
      <c r="Q2502" t="s">
        <v>8330</v>
      </c>
      <c r="R2502" t="s">
        <v>8334</v>
      </c>
      <c r="S2502" s="8">
        <v>41053.772858796299</v>
      </c>
      <c r="T2502" s="8"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78"/>
        <v>2.5545454545454547</v>
      </c>
      <c r="P2503">
        <f t="shared" si="79"/>
        <v>4014.2857142857147</v>
      </c>
      <c r="Q2503" t="s">
        <v>8341</v>
      </c>
      <c r="R2503" t="s">
        <v>8358</v>
      </c>
      <c r="S2503" s="8">
        <v>42244.776666666665</v>
      </c>
      <c r="T2503" s="8"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78"/>
        <v>7.8181818181818186E-2</v>
      </c>
      <c r="P2504">
        <f t="shared" si="79"/>
        <v>1720</v>
      </c>
      <c r="Q2504" t="s">
        <v>8341</v>
      </c>
      <c r="R2504" t="s">
        <v>8358</v>
      </c>
      <c r="S2504" s="8">
        <v>41858.825439814813</v>
      </c>
      <c r="T2504" s="8"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78"/>
        <v>0</v>
      </c>
      <c r="P2505" t="e">
        <f t="shared" si="79"/>
        <v>#DIV/0!</v>
      </c>
      <c r="Q2505" t="s">
        <v>8341</v>
      </c>
      <c r="R2505" t="s">
        <v>8358</v>
      </c>
      <c r="S2505" s="8">
        <v>42498.899398148147</v>
      </c>
      <c r="T2505" s="8"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78"/>
        <v>0</v>
      </c>
      <c r="P2506" t="e">
        <f t="shared" si="79"/>
        <v>#DIV/0!</v>
      </c>
      <c r="Q2506" t="s">
        <v>8341</v>
      </c>
      <c r="R2506" t="s">
        <v>8358</v>
      </c>
      <c r="S2506" s="8">
        <v>41928.015439814815</v>
      </c>
      <c r="T2506" s="8"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78"/>
        <v>0</v>
      </c>
      <c r="P2507" t="e">
        <f t="shared" si="79"/>
        <v>#DIV/0!</v>
      </c>
      <c r="Q2507" t="s">
        <v>8341</v>
      </c>
      <c r="R2507" t="s">
        <v>8358</v>
      </c>
      <c r="S2507" s="8">
        <v>42047.05574074074</v>
      </c>
      <c r="T2507" s="8"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78"/>
        <v>0.6</v>
      </c>
      <c r="P2508">
        <f t="shared" si="79"/>
        <v>1500</v>
      </c>
      <c r="Q2508" t="s">
        <v>8341</v>
      </c>
      <c r="R2508" t="s">
        <v>8358</v>
      </c>
      <c r="S2508" s="8">
        <v>42258.297094907408</v>
      </c>
      <c r="T2508" s="8"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78"/>
        <v>0</v>
      </c>
      <c r="P2509" t="e">
        <f t="shared" si="79"/>
        <v>#DIV/0!</v>
      </c>
      <c r="Q2509" t="s">
        <v>8341</v>
      </c>
      <c r="R2509" t="s">
        <v>8358</v>
      </c>
      <c r="S2509" s="8">
        <v>42105.072962962964</v>
      </c>
      <c r="T2509" s="8"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78"/>
        <v>0</v>
      </c>
      <c r="P2510" t="e">
        <f t="shared" si="79"/>
        <v>#DIV/0!</v>
      </c>
      <c r="Q2510" t="s">
        <v>8341</v>
      </c>
      <c r="R2510" t="s">
        <v>8358</v>
      </c>
      <c r="S2510" s="8">
        <v>41835.951782407406</v>
      </c>
      <c r="T2510" s="8"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78"/>
        <v>1.0526315789473684</v>
      </c>
      <c r="P2511">
        <f t="shared" si="79"/>
        <v>3571.4285714285716</v>
      </c>
      <c r="Q2511" t="s">
        <v>8341</v>
      </c>
      <c r="R2511" t="s">
        <v>8358</v>
      </c>
      <c r="S2511" s="8">
        <v>42058.809594907405</v>
      </c>
      <c r="T2511" s="8"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78"/>
        <v>0.15</v>
      </c>
      <c r="P2512">
        <f t="shared" si="79"/>
        <v>3750</v>
      </c>
      <c r="Q2512" t="s">
        <v>8341</v>
      </c>
      <c r="R2512" t="s">
        <v>8358</v>
      </c>
      <c r="S2512" s="8">
        <v>42078.997361111105</v>
      </c>
      <c r="T2512" s="8"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78"/>
        <v>0</v>
      </c>
      <c r="P2513" t="e">
        <f t="shared" si="79"/>
        <v>#DIV/0!</v>
      </c>
      <c r="Q2513" t="s">
        <v>8341</v>
      </c>
      <c r="R2513" t="s">
        <v>8358</v>
      </c>
      <c r="S2513" s="8">
        <v>42371.446909722217</v>
      </c>
      <c r="T2513" s="8"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78"/>
        <v>0</v>
      </c>
      <c r="P2514" t="e">
        <f t="shared" si="79"/>
        <v>#DIV/0!</v>
      </c>
      <c r="Q2514" t="s">
        <v>8341</v>
      </c>
      <c r="R2514" t="s">
        <v>8358</v>
      </c>
      <c r="S2514" s="8">
        <v>41971.876863425925</v>
      </c>
      <c r="T2514" s="8"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78"/>
        <v>0</v>
      </c>
      <c r="P2515" t="e">
        <f t="shared" si="79"/>
        <v>#DIV/0!</v>
      </c>
      <c r="Q2515" t="s">
        <v>8341</v>
      </c>
      <c r="R2515" t="s">
        <v>8358</v>
      </c>
      <c r="S2515" s="8">
        <v>42732.00681712963</v>
      </c>
      <c r="T2515" s="8"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78"/>
        <v>1.7500000000000002</v>
      </c>
      <c r="P2516">
        <f t="shared" si="79"/>
        <v>5250</v>
      </c>
      <c r="Q2516" t="s">
        <v>8341</v>
      </c>
      <c r="R2516" t="s">
        <v>8358</v>
      </c>
      <c r="S2516" s="8">
        <v>41854.389780092592</v>
      </c>
      <c r="T2516" s="8"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78"/>
        <v>18.600000000000001</v>
      </c>
      <c r="P2517">
        <f t="shared" si="79"/>
        <v>7750</v>
      </c>
      <c r="Q2517" t="s">
        <v>8341</v>
      </c>
      <c r="R2517" t="s">
        <v>8358</v>
      </c>
      <c r="S2517" s="8">
        <v>42027.839733796296</v>
      </c>
      <c r="T2517" s="8"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78"/>
        <v>0</v>
      </c>
      <c r="P2518" t="e">
        <f t="shared" si="79"/>
        <v>#DIV/0!</v>
      </c>
      <c r="Q2518" t="s">
        <v>8341</v>
      </c>
      <c r="R2518" t="s">
        <v>8358</v>
      </c>
      <c r="S2518" s="8">
        <v>41942.653379629628</v>
      </c>
      <c r="T2518" s="8"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78"/>
        <v>9.8166666666666664</v>
      </c>
      <c r="P2519">
        <f t="shared" si="79"/>
        <v>5354.545454545455</v>
      </c>
      <c r="Q2519" t="s">
        <v>8341</v>
      </c>
      <c r="R2519" t="s">
        <v>8358</v>
      </c>
      <c r="S2519" s="8">
        <v>42052.802430555559</v>
      </c>
      <c r="T2519" s="8"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78"/>
        <v>0</v>
      </c>
      <c r="P2520" t="e">
        <f t="shared" si="79"/>
        <v>#DIV/0!</v>
      </c>
      <c r="Q2520" t="s">
        <v>8341</v>
      </c>
      <c r="R2520" t="s">
        <v>8358</v>
      </c>
      <c r="S2520" s="8">
        <v>41926.680879629632</v>
      </c>
      <c r="T2520" s="8"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78"/>
        <v>4.3333333333333335E-2</v>
      </c>
      <c r="P2521">
        <f t="shared" si="79"/>
        <v>1625</v>
      </c>
      <c r="Q2521" t="s">
        <v>8341</v>
      </c>
      <c r="R2521" t="s">
        <v>8358</v>
      </c>
      <c r="S2521" s="8">
        <v>41809.155138888891</v>
      </c>
      <c r="T2521" s="8"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78"/>
        <v>0</v>
      </c>
      <c r="P2522" t="e">
        <f t="shared" si="79"/>
        <v>#DIV/0!</v>
      </c>
      <c r="Q2522" t="s">
        <v>8341</v>
      </c>
      <c r="R2522" t="s">
        <v>8358</v>
      </c>
      <c r="S2522" s="8">
        <v>42612.600520833337</v>
      </c>
      <c r="T2522" s="8"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78"/>
        <v>109.48792</v>
      </c>
      <c r="P2523">
        <f t="shared" si="79"/>
        <v>10368.174242424244</v>
      </c>
      <c r="Q2523" t="s">
        <v>8330</v>
      </c>
      <c r="R2523" t="s">
        <v>8359</v>
      </c>
      <c r="S2523" s="8">
        <v>42269.967835648145</v>
      </c>
      <c r="T2523" s="8"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78"/>
        <v>100</v>
      </c>
      <c r="P2524">
        <f t="shared" si="79"/>
        <v>18518.518518518518</v>
      </c>
      <c r="Q2524" t="s">
        <v>8330</v>
      </c>
      <c r="R2524" t="s">
        <v>8359</v>
      </c>
      <c r="S2524" s="8">
        <v>42460.573611111111</v>
      </c>
      <c r="T2524" s="8"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78"/>
        <v>156.44444444444446</v>
      </c>
      <c r="P2525">
        <f t="shared" si="79"/>
        <v>5415.3846153846152</v>
      </c>
      <c r="Q2525" t="s">
        <v>8330</v>
      </c>
      <c r="R2525" t="s">
        <v>8359</v>
      </c>
      <c r="S2525" s="8">
        <v>41930.975601851853</v>
      </c>
      <c r="T2525" s="8"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78"/>
        <v>101.6</v>
      </c>
      <c r="P2526">
        <f t="shared" si="79"/>
        <v>17720.930232558141</v>
      </c>
      <c r="Q2526" t="s">
        <v>8330</v>
      </c>
      <c r="R2526" t="s">
        <v>8359</v>
      </c>
      <c r="S2526" s="8">
        <v>41961.807372685187</v>
      </c>
      <c r="T2526" s="8"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78"/>
        <v>100.325</v>
      </c>
      <c r="P2527">
        <f t="shared" si="79"/>
        <v>10032.5</v>
      </c>
      <c r="Q2527" t="s">
        <v>8330</v>
      </c>
      <c r="R2527" t="s">
        <v>8359</v>
      </c>
      <c r="S2527" s="8">
        <v>41058.844571759262</v>
      </c>
      <c r="T2527" s="8"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78"/>
        <v>112.94999999999999</v>
      </c>
      <c r="P2528">
        <f t="shared" si="79"/>
        <v>13690.90909090909</v>
      </c>
      <c r="Q2528" t="s">
        <v>8330</v>
      </c>
      <c r="R2528" t="s">
        <v>8359</v>
      </c>
      <c r="S2528" s="8">
        <v>41953.091134259259</v>
      </c>
      <c r="T2528" s="8"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78"/>
        <v>102.125</v>
      </c>
      <c r="P2529">
        <f t="shared" si="79"/>
        <v>5753.5211267605628</v>
      </c>
      <c r="Q2529" t="s">
        <v>8330</v>
      </c>
      <c r="R2529" t="s">
        <v>8359</v>
      </c>
      <c r="S2529" s="8">
        <v>41546.75105324074</v>
      </c>
      <c r="T2529" s="8"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78"/>
        <v>107.24974999999999</v>
      </c>
      <c r="P2530">
        <f t="shared" si="79"/>
        <v>5296.2839506172832</v>
      </c>
      <c r="Q2530" t="s">
        <v>8330</v>
      </c>
      <c r="R2530" t="s">
        <v>8359</v>
      </c>
      <c r="S2530" s="8">
        <v>42217.834525462968</v>
      </c>
      <c r="T2530" s="8"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78"/>
        <v>104.28333333333333</v>
      </c>
      <c r="P2531">
        <f t="shared" si="79"/>
        <v>8232.894736842105</v>
      </c>
      <c r="Q2531" t="s">
        <v>8330</v>
      </c>
      <c r="R2531" t="s">
        <v>8359</v>
      </c>
      <c r="S2531" s="8">
        <v>40948.080729166664</v>
      </c>
      <c r="T2531" s="8"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78"/>
        <v>100</v>
      </c>
      <c r="P2532">
        <f t="shared" si="79"/>
        <v>13541.666666666666</v>
      </c>
      <c r="Q2532" t="s">
        <v>8330</v>
      </c>
      <c r="R2532" t="s">
        <v>8359</v>
      </c>
      <c r="S2532" s="8">
        <v>42081.864641203705</v>
      </c>
      <c r="T2532" s="8"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78"/>
        <v>100.4</v>
      </c>
      <c r="P2533">
        <f t="shared" si="79"/>
        <v>7406.557377049181</v>
      </c>
      <c r="Q2533" t="s">
        <v>8330</v>
      </c>
      <c r="R2533" t="s">
        <v>8359</v>
      </c>
      <c r="S2533" s="8">
        <v>42208.680023148147</v>
      </c>
      <c r="T2533" s="8"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78"/>
        <v>126.125</v>
      </c>
      <c r="P2534">
        <f t="shared" si="79"/>
        <v>8408.3333333333321</v>
      </c>
      <c r="Q2534" t="s">
        <v>8330</v>
      </c>
      <c r="R2534" t="s">
        <v>8359</v>
      </c>
      <c r="S2534" s="8">
        <v>41107.849143518521</v>
      </c>
      <c r="T2534" s="8"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78"/>
        <v>110.66666666666667</v>
      </c>
      <c r="P2535">
        <f t="shared" si="79"/>
        <v>6102.9411764705883</v>
      </c>
      <c r="Q2535" t="s">
        <v>8330</v>
      </c>
      <c r="R2535" t="s">
        <v>8359</v>
      </c>
      <c r="S2535" s="8">
        <v>41304.751284722224</v>
      </c>
      <c r="T2535" s="8"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78"/>
        <v>105</v>
      </c>
      <c r="P2536">
        <f t="shared" si="79"/>
        <v>15000</v>
      </c>
      <c r="Q2536" t="s">
        <v>8330</v>
      </c>
      <c r="R2536" t="s">
        <v>8359</v>
      </c>
      <c r="S2536" s="8">
        <v>40127.700370370374</v>
      </c>
      <c r="T2536" s="8"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78"/>
        <v>103.77499999999999</v>
      </c>
      <c r="P2537">
        <f t="shared" si="79"/>
        <v>26608.974358974359</v>
      </c>
      <c r="Q2537" t="s">
        <v>8330</v>
      </c>
      <c r="R2537" t="s">
        <v>8359</v>
      </c>
      <c r="S2537" s="8">
        <v>41943.791030092594</v>
      </c>
      <c r="T2537" s="8"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78"/>
        <v>115.99999999999999</v>
      </c>
      <c r="P2538">
        <f t="shared" si="79"/>
        <v>725</v>
      </c>
      <c r="Q2538" t="s">
        <v>8330</v>
      </c>
      <c r="R2538" t="s">
        <v>8359</v>
      </c>
      <c r="S2538" s="8">
        <v>41464.106087962966</v>
      </c>
      <c r="T2538" s="8"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78"/>
        <v>110.00000000000001</v>
      </c>
      <c r="P2539">
        <f t="shared" si="79"/>
        <v>10000</v>
      </c>
      <c r="Q2539" t="s">
        <v>8330</v>
      </c>
      <c r="R2539" t="s">
        <v>8359</v>
      </c>
      <c r="S2539" s="8">
        <v>40696.648784722223</v>
      </c>
      <c r="T2539" s="8"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78"/>
        <v>113.01761111111111</v>
      </c>
      <c r="P2540">
        <f t="shared" si="79"/>
        <v>10996.308108108107</v>
      </c>
      <c r="Q2540" t="s">
        <v>8330</v>
      </c>
      <c r="R2540" t="s">
        <v>8359</v>
      </c>
      <c r="S2540" s="8">
        <v>41298.509965277779</v>
      </c>
      <c r="T2540" s="8"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78"/>
        <v>100.25</v>
      </c>
      <c r="P2541">
        <f t="shared" si="79"/>
        <v>16991.525423728814</v>
      </c>
      <c r="Q2541" t="s">
        <v>8330</v>
      </c>
      <c r="R2541" t="s">
        <v>8359</v>
      </c>
      <c r="S2541" s="8">
        <v>41977.902222222227</v>
      </c>
      <c r="T2541" s="8"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78"/>
        <v>103.4</v>
      </c>
      <c r="P2542">
        <f t="shared" si="79"/>
        <v>9574.0740740740748</v>
      </c>
      <c r="Q2542" t="s">
        <v>8330</v>
      </c>
      <c r="R2542" t="s">
        <v>8359</v>
      </c>
      <c r="S2542" s="8">
        <v>40785.675011574072</v>
      </c>
      <c r="T2542" s="8"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78"/>
        <v>107.02857142857142</v>
      </c>
      <c r="P2543">
        <f t="shared" si="79"/>
        <v>5946.0317460317465</v>
      </c>
      <c r="Q2543" t="s">
        <v>8330</v>
      </c>
      <c r="R2543" t="s">
        <v>8359</v>
      </c>
      <c r="S2543" s="8">
        <v>41483.449282407404</v>
      </c>
      <c r="T2543" s="8"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78"/>
        <v>103.57142857142858</v>
      </c>
      <c r="P2544">
        <f t="shared" si="79"/>
        <v>5576.9230769230762</v>
      </c>
      <c r="Q2544" t="s">
        <v>8330</v>
      </c>
      <c r="R2544" t="s">
        <v>8359</v>
      </c>
      <c r="S2544" s="8">
        <v>41509.426585648151</v>
      </c>
      <c r="T2544" s="8"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78"/>
        <v>156.4</v>
      </c>
      <c r="P2545">
        <f t="shared" si="79"/>
        <v>3007.6923076923076</v>
      </c>
      <c r="Q2545" t="s">
        <v>8330</v>
      </c>
      <c r="R2545" t="s">
        <v>8359</v>
      </c>
      <c r="S2545" s="8">
        <v>40514.107615740737</v>
      </c>
      <c r="T2545" s="8"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78"/>
        <v>100.82</v>
      </c>
      <c r="P2546">
        <f t="shared" si="79"/>
        <v>8843.8596491228072</v>
      </c>
      <c r="Q2546" t="s">
        <v>8330</v>
      </c>
      <c r="R2546" t="s">
        <v>8359</v>
      </c>
      <c r="S2546" s="8">
        <v>41068.520474537036</v>
      </c>
      <c r="T2546" s="8"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78"/>
        <v>195.3</v>
      </c>
      <c r="P2547">
        <f t="shared" si="79"/>
        <v>6403.2786885245896</v>
      </c>
      <c r="Q2547" t="s">
        <v>8330</v>
      </c>
      <c r="R2547" t="s">
        <v>8359</v>
      </c>
      <c r="S2547" s="8">
        <v>42027.13817129629</v>
      </c>
      <c r="T2547" s="8"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78"/>
        <v>111.71428571428572</v>
      </c>
      <c r="P2548">
        <f t="shared" si="79"/>
        <v>6015.3846153846152</v>
      </c>
      <c r="Q2548" t="s">
        <v>8330</v>
      </c>
      <c r="R2548" t="s">
        <v>8359</v>
      </c>
      <c r="S2548" s="8">
        <v>41524.858553240738</v>
      </c>
      <c r="T2548" s="8"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78"/>
        <v>119.85454545454546</v>
      </c>
      <c r="P2549">
        <f t="shared" si="79"/>
        <v>4919.4029850746265</v>
      </c>
      <c r="Q2549" t="s">
        <v>8330</v>
      </c>
      <c r="R2549" t="s">
        <v>8359</v>
      </c>
      <c r="S2549" s="8">
        <v>40973.773182870369</v>
      </c>
      <c r="T2549" s="8"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78"/>
        <v>101.85</v>
      </c>
      <c r="P2550">
        <f t="shared" si="79"/>
        <v>16516.216216216217</v>
      </c>
      <c r="Q2550" t="s">
        <v>8330</v>
      </c>
      <c r="R2550" t="s">
        <v>8359</v>
      </c>
      <c r="S2550" s="8">
        <v>42618.625428240746</v>
      </c>
      <c r="T2550" s="8"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78"/>
        <v>102.80254777070064</v>
      </c>
      <c r="P2551">
        <f t="shared" si="79"/>
        <v>4362.1621621621625</v>
      </c>
      <c r="Q2551" t="s">
        <v>8330</v>
      </c>
      <c r="R2551" t="s">
        <v>8359</v>
      </c>
      <c r="S2551" s="8">
        <v>41390.757754629631</v>
      </c>
      <c r="T2551" s="8"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78"/>
        <v>100.84615384615385</v>
      </c>
      <c r="P2552">
        <f t="shared" si="79"/>
        <v>4370</v>
      </c>
      <c r="Q2552" t="s">
        <v>8330</v>
      </c>
      <c r="R2552" t="s">
        <v>8359</v>
      </c>
      <c r="S2552" s="8">
        <v>42228.634328703702</v>
      </c>
      <c r="T2552" s="8"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78"/>
        <v>102.73469387755102</v>
      </c>
      <c r="P2553">
        <f t="shared" si="79"/>
        <v>6741.9642857142862</v>
      </c>
      <c r="Q2553" t="s">
        <v>8330</v>
      </c>
      <c r="R2553" t="s">
        <v>8359</v>
      </c>
      <c r="S2553" s="8">
        <v>40961.252141203702</v>
      </c>
      <c r="T2553" s="8"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78"/>
        <v>106.5</v>
      </c>
      <c r="P2554">
        <f t="shared" si="79"/>
        <v>17750</v>
      </c>
      <c r="Q2554" t="s">
        <v>8330</v>
      </c>
      <c r="R2554" t="s">
        <v>8359</v>
      </c>
      <c r="S2554" s="8">
        <v>42769.809965277775</v>
      </c>
      <c r="T2554" s="8"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78"/>
        <v>155.53333333333333</v>
      </c>
      <c r="P2555">
        <f t="shared" si="79"/>
        <v>3888.3333333333335</v>
      </c>
      <c r="Q2555" t="s">
        <v>8330</v>
      </c>
      <c r="R2555" t="s">
        <v>8359</v>
      </c>
      <c r="S2555" s="8">
        <v>41113.199155092596</v>
      </c>
      <c r="T2555" s="8"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78"/>
        <v>122.8</v>
      </c>
      <c r="P2556">
        <f t="shared" si="79"/>
        <v>5498.5074626865671</v>
      </c>
      <c r="Q2556" t="s">
        <v>8330</v>
      </c>
      <c r="R2556" t="s">
        <v>8359</v>
      </c>
      <c r="S2556" s="8">
        <v>42125.078275462962</v>
      </c>
      <c r="T2556" s="8"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78"/>
        <v>107.35</v>
      </c>
      <c r="P2557">
        <f t="shared" si="79"/>
        <v>6134.2857142857138</v>
      </c>
      <c r="Q2557" t="s">
        <v>8330</v>
      </c>
      <c r="R2557" t="s">
        <v>8359</v>
      </c>
      <c r="S2557" s="8">
        <v>41026.655011574076</v>
      </c>
      <c r="T2557" s="8"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78"/>
        <v>105.50335570469798</v>
      </c>
      <c r="P2558">
        <f t="shared" si="79"/>
        <v>2311.7647058823527</v>
      </c>
      <c r="Q2558" t="s">
        <v>8330</v>
      </c>
      <c r="R2558" t="s">
        <v>8359</v>
      </c>
      <c r="S2558" s="8">
        <v>41222.991400462961</v>
      </c>
      <c r="T2558" s="8"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78"/>
        <v>118.44444444444444</v>
      </c>
      <c r="P2559">
        <f t="shared" si="79"/>
        <v>2961.1111111111109</v>
      </c>
      <c r="Q2559" t="s">
        <v>8330</v>
      </c>
      <c r="R2559" t="s">
        <v>8359</v>
      </c>
      <c r="S2559" s="8">
        <v>41744.745208333334</v>
      </c>
      <c r="T2559" s="8"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78"/>
        <v>108.88</v>
      </c>
      <c r="P2560">
        <f t="shared" si="79"/>
        <v>7561.1111111111113</v>
      </c>
      <c r="Q2560" t="s">
        <v>8330</v>
      </c>
      <c r="R2560" t="s">
        <v>8359</v>
      </c>
      <c r="S2560" s="8">
        <v>42093.860023148154</v>
      </c>
      <c r="T2560" s="8"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78"/>
        <v>111.25</v>
      </c>
      <c r="P2561">
        <f t="shared" si="79"/>
        <v>3560</v>
      </c>
      <c r="Q2561" t="s">
        <v>8330</v>
      </c>
      <c r="R2561" t="s">
        <v>8359</v>
      </c>
      <c r="S2561" s="8">
        <v>40829.873657407406</v>
      </c>
      <c r="T2561" s="8"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78"/>
        <v>100.1</v>
      </c>
      <c r="P2562">
        <f t="shared" si="79"/>
        <v>14300</v>
      </c>
      <c r="Q2562" t="s">
        <v>8330</v>
      </c>
      <c r="R2562" t="s">
        <v>8359</v>
      </c>
      <c r="S2562" s="8">
        <v>42039.951087962967</v>
      </c>
      <c r="T2562" s="8"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80">(E2563/D2563)*100</f>
        <v>0</v>
      </c>
      <c r="P2563" t="e">
        <f t="shared" ref="P2563:P2626" si="81">(E2563/L2563)*100</f>
        <v>#DIV/0!</v>
      </c>
      <c r="Q2563" t="s">
        <v>8341</v>
      </c>
      <c r="R2563" t="s">
        <v>8342</v>
      </c>
      <c r="S2563" s="8">
        <v>42260.528807870374</v>
      </c>
      <c r="T2563" s="8"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80"/>
        <v>0.75</v>
      </c>
      <c r="P2564">
        <f t="shared" si="81"/>
        <v>2500</v>
      </c>
      <c r="Q2564" t="s">
        <v>8341</v>
      </c>
      <c r="R2564" t="s">
        <v>8342</v>
      </c>
      <c r="S2564" s="8">
        <v>42594.524756944447</v>
      </c>
      <c r="T2564" s="8"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80"/>
        <v>0</v>
      </c>
      <c r="P2565" t="e">
        <f t="shared" si="81"/>
        <v>#DIV/0!</v>
      </c>
      <c r="Q2565" t="s">
        <v>8341</v>
      </c>
      <c r="R2565" t="s">
        <v>8342</v>
      </c>
      <c r="S2565" s="8">
        <v>42155.139479166668</v>
      </c>
      <c r="T2565" s="8"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80"/>
        <v>0</v>
      </c>
      <c r="P2566" t="e">
        <f t="shared" si="81"/>
        <v>#DIV/0!</v>
      </c>
      <c r="Q2566" t="s">
        <v>8341</v>
      </c>
      <c r="R2566" t="s">
        <v>8342</v>
      </c>
      <c r="S2566" s="8">
        <v>41822.040497685186</v>
      </c>
      <c r="T2566" s="8"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80"/>
        <v>1</v>
      </c>
      <c r="P2567">
        <f t="shared" si="81"/>
        <v>10000</v>
      </c>
      <c r="Q2567" t="s">
        <v>8341</v>
      </c>
      <c r="R2567" t="s">
        <v>8342</v>
      </c>
      <c r="S2567" s="8">
        <v>42440.650335648148</v>
      </c>
      <c r="T2567" s="8"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80"/>
        <v>0</v>
      </c>
      <c r="P2568" t="e">
        <f t="shared" si="81"/>
        <v>#DIV/0!</v>
      </c>
      <c r="Q2568" t="s">
        <v>8341</v>
      </c>
      <c r="R2568" t="s">
        <v>8342</v>
      </c>
      <c r="S2568" s="8">
        <v>41842.980879629627</v>
      </c>
      <c r="T2568" s="8"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80"/>
        <v>0.26666666666666666</v>
      </c>
      <c r="P2569">
        <f t="shared" si="81"/>
        <v>6000</v>
      </c>
      <c r="Q2569" t="s">
        <v>8341</v>
      </c>
      <c r="R2569" t="s">
        <v>8342</v>
      </c>
      <c r="S2569" s="8">
        <v>42087.878912037035</v>
      </c>
      <c r="T2569" s="8"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80"/>
        <v>0.5</v>
      </c>
      <c r="P2570">
        <f t="shared" si="81"/>
        <v>5000</v>
      </c>
      <c r="Q2570" t="s">
        <v>8341</v>
      </c>
      <c r="R2570" t="s">
        <v>8342</v>
      </c>
      <c r="S2570" s="8">
        <v>42584.666597222225</v>
      </c>
      <c r="T2570" s="8"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80"/>
        <v>2.2307692307692308</v>
      </c>
      <c r="P2571">
        <f t="shared" si="81"/>
        <v>7250</v>
      </c>
      <c r="Q2571" t="s">
        <v>8341</v>
      </c>
      <c r="R2571" t="s">
        <v>8342</v>
      </c>
      <c r="S2571" s="8">
        <v>42234.105462962965</v>
      </c>
      <c r="T2571" s="8"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80"/>
        <v>0.84285714285714297</v>
      </c>
      <c r="P2572">
        <f t="shared" si="81"/>
        <v>2950</v>
      </c>
      <c r="Q2572" t="s">
        <v>8341</v>
      </c>
      <c r="R2572" t="s">
        <v>8342</v>
      </c>
      <c r="S2572" s="8">
        <v>42744.903182870374</v>
      </c>
      <c r="T2572" s="8"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80"/>
        <v>0.25</v>
      </c>
      <c r="P2573">
        <f t="shared" si="81"/>
        <v>6250</v>
      </c>
      <c r="Q2573" t="s">
        <v>8341</v>
      </c>
      <c r="R2573" t="s">
        <v>8342</v>
      </c>
      <c r="S2573" s="8">
        <v>42449.341678240744</v>
      </c>
      <c r="T2573" s="8"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80"/>
        <v>0</v>
      </c>
      <c r="P2574" t="e">
        <f t="shared" si="81"/>
        <v>#DIV/0!</v>
      </c>
      <c r="Q2574" t="s">
        <v>8341</v>
      </c>
      <c r="R2574" t="s">
        <v>8342</v>
      </c>
      <c r="S2574" s="8">
        <v>42077.119409722218</v>
      </c>
      <c r="T2574" s="8"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80"/>
        <v>0</v>
      </c>
      <c r="P2575" t="e">
        <f t="shared" si="81"/>
        <v>#DIV/0!</v>
      </c>
      <c r="Q2575" t="s">
        <v>8341</v>
      </c>
      <c r="R2575" t="s">
        <v>8342</v>
      </c>
      <c r="S2575" s="8">
        <v>41829.592002314814</v>
      </c>
      <c r="T2575" s="8"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80"/>
        <v>0</v>
      </c>
      <c r="P2576" t="e">
        <f t="shared" si="81"/>
        <v>#DIV/0!</v>
      </c>
      <c r="Q2576" t="s">
        <v>8341</v>
      </c>
      <c r="R2576" t="s">
        <v>8342</v>
      </c>
      <c r="S2576" s="8">
        <v>42487.825752314813</v>
      </c>
      <c r="T2576" s="8"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80"/>
        <v>0</v>
      </c>
      <c r="P2577" t="e">
        <f t="shared" si="81"/>
        <v>#DIV/0!</v>
      </c>
      <c r="Q2577" t="s">
        <v>8341</v>
      </c>
      <c r="R2577" t="s">
        <v>8342</v>
      </c>
      <c r="S2577" s="8">
        <v>41986.108726851846</v>
      </c>
      <c r="T2577" s="8"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80"/>
        <v>0</v>
      </c>
      <c r="P2578" t="e">
        <f t="shared" si="81"/>
        <v>#DIV/0!</v>
      </c>
      <c r="Q2578" t="s">
        <v>8341</v>
      </c>
      <c r="R2578" t="s">
        <v>8342</v>
      </c>
      <c r="S2578" s="8">
        <v>42060.00980324074</v>
      </c>
      <c r="T2578" s="8"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80"/>
        <v>0</v>
      </c>
      <c r="P2579" t="e">
        <f t="shared" si="81"/>
        <v>#DIV/0!</v>
      </c>
      <c r="Q2579" t="s">
        <v>8341</v>
      </c>
      <c r="R2579" t="s">
        <v>8342</v>
      </c>
      <c r="S2579" s="8">
        <v>41830.820567129631</v>
      </c>
      <c r="T2579" s="8"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80"/>
        <v>0</v>
      </c>
      <c r="P2580" t="e">
        <f t="shared" si="81"/>
        <v>#DIV/0!</v>
      </c>
      <c r="Q2580" t="s">
        <v>8341</v>
      </c>
      <c r="R2580" t="s">
        <v>8342</v>
      </c>
      <c r="S2580" s="8">
        <v>42238.022905092599</v>
      </c>
      <c r="T2580" s="8"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80"/>
        <v>0.13849999999999998</v>
      </c>
      <c r="P2581">
        <f t="shared" si="81"/>
        <v>2308.333333333333</v>
      </c>
      <c r="Q2581" t="s">
        <v>8341</v>
      </c>
      <c r="R2581" t="s">
        <v>8342</v>
      </c>
      <c r="S2581" s="8">
        <v>41837.829895833333</v>
      </c>
      <c r="T2581" s="8"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80"/>
        <v>0.6</v>
      </c>
      <c r="P2582">
        <f t="shared" si="81"/>
        <v>2550</v>
      </c>
      <c r="Q2582" t="s">
        <v>8341</v>
      </c>
      <c r="R2582" t="s">
        <v>8342</v>
      </c>
      <c r="S2582" s="8">
        <v>42110.326423611114</v>
      </c>
      <c r="T2582" s="8"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80"/>
        <v>10.6</v>
      </c>
      <c r="P2583">
        <f t="shared" si="81"/>
        <v>4818.181818181818</v>
      </c>
      <c r="Q2583" t="s">
        <v>8341</v>
      </c>
      <c r="R2583" t="s">
        <v>8342</v>
      </c>
      <c r="S2583" s="8">
        <v>42294.628449074073</v>
      </c>
      <c r="T2583" s="8"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80"/>
        <v>1.1111111111111111E-3</v>
      </c>
      <c r="P2584">
        <f t="shared" si="81"/>
        <v>100</v>
      </c>
      <c r="Q2584" t="s">
        <v>8341</v>
      </c>
      <c r="R2584" t="s">
        <v>8342</v>
      </c>
      <c r="S2584" s="8">
        <v>42642.988819444443</v>
      </c>
      <c r="T2584" s="8"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80"/>
        <v>0.5</v>
      </c>
      <c r="P2585">
        <f t="shared" si="81"/>
        <v>100</v>
      </c>
      <c r="Q2585" t="s">
        <v>8341</v>
      </c>
      <c r="R2585" t="s">
        <v>8342</v>
      </c>
      <c r="S2585" s="8">
        <v>42019.76944444445</v>
      </c>
      <c r="T2585" s="8"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80"/>
        <v>0</v>
      </c>
      <c r="P2586" t="e">
        <f t="shared" si="81"/>
        <v>#DIV/0!</v>
      </c>
      <c r="Q2586" t="s">
        <v>8341</v>
      </c>
      <c r="R2586" t="s">
        <v>8342</v>
      </c>
      <c r="S2586" s="8">
        <v>42140.173252314817</v>
      </c>
      <c r="T2586" s="8"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80"/>
        <v>0.16666666666666669</v>
      </c>
      <c r="P2587">
        <f t="shared" si="81"/>
        <v>5000</v>
      </c>
      <c r="Q2587" t="s">
        <v>8341</v>
      </c>
      <c r="R2587" t="s">
        <v>8342</v>
      </c>
      <c r="S2587" s="8">
        <v>41795.963333333333</v>
      </c>
      <c r="T2587" s="8"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80"/>
        <v>0.16666666666666669</v>
      </c>
      <c r="P2588">
        <f t="shared" si="81"/>
        <v>500</v>
      </c>
      <c r="Q2588" t="s">
        <v>8341</v>
      </c>
      <c r="R2588" t="s">
        <v>8342</v>
      </c>
      <c r="S2588" s="8">
        <v>42333.330277777779</v>
      </c>
      <c r="T2588" s="8"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80"/>
        <v>2.4340000000000002</v>
      </c>
      <c r="P2589">
        <f t="shared" si="81"/>
        <v>20283.333333333336</v>
      </c>
      <c r="Q2589" t="s">
        <v>8341</v>
      </c>
      <c r="R2589" t="s">
        <v>8342</v>
      </c>
      <c r="S2589" s="8">
        <v>42338.675381944442</v>
      </c>
      <c r="T2589" s="8"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80"/>
        <v>3.8833333333333329</v>
      </c>
      <c r="P2590">
        <f t="shared" si="81"/>
        <v>2912.5</v>
      </c>
      <c r="Q2590" t="s">
        <v>8341</v>
      </c>
      <c r="R2590" t="s">
        <v>8342</v>
      </c>
      <c r="S2590" s="8">
        <v>42042.676226851851</v>
      </c>
      <c r="T2590" s="8"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80"/>
        <v>0.01</v>
      </c>
      <c r="P2591">
        <f t="shared" si="81"/>
        <v>500</v>
      </c>
      <c r="Q2591" t="s">
        <v>8341</v>
      </c>
      <c r="R2591" t="s">
        <v>8342</v>
      </c>
      <c r="S2591" s="8">
        <v>42422.536192129628</v>
      </c>
      <c r="T2591" s="8"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80"/>
        <v>0</v>
      </c>
      <c r="P2592" t="e">
        <f t="shared" si="81"/>
        <v>#DIV/0!</v>
      </c>
      <c r="Q2592" t="s">
        <v>8341</v>
      </c>
      <c r="R2592" t="s">
        <v>8342</v>
      </c>
      <c r="S2592" s="8">
        <v>42388.589085648149</v>
      </c>
      <c r="T2592" s="8"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80"/>
        <v>1.7333333333333332</v>
      </c>
      <c r="P2593">
        <f t="shared" si="81"/>
        <v>1300</v>
      </c>
      <c r="Q2593" t="s">
        <v>8341</v>
      </c>
      <c r="R2593" t="s">
        <v>8342</v>
      </c>
      <c r="S2593" s="8">
        <v>42382.906527777777</v>
      </c>
      <c r="T2593" s="8"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80"/>
        <v>0.16666666666666669</v>
      </c>
      <c r="P2594">
        <f t="shared" si="81"/>
        <v>5000</v>
      </c>
      <c r="Q2594" t="s">
        <v>8341</v>
      </c>
      <c r="R2594" t="s">
        <v>8342</v>
      </c>
      <c r="S2594" s="8">
        <v>41887.801168981481</v>
      </c>
      <c r="T2594" s="8"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80"/>
        <v>0</v>
      </c>
      <c r="P2595" t="e">
        <f t="shared" si="81"/>
        <v>#DIV/0!</v>
      </c>
      <c r="Q2595" t="s">
        <v>8341</v>
      </c>
      <c r="R2595" t="s">
        <v>8342</v>
      </c>
      <c r="S2595" s="8">
        <v>42089.84520833334</v>
      </c>
      <c r="T2595" s="8"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80"/>
        <v>1.25E-3</v>
      </c>
      <c r="P2596">
        <f t="shared" si="81"/>
        <v>100</v>
      </c>
      <c r="Q2596" t="s">
        <v>8341</v>
      </c>
      <c r="R2596" t="s">
        <v>8342</v>
      </c>
      <c r="S2596" s="8">
        <v>41828.967916666668</v>
      </c>
      <c r="T2596" s="8"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80"/>
        <v>12.166666666666668</v>
      </c>
      <c r="P2597">
        <f t="shared" si="81"/>
        <v>9605.2631578947367</v>
      </c>
      <c r="Q2597" t="s">
        <v>8341</v>
      </c>
      <c r="R2597" t="s">
        <v>8342</v>
      </c>
      <c r="S2597" s="8">
        <v>42760.244212962964</v>
      </c>
      <c r="T2597" s="8"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80"/>
        <v>23.588571428571427</v>
      </c>
      <c r="P2598">
        <f t="shared" si="81"/>
        <v>30577.777777777777</v>
      </c>
      <c r="Q2598" t="s">
        <v>8341</v>
      </c>
      <c r="R2598" t="s">
        <v>8342</v>
      </c>
      <c r="S2598" s="8">
        <v>41828.664456018516</v>
      </c>
      <c r="T2598" s="8"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80"/>
        <v>5.6666666666666661</v>
      </c>
      <c r="P2599">
        <f t="shared" si="81"/>
        <v>1214.2857142857142</v>
      </c>
      <c r="Q2599" t="s">
        <v>8341</v>
      </c>
      <c r="R2599" t="s">
        <v>8342</v>
      </c>
      <c r="S2599" s="8">
        <v>42510.341631944444</v>
      </c>
      <c r="T2599" s="8"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80"/>
        <v>39</v>
      </c>
      <c r="P2600">
        <f t="shared" si="81"/>
        <v>8357.1428571428569</v>
      </c>
      <c r="Q2600" t="s">
        <v>8341</v>
      </c>
      <c r="R2600" t="s">
        <v>8342</v>
      </c>
      <c r="S2600" s="8">
        <v>42240.840289351851</v>
      </c>
      <c r="T2600" s="8"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80"/>
        <v>0.99546510341776351</v>
      </c>
      <c r="P2601">
        <f t="shared" si="81"/>
        <v>1800</v>
      </c>
      <c r="Q2601" t="s">
        <v>8341</v>
      </c>
      <c r="R2601" t="s">
        <v>8342</v>
      </c>
      <c r="S2601" s="8">
        <v>41809.754016203704</v>
      </c>
      <c r="T2601" s="8"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80"/>
        <v>6.9320000000000004</v>
      </c>
      <c r="P2602">
        <f t="shared" si="81"/>
        <v>11553.333333333334</v>
      </c>
      <c r="Q2602" t="s">
        <v>8341</v>
      </c>
      <c r="R2602" t="s">
        <v>8342</v>
      </c>
      <c r="S2602" s="8">
        <v>42394.900462962964</v>
      </c>
      <c r="T2602" s="8"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80"/>
        <v>661.4</v>
      </c>
      <c r="P2603">
        <f t="shared" si="81"/>
        <v>2190.0662251655626</v>
      </c>
      <c r="Q2603" t="s">
        <v>8324</v>
      </c>
      <c r="R2603" t="s">
        <v>8360</v>
      </c>
      <c r="S2603" s="8">
        <v>41150.902187499996</v>
      </c>
      <c r="T2603" s="8"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80"/>
        <v>326.0916666666667</v>
      </c>
      <c r="P2604">
        <f t="shared" si="81"/>
        <v>8002.2494887525572</v>
      </c>
      <c r="Q2604" t="s">
        <v>8324</v>
      </c>
      <c r="R2604" t="s">
        <v>8360</v>
      </c>
      <c r="S2604" s="8">
        <v>41915.747314814813</v>
      </c>
      <c r="T2604" s="8"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80"/>
        <v>101.48571428571429</v>
      </c>
      <c r="P2605">
        <f t="shared" si="81"/>
        <v>3552.0000000000005</v>
      </c>
      <c r="Q2605" t="s">
        <v>8324</v>
      </c>
      <c r="R2605" t="s">
        <v>8360</v>
      </c>
      <c r="S2605" s="8">
        <v>41617.912662037037</v>
      </c>
      <c r="T2605" s="8"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80"/>
        <v>104.21799999999999</v>
      </c>
      <c r="P2606">
        <f t="shared" si="81"/>
        <v>6493.3333333333321</v>
      </c>
      <c r="Q2606" t="s">
        <v>8324</v>
      </c>
      <c r="R2606" t="s">
        <v>8360</v>
      </c>
      <c r="S2606" s="8">
        <v>40998.051192129627</v>
      </c>
      <c r="T2606" s="8"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80"/>
        <v>107.42157000000002</v>
      </c>
      <c r="P2607">
        <f t="shared" si="81"/>
        <v>6096.5703745743476</v>
      </c>
      <c r="Q2607" t="s">
        <v>8324</v>
      </c>
      <c r="R2607" t="s">
        <v>8360</v>
      </c>
      <c r="S2607" s="8">
        <v>42508.541550925926</v>
      </c>
      <c r="T2607" s="8"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80"/>
        <v>110.05454545454545</v>
      </c>
      <c r="P2608">
        <f t="shared" si="81"/>
        <v>3144.4155844155844</v>
      </c>
      <c r="Q2608" t="s">
        <v>8324</v>
      </c>
      <c r="R2608" t="s">
        <v>8360</v>
      </c>
      <c r="S2608" s="8">
        <v>41726.712754629632</v>
      </c>
      <c r="T2608" s="8"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80"/>
        <v>407.7</v>
      </c>
      <c r="P2609">
        <f t="shared" si="81"/>
        <v>8194.9748743718592</v>
      </c>
      <c r="Q2609" t="s">
        <v>8324</v>
      </c>
      <c r="R2609" t="s">
        <v>8360</v>
      </c>
      <c r="S2609" s="8">
        <v>42184.874675925923</v>
      </c>
      <c r="T2609" s="8"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80"/>
        <v>223.92500000000001</v>
      </c>
      <c r="P2610">
        <f t="shared" si="81"/>
        <v>5892.7631578947367</v>
      </c>
      <c r="Q2610" t="s">
        <v>8324</v>
      </c>
      <c r="R2610" t="s">
        <v>8360</v>
      </c>
      <c r="S2610" s="8">
        <v>42767.801712962959</v>
      </c>
      <c r="T2610" s="8"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80"/>
        <v>303.80111428571428</v>
      </c>
      <c r="P2611">
        <f t="shared" si="81"/>
        <v>15729.347633136094</v>
      </c>
      <c r="Q2611" t="s">
        <v>8324</v>
      </c>
      <c r="R2611" t="s">
        <v>8360</v>
      </c>
      <c r="S2611" s="8">
        <v>41075.237858796296</v>
      </c>
      <c r="T2611" s="8"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80"/>
        <v>141.3251043268175</v>
      </c>
      <c r="P2612">
        <f t="shared" si="81"/>
        <v>5575.850953206239</v>
      </c>
      <c r="Q2612" t="s">
        <v>8324</v>
      </c>
      <c r="R2612" t="s">
        <v>8360</v>
      </c>
      <c r="S2612" s="8">
        <v>42564.881076388891</v>
      </c>
      <c r="T2612" s="8"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80"/>
        <v>2790.6363636363635</v>
      </c>
      <c r="P2613">
        <f t="shared" si="81"/>
        <v>8380.2893802893814</v>
      </c>
      <c r="Q2613" t="s">
        <v>8324</v>
      </c>
      <c r="R2613" t="s">
        <v>8360</v>
      </c>
      <c r="S2613" s="8">
        <v>42704.335810185185</v>
      </c>
      <c r="T2613" s="8"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80"/>
        <v>171.76130000000001</v>
      </c>
      <c r="P2614">
        <f t="shared" si="81"/>
        <v>5842.2210884353744</v>
      </c>
      <c r="Q2614" t="s">
        <v>8324</v>
      </c>
      <c r="R2614" t="s">
        <v>8360</v>
      </c>
      <c r="S2614" s="8">
        <v>41982.143171296295</v>
      </c>
      <c r="T2614" s="8"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80"/>
        <v>101.01333333333334</v>
      </c>
      <c r="P2615">
        <f t="shared" si="81"/>
        <v>27057.142857142855</v>
      </c>
      <c r="Q2615" t="s">
        <v>8324</v>
      </c>
      <c r="R2615" t="s">
        <v>8360</v>
      </c>
      <c r="S2615" s="8">
        <v>41143.81821759259</v>
      </c>
      <c r="T2615" s="8"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80"/>
        <v>102</v>
      </c>
      <c r="P2616">
        <f t="shared" si="81"/>
        <v>10710</v>
      </c>
      <c r="Q2616" t="s">
        <v>8324</v>
      </c>
      <c r="R2616" t="s">
        <v>8360</v>
      </c>
      <c r="S2616" s="8">
        <v>41730.708472222221</v>
      </c>
      <c r="T2616" s="8"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80"/>
        <v>169.76511744127936</v>
      </c>
      <c r="P2617">
        <f t="shared" si="81"/>
        <v>4718.0555555555557</v>
      </c>
      <c r="Q2617" t="s">
        <v>8324</v>
      </c>
      <c r="R2617" t="s">
        <v>8360</v>
      </c>
      <c r="S2617" s="8">
        <v>42453.49726851852</v>
      </c>
      <c r="T2617" s="8"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80"/>
        <v>114.53400000000001</v>
      </c>
      <c r="P2618">
        <f t="shared" si="81"/>
        <v>12030.882352941177</v>
      </c>
      <c r="Q2618" t="s">
        <v>8324</v>
      </c>
      <c r="R2618" t="s">
        <v>8360</v>
      </c>
      <c r="S2618" s="8">
        <v>42211.99454861111</v>
      </c>
      <c r="T2618" s="8"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80"/>
        <v>877.6</v>
      </c>
      <c r="P2619">
        <f t="shared" si="81"/>
        <v>2759.748427672956</v>
      </c>
      <c r="Q2619" t="s">
        <v>8324</v>
      </c>
      <c r="R2619" t="s">
        <v>8360</v>
      </c>
      <c r="S2619" s="8">
        <v>41902.874432870369</v>
      </c>
      <c r="T2619" s="8"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80"/>
        <v>105.38666666666667</v>
      </c>
      <c r="P2620">
        <f t="shared" si="81"/>
        <v>20529.870129870131</v>
      </c>
      <c r="Q2620" t="s">
        <v>8324</v>
      </c>
      <c r="R2620" t="s">
        <v>8360</v>
      </c>
      <c r="S2620" s="8">
        <v>42279.792372685188</v>
      </c>
      <c r="T2620" s="8"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80"/>
        <v>188.39999999999998</v>
      </c>
      <c r="P2621">
        <f t="shared" si="81"/>
        <v>3554.7169811320755</v>
      </c>
      <c r="Q2621" t="s">
        <v>8324</v>
      </c>
      <c r="R2621" t="s">
        <v>8360</v>
      </c>
      <c r="S2621" s="8">
        <v>42273.884305555555</v>
      </c>
      <c r="T2621" s="8"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80"/>
        <v>143.65230769230772</v>
      </c>
      <c r="P2622">
        <f t="shared" si="81"/>
        <v>7463.948840927259</v>
      </c>
      <c r="Q2622" t="s">
        <v>8324</v>
      </c>
      <c r="R2622" t="s">
        <v>8360</v>
      </c>
      <c r="S2622" s="8">
        <v>42251.16715277778</v>
      </c>
      <c r="T2622" s="8"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80"/>
        <v>145.88</v>
      </c>
      <c r="P2623">
        <f t="shared" si="81"/>
        <v>4705.8064516129025</v>
      </c>
      <c r="Q2623" t="s">
        <v>8324</v>
      </c>
      <c r="R2623" t="s">
        <v>8360</v>
      </c>
      <c r="S2623" s="8">
        <v>42115.74754629629</v>
      </c>
      <c r="T2623" s="8"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80"/>
        <v>131.184</v>
      </c>
      <c r="P2624">
        <f t="shared" si="81"/>
        <v>2659.1351351351354</v>
      </c>
      <c r="Q2624" t="s">
        <v>8324</v>
      </c>
      <c r="R2624" t="s">
        <v>8360</v>
      </c>
      <c r="S2624" s="8">
        <v>42689.74324074074</v>
      </c>
      <c r="T2624" s="8"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80"/>
        <v>113.99999999999999</v>
      </c>
      <c r="P2625">
        <f t="shared" si="81"/>
        <v>3677.4193548387098</v>
      </c>
      <c r="Q2625" t="s">
        <v>8324</v>
      </c>
      <c r="R2625" t="s">
        <v>8360</v>
      </c>
      <c r="S2625" s="8">
        <v>42692.256550925929</v>
      </c>
      <c r="T2625" s="8"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80"/>
        <v>1379.4206249999997</v>
      </c>
      <c r="P2626">
        <f t="shared" si="81"/>
        <v>3182.0544982698957</v>
      </c>
      <c r="Q2626" t="s">
        <v>8324</v>
      </c>
      <c r="R2626" t="s">
        <v>8360</v>
      </c>
      <c r="S2626" s="8">
        <v>41144.42155092593</v>
      </c>
      <c r="T2626" s="8"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82">(E2627/D2627)*100</f>
        <v>956</v>
      </c>
      <c r="P2627">
        <f t="shared" ref="P2627:P2690" si="83">(E2627/L2627)*100</f>
        <v>2757.6923076923076</v>
      </c>
      <c r="Q2627" t="s">
        <v>8324</v>
      </c>
      <c r="R2627" t="s">
        <v>8360</v>
      </c>
      <c r="S2627" s="8">
        <v>42658.810277777782</v>
      </c>
      <c r="T2627" s="8"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82"/>
        <v>112.00000000000001</v>
      </c>
      <c r="P2628">
        <f t="shared" si="83"/>
        <v>5600</v>
      </c>
      <c r="Q2628" t="s">
        <v>8324</v>
      </c>
      <c r="R2628" t="s">
        <v>8360</v>
      </c>
      <c r="S2628" s="8">
        <v>42128.628113425926</v>
      </c>
      <c r="T2628" s="8"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82"/>
        <v>646.66666666666663</v>
      </c>
      <c r="P2629">
        <f t="shared" si="83"/>
        <v>2155.5555555555557</v>
      </c>
      <c r="Q2629" t="s">
        <v>8324</v>
      </c>
      <c r="R2629" t="s">
        <v>8360</v>
      </c>
      <c r="S2629" s="8">
        <v>42304.829409722224</v>
      </c>
      <c r="T2629" s="8"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82"/>
        <v>110.36948748510132</v>
      </c>
      <c r="P2630">
        <f t="shared" si="83"/>
        <v>4409.5238095238092</v>
      </c>
      <c r="Q2630" t="s">
        <v>8324</v>
      </c>
      <c r="R2630" t="s">
        <v>8360</v>
      </c>
      <c r="S2630" s="8">
        <v>41953.966053240743</v>
      </c>
      <c r="T2630" s="8"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82"/>
        <v>127.74000000000001</v>
      </c>
      <c r="P2631">
        <f t="shared" si="83"/>
        <v>6387</v>
      </c>
      <c r="Q2631" t="s">
        <v>8324</v>
      </c>
      <c r="R2631" t="s">
        <v>8360</v>
      </c>
      <c r="S2631" s="8">
        <v>42108.538449074069</v>
      </c>
      <c r="T2631" s="8"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82"/>
        <v>157.9</v>
      </c>
      <c r="P2632">
        <f t="shared" si="83"/>
        <v>3898.7654320987654</v>
      </c>
      <c r="Q2632" t="s">
        <v>8324</v>
      </c>
      <c r="R2632" t="s">
        <v>8360</v>
      </c>
      <c r="S2632" s="8">
        <v>42524.105462962965</v>
      </c>
      <c r="T2632" s="8"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82"/>
        <v>114.66525000000001</v>
      </c>
      <c r="P2633">
        <f t="shared" si="83"/>
        <v>8018.5489510489506</v>
      </c>
      <c r="Q2633" t="s">
        <v>8324</v>
      </c>
      <c r="R2633" t="s">
        <v>8360</v>
      </c>
      <c r="S2633" s="8">
        <v>42218.169293981482</v>
      </c>
      <c r="T2633" s="8"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82"/>
        <v>137.00934579439252</v>
      </c>
      <c r="P2634">
        <f t="shared" si="83"/>
        <v>3490.4761904761904</v>
      </c>
      <c r="Q2634" t="s">
        <v>8324</v>
      </c>
      <c r="R2634" t="s">
        <v>8360</v>
      </c>
      <c r="S2634" s="8">
        <v>42494.061793981484</v>
      </c>
      <c r="T2634" s="8"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82"/>
        <v>354.62</v>
      </c>
      <c r="P2635">
        <f t="shared" si="83"/>
        <v>8910.0502512562816</v>
      </c>
      <c r="Q2635" t="s">
        <v>8324</v>
      </c>
      <c r="R2635" t="s">
        <v>8360</v>
      </c>
      <c r="S2635" s="8">
        <v>41667.823287037041</v>
      </c>
      <c r="T2635" s="8"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82"/>
        <v>106.02150537634409</v>
      </c>
      <c r="P2636">
        <f t="shared" si="83"/>
        <v>3944</v>
      </c>
      <c r="Q2636" t="s">
        <v>8324</v>
      </c>
      <c r="R2636" t="s">
        <v>8360</v>
      </c>
      <c r="S2636" s="8">
        <v>42612.656493055561</v>
      </c>
      <c r="T2636" s="8"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82"/>
        <v>100</v>
      </c>
      <c r="P2637">
        <f t="shared" si="83"/>
        <v>13690.476190476189</v>
      </c>
      <c r="Q2637" t="s">
        <v>8324</v>
      </c>
      <c r="R2637" t="s">
        <v>8360</v>
      </c>
      <c r="S2637" s="8">
        <v>42037.950937500005</v>
      </c>
      <c r="T2637" s="8"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82"/>
        <v>187.3</v>
      </c>
      <c r="P2638">
        <f t="shared" si="83"/>
        <v>3746</v>
      </c>
      <c r="Q2638" t="s">
        <v>8324</v>
      </c>
      <c r="R2638" t="s">
        <v>8360</v>
      </c>
      <c r="S2638" s="8">
        <v>42636.614745370374</v>
      </c>
      <c r="T2638" s="8"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82"/>
        <v>166.2</v>
      </c>
      <c r="P2639">
        <f t="shared" si="83"/>
        <v>3196.1538461538462</v>
      </c>
      <c r="Q2639" t="s">
        <v>8324</v>
      </c>
      <c r="R2639" t="s">
        <v>8360</v>
      </c>
      <c r="S2639" s="8">
        <v>42639.549479166672</v>
      </c>
      <c r="T2639" s="8"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82"/>
        <v>101.72910662824208</v>
      </c>
      <c r="P2640">
        <f t="shared" si="83"/>
        <v>2521.4285714285716</v>
      </c>
      <c r="Q2640" t="s">
        <v>8324</v>
      </c>
      <c r="R2640" t="s">
        <v>8360</v>
      </c>
      <c r="S2640" s="8">
        <v>41989.913136574076</v>
      </c>
      <c r="T2640" s="8"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82"/>
        <v>164</v>
      </c>
      <c r="P2641">
        <f t="shared" si="83"/>
        <v>1004.0816326530612</v>
      </c>
      <c r="Q2641" t="s">
        <v>8324</v>
      </c>
      <c r="R2641" t="s">
        <v>8360</v>
      </c>
      <c r="S2641" s="8">
        <v>42024.86513888889</v>
      </c>
      <c r="T2641" s="8"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82"/>
        <v>105.66666666666666</v>
      </c>
      <c r="P2642">
        <f t="shared" si="83"/>
        <v>4594.202898550725</v>
      </c>
      <c r="Q2642" t="s">
        <v>8324</v>
      </c>
      <c r="R2642" t="s">
        <v>8360</v>
      </c>
      <c r="S2642" s="8">
        <v>42103.160578703704</v>
      </c>
      <c r="T2642" s="8"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82"/>
        <v>1</v>
      </c>
      <c r="P2643">
        <f t="shared" si="83"/>
        <v>1500</v>
      </c>
      <c r="Q2643" t="s">
        <v>8324</v>
      </c>
      <c r="R2643" t="s">
        <v>8360</v>
      </c>
      <c r="S2643" s="8">
        <v>41880.827118055553</v>
      </c>
      <c r="T2643" s="8"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82"/>
        <v>0</v>
      </c>
      <c r="P2644" t="e">
        <f t="shared" si="83"/>
        <v>#DIV/0!</v>
      </c>
      <c r="Q2644" t="s">
        <v>8324</v>
      </c>
      <c r="R2644" t="s">
        <v>8360</v>
      </c>
      <c r="S2644" s="8">
        <v>42536.246620370366</v>
      </c>
      <c r="T2644" s="8"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82"/>
        <v>33.559730999999999</v>
      </c>
      <c r="P2645">
        <f t="shared" si="83"/>
        <v>22358.248500999336</v>
      </c>
      <c r="Q2645" t="s">
        <v>8324</v>
      </c>
      <c r="R2645" t="s">
        <v>8360</v>
      </c>
      <c r="S2645" s="8">
        <v>42689.582349537035</v>
      </c>
      <c r="T2645" s="8"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82"/>
        <v>2.0529999999999999</v>
      </c>
      <c r="P2646">
        <f t="shared" si="83"/>
        <v>3948.0769230769233</v>
      </c>
      <c r="Q2646" t="s">
        <v>8324</v>
      </c>
      <c r="R2646" t="s">
        <v>8360</v>
      </c>
      <c r="S2646" s="8">
        <v>42774.792071759264</v>
      </c>
      <c r="T2646" s="8"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82"/>
        <v>10.5</v>
      </c>
      <c r="P2647">
        <f t="shared" si="83"/>
        <v>9130.434782608696</v>
      </c>
      <c r="Q2647" t="s">
        <v>8324</v>
      </c>
      <c r="R2647" t="s">
        <v>8360</v>
      </c>
      <c r="S2647" s="8">
        <v>41921.842627314814</v>
      </c>
      <c r="T2647" s="8"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82"/>
        <v>8.4172840000000004</v>
      </c>
      <c r="P2648">
        <f t="shared" si="83"/>
        <v>7866.6205607476622</v>
      </c>
      <c r="Q2648" t="s">
        <v>8324</v>
      </c>
      <c r="R2648" t="s">
        <v>8360</v>
      </c>
      <c r="S2648" s="8">
        <v>42226.313298611116</v>
      </c>
      <c r="T2648" s="8"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82"/>
        <v>1.44</v>
      </c>
      <c r="P2649">
        <f t="shared" si="83"/>
        <v>1200</v>
      </c>
      <c r="Q2649" t="s">
        <v>8324</v>
      </c>
      <c r="R2649" t="s">
        <v>8360</v>
      </c>
      <c r="S2649" s="8">
        <v>42200.261793981481</v>
      </c>
      <c r="T2649" s="8"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82"/>
        <v>0.88333333333333341</v>
      </c>
      <c r="P2650">
        <f t="shared" si="83"/>
        <v>1766.6666666666667</v>
      </c>
      <c r="Q2650" t="s">
        <v>8324</v>
      </c>
      <c r="R2650" t="s">
        <v>8360</v>
      </c>
      <c r="S2650" s="8">
        <v>42408.714814814812</v>
      </c>
      <c r="T2650" s="8"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82"/>
        <v>9.920000000000001E-2</v>
      </c>
      <c r="P2651">
        <f t="shared" si="83"/>
        <v>4133.3333333333339</v>
      </c>
      <c r="Q2651" t="s">
        <v>8324</v>
      </c>
      <c r="R2651" t="s">
        <v>8360</v>
      </c>
      <c r="S2651" s="8">
        <v>42341.99700231482</v>
      </c>
      <c r="T2651" s="8"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82"/>
        <v>0.59666666666666668</v>
      </c>
      <c r="P2652">
        <f t="shared" si="83"/>
        <v>7159.9999999999991</v>
      </c>
      <c r="Q2652" t="s">
        <v>8324</v>
      </c>
      <c r="R2652" t="s">
        <v>8360</v>
      </c>
      <c r="S2652" s="8">
        <v>42695.624340277776</v>
      </c>
      <c r="T2652" s="8"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82"/>
        <v>1.8689285714285715</v>
      </c>
      <c r="P2653">
        <f t="shared" si="83"/>
        <v>30782.352941176468</v>
      </c>
      <c r="Q2653" t="s">
        <v>8324</v>
      </c>
      <c r="R2653" t="s">
        <v>8360</v>
      </c>
      <c r="S2653" s="8">
        <v>42327.805659722217</v>
      </c>
      <c r="T2653" s="8"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82"/>
        <v>0.88500000000000001</v>
      </c>
      <c r="P2654">
        <f t="shared" si="83"/>
        <v>8045.454545454545</v>
      </c>
      <c r="Q2654" t="s">
        <v>8324</v>
      </c>
      <c r="R2654" t="s">
        <v>8360</v>
      </c>
      <c r="S2654" s="8">
        <v>41953.158854166672</v>
      </c>
      <c r="T2654" s="8"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82"/>
        <v>11.52156862745098</v>
      </c>
      <c r="P2655">
        <f t="shared" si="83"/>
        <v>8394.2857142857138</v>
      </c>
      <c r="Q2655" t="s">
        <v>8324</v>
      </c>
      <c r="R2655" t="s">
        <v>8360</v>
      </c>
      <c r="S2655" s="8">
        <v>41771.651932870373</v>
      </c>
      <c r="T2655" s="8"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82"/>
        <v>5.1000000000000004E-2</v>
      </c>
      <c r="P2656">
        <f t="shared" si="83"/>
        <v>850</v>
      </c>
      <c r="Q2656" t="s">
        <v>8324</v>
      </c>
      <c r="R2656" t="s">
        <v>8360</v>
      </c>
      <c r="S2656" s="8">
        <v>42055.600995370376</v>
      </c>
      <c r="T2656" s="8"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82"/>
        <v>21.033333333333335</v>
      </c>
      <c r="P2657">
        <f t="shared" si="83"/>
        <v>7337.2093023255811</v>
      </c>
      <c r="Q2657" t="s">
        <v>8324</v>
      </c>
      <c r="R2657" t="s">
        <v>8360</v>
      </c>
      <c r="S2657" s="8">
        <v>42381.866284722222</v>
      </c>
      <c r="T2657" s="8"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82"/>
        <v>11.436666666666667</v>
      </c>
      <c r="P2658">
        <f t="shared" si="83"/>
        <v>11286.184210526317</v>
      </c>
      <c r="Q2658" t="s">
        <v>8324</v>
      </c>
      <c r="R2658" t="s">
        <v>8360</v>
      </c>
      <c r="S2658" s="8">
        <v>42767.688518518517</v>
      </c>
      <c r="T2658" s="8"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82"/>
        <v>18.737933333333334</v>
      </c>
      <c r="P2659">
        <f t="shared" si="83"/>
        <v>9527.7627118644068</v>
      </c>
      <c r="Q2659" t="s">
        <v>8324</v>
      </c>
      <c r="R2659" t="s">
        <v>8360</v>
      </c>
      <c r="S2659" s="8">
        <v>42551.928854166668</v>
      </c>
      <c r="T2659" s="8"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82"/>
        <v>9.285714285714286E-2</v>
      </c>
      <c r="P2660">
        <f t="shared" si="83"/>
        <v>2275</v>
      </c>
      <c r="Q2660" t="s">
        <v>8324</v>
      </c>
      <c r="R2660" t="s">
        <v>8360</v>
      </c>
      <c r="S2660" s="8">
        <v>42551.884189814817</v>
      </c>
      <c r="T2660" s="8"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82"/>
        <v>2.7204081632653061</v>
      </c>
      <c r="P2661">
        <f t="shared" si="83"/>
        <v>13330.000000000002</v>
      </c>
      <c r="Q2661" t="s">
        <v>8324</v>
      </c>
      <c r="R2661" t="s">
        <v>8360</v>
      </c>
      <c r="S2661" s="8">
        <v>42082.069560185191</v>
      </c>
      <c r="T2661" s="8"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82"/>
        <v>9.5000000000000001E-2</v>
      </c>
      <c r="P2662">
        <f t="shared" si="83"/>
        <v>380</v>
      </c>
      <c r="Q2662" t="s">
        <v>8324</v>
      </c>
      <c r="R2662" t="s">
        <v>8360</v>
      </c>
      <c r="S2662" s="8">
        <v>42272.713171296295</v>
      </c>
      <c r="T2662" s="8"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82"/>
        <v>102.89999999999999</v>
      </c>
      <c r="P2663">
        <f t="shared" si="83"/>
        <v>8575</v>
      </c>
      <c r="Q2663" t="s">
        <v>8324</v>
      </c>
      <c r="R2663" t="s">
        <v>8361</v>
      </c>
      <c r="S2663" s="8">
        <v>41542.958449074074</v>
      </c>
      <c r="T2663" s="8"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82"/>
        <v>106.80000000000001</v>
      </c>
      <c r="P2664">
        <f t="shared" si="83"/>
        <v>26700</v>
      </c>
      <c r="Q2664" t="s">
        <v>8324</v>
      </c>
      <c r="R2664" t="s">
        <v>8361</v>
      </c>
      <c r="S2664" s="8">
        <v>42207.746678240743</v>
      </c>
      <c r="T2664" s="8"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82"/>
        <v>104.59625</v>
      </c>
      <c r="P2665">
        <f t="shared" si="83"/>
        <v>37355.803571428572</v>
      </c>
      <c r="Q2665" t="s">
        <v>8324</v>
      </c>
      <c r="R2665" t="s">
        <v>8361</v>
      </c>
      <c r="S2665" s="8">
        <v>42222.622766203705</v>
      </c>
      <c r="T2665" s="8"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82"/>
        <v>103.42857142857143</v>
      </c>
      <c r="P2666">
        <f t="shared" si="83"/>
        <v>17403.846153846156</v>
      </c>
      <c r="Q2666" t="s">
        <v>8324</v>
      </c>
      <c r="R2666" t="s">
        <v>8361</v>
      </c>
      <c r="S2666" s="8">
        <v>42313.02542824074</v>
      </c>
      <c r="T2666" s="8"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82"/>
        <v>123.14285714285715</v>
      </c>
      <c r="P2667">
        <f t="shared" si="83"/>
        <v>9369.565217391304</v>
      </c>
      <c r="Q2667" t="s">
        <v>8324</v>
      </c>
      <c r="R2667" t="s">
        <v>8361</v>
      </c>
      <c r="S2667" s="8">
        <v>42083.895532407405</v>
      </c>
      <c r="T2667" s="8"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82"/>
        <v>159.29509999999999</v>
      </c>
      <c r="P2668">
        <f t="shared" si="83"/>
        <v>7732.7718446601948</v>
      </c>
      <c r="Q2668" t="s">
        <v>8324</v>
      </c>
      <c r="R2668" t="s">
        <v>8361</v>
      </c>
      <c r="S2668" s="8">
        <v>42235.764340277776</v>
      </c>
      <c r="T2668" s="8"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82"/>
        <v>110.66666666666667</v>
      </c>
      <c r="P2669">
        <f t="shared" si="83"/>
        <v>9222.2222222222226</v>
      </c>
      <c r="Q2669" t="s">
        <v>8324</v>
      </c>
      <c r="R2669" t="s">
        <v>8361</v>
      </c>
      <c r="S2669" s="8">
        <v>42380.926111111112</v>
      </c>
      <c r="T2669" s="8"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82"/>
        <v>170.70000000000002</v>
      </c>
      <c r="P2670">
        <f t="shared" si="83"/>
        <v>6096.4285714285716</v>
      </c>
      <c r="Q2670" t="s">
        <v>8324</v>
      </c>
      <c r="R2670" t="s">
        <v>8361</v>
      </c>
      <c r="S2670" s="8">
        <v>42275.588715277772</v>
      </c>
      <c r="T2670" s="8"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82"/>
        <v>125.125</v>
      </c>
      <c r="P2671">
        <f t="shared" si="83"/>
        <v>9100</v>
      </c>
      <c r="Q2671" t="s">
        <v>8324</v>
      </c>
      <c r="R2671" t="s">
        <v>8361</v>
      </c>
      <c r="S2671" s="8">
        <v>42319.035833333335</v>
      </c>
      <c r="T2671" s="8"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82"/>
        <v>6.4158609339642041</v>
      </c>
      <c r="P2672">
        <f t="shared" si="83"/>
        <v>4158.3333333333339</v>
      </c>
      <c r="Q2672" t="s">
        <v>8324</v>
      </c>
      <c r="R2672" t="s">
        <v>8361</v>
      </c>
      <c r="S2672" s="8">
        <v>41821.020601851851</v>
      </c>
      <c r="T2672" s="8"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82"/>
        <v>11.343999999999999</v>
      </c>
      <c r="P2673">
        <f t="shared" si="83"/>
        <v>3376.1904761904761</v>
      </c>
      <c r="Q2673" t="s">
        <v>8324</v>
      </c>
      <c r="R2673" t="s">
        <v>8361</v>
      </c>
      <c r="S2673" s="8">
        <v>41962.749027777783</v>
      </c>
      <c r="T2673" s="8"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82"/>
        <v>33.19</v>
      </c>
      <c r="P2674">
        <f t="shared" si="83"/>
        <v>7061.7021276595751</v>
      </c>
      <c r="Q2674" t="s">
        <v>8324</v>
      </c>
      <c r="R2674" t="s">
        <v>8361</v>
      </c>
      <c r="S2674" s="8">
        <v>42344.884143518517</v>
      </c>
      <c r="T2674" s="8"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82"/>
        <v>27.58</v>
      </c>
      <c r="P2675">
        <f t="shared" si="83"/>
        <v>16715.151515151516</v>
      </c>
      <c r="Q2675" t="s">
        <v>8324</v>
      </c>
      <c r="R2675" t="s">
        <v>8361</v>
      </c>
      <c r="S2675" s="8">
        <v>41912.541655092595</v>
      </c>
      <c r="T2675" s="8"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82"/>
        <v>62.839999999999996</v>
      </c>
      <c r="P2676">
        <f t="shared" si="83"/>
        <v>12861.988304093566</v>
      </c>
      <c r="Q2676" t="s">
        <v>8324</v>
      </c>
      <c r="R2676" t="s">
        <v>8361</v>
      </c>
      <c r="S2676" s="8">
        <v>42529.632754629631</v>
      </c>
      <c r="T2676" s="8"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82"/>
        <v>7.5880000000000001</v>
      </c>
      <c r="P2677">
        <f t="shared" si="83"/>
        <v>6541.379310344827</v>
      </c>
      <c r="Q2677" t="s">
        <v>8324</v>
      </c>
      <c r="R2677" t="s">
        <v>8361</v>
      </c>
      <c r="S2677" s="8">
        <v>41923.857511574075</v>
      </c>
      <c r="T2677" s="8"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82"/>
        <v>50.38095238095238</v>
      </c>
      <c r="P2678">
        <f t="shared" si="83"/>
        <v>11755.555555555557</v>
      </c>
      <c r="Q2678" t="s">
        <v>8324</v>
      </c>
      <c r="R2678" t="s">
        <v>8361</v>
      </c>
      <c r="S2678" s="8">
        <v>42482.624699074076</v>
      </c>
      <c r="T2678" s="8"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82"/>
        <v>17.512820512820511</v>
      </c>
      <c r="P2679">
        <f t="shared" si="83"/>
        <v>12648.148148148148</v>
      </c>
      <c r="Q2679" t="s">
        <v>8324</v>
      </c>
      <c r="R2679" t="s">
        <v>8361</v>
      </c>
      <c r="S2679" s="8">
        <v>41793.029432870368</v>
      </c>
      <c r="T2679" s="8"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82"/>
        <v>1.375E-2</v>
      </c>
      <c r="P2680">
        <f t="shared" si="83"/>
        <v>55000</v>
      </c>
      <c r="Q2680" t="s">
        <v>8324</v>
      </c>
      <c r="R2680" t="s">
        <v>8361</v>
      </c>
      <c r="S2680" s="8">
        <v>42241.798206018517</v>
      </c>
      <c r="T2680" s="8"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82"/>
        <v>0.33</v>
      </c>
      <c r="P2681">
        <f t="shared" si="83"/>
        <v>4400</v>
      </c>
      <c r="Q2681" t="s">
        <v>8324</v>
      </c>
      <c r="R2681" t="s">
        <v>8361</v>
      </c>
      <c r="S2681" s="8">
        <v>42033.001087962963</v>
      </c>
      <c r="T2681" s="8"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82"/>
        <v>0.86250000000000004</v>
      </c>
      <c r="P2682">
        <f t="shared" si="83"/>
        <v>6900</v>
      </c>
      <c r="Q2682" t="s">
        <v>8324</v>
      </c>
      <c r="R2682" t="s">
        <v>8361</v>
      </c>
      <c r="S2682" s="8">
        <v>42436.211701388893</v>
      </c>
      <c r="T2682" s="8"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82"/>
        <v>0.6875</v>
      </c>
      <c r="P2683">
        <f t="shared" si="83"/>
        <v>2750</v>
      </c>
      <c r="Q2683" t="s">
        <v>8341</v>
      </c>
      <c r="R2683" t="s">
        <v>8342</v>
      </c>
      <c r="S2683" s="8">
        <v>41805.895254629628</v>
      </c>
      <c r="T2683" s="8"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82"/>
        <v>28.299999999999997</v>
      </c>
      <c r="P2684">
        <f t="shared" si="83"/>
        <v>8490</v>
      </c>
      <c r="Q2684" t="s">
        <v>8341</v>
      </c>
      <c r="R2684" t="s">
        <v>8342</v>
      </c>
      <c r="S2684" s="8">
        <v>41932.871990740743</v>
      </c>
      <c r="T2684" s="8"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82"/>
        <v>0.24</v>
      </c>
      <c r="P2685">
        <f t="shared" si="83"/>
        <v>1200</v>
      </c>
      <c r="Q2685" t="s">
        <v>8341</v>
      </c>
      <c r="R2685" t="s">
        <v>8342</v>
      </c>
      <c r="S2685" s="8">
        <v>42034.75509259259</v>
      </c>
      <c r="T2685" s="8"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82"/>
        <v>1.1428571428571428</v>
      </c>
      <c r="P2686">
        <f t="shared" si="83"/>
        <v>20000</v>
      </c>
      <c r="Q2686" t="s">
        <v>8341</v>
      </c>
      <c r="R2686" t="s">
        <v>8342</v>
      </c>
      <c r="S2686" s="8">
        <v>41820.914641203701</v>
      </c>
      <c r="T2686" s="8"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82"/>
        <v>0.02</v>
      </c>
      <c r="P2687">
        <f t="shared" si="83"/>
        <v>1000</v>
      </c>
      <c r="Q2687" t="s">
        <v>8341</v>
      </c>
      <c r="R2687" t="s">
        <v>8342</v>
      </c>
      <c r="S2687" s="8">
        <v>42061.69594907407</v>
      </c>
      <c r="T2687" s="8"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82"/>
        <v>0</v>
      </c>
      <c r="P2688" t="e">
        <f t="shared" si="83"/>
        <v>#DIV/0!</v>
      </c>
      <c r="Q2688" t="s">
        <v>8341</v>
      </c>
      <c r="R2688" t="s">
        <v>8342</v>
      </c>
      <c r="S2688" s="8">
        <v>41892.974803240737</v>
      </c>
      <c r="T2688" s="8"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82"/>
        <v>0</v>
      </c>
      <c r="P2689" t="e">
        <f t="shared" si="83"/>
        <v>#DIV/0!</v>
      </c>
      <c r="Q2689" t="s">
        <v>8341</v>
      </c>
      <c r="R2689" t="s">
        <v>8342</v>
      </c>
      <c r="S2689" s="8">
        <v>42154.64025462963</v>
      </c>
      <c r="T2689" s="8"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82"/>
        <v>0.14799999999999999</v>
      </c>
      <c r="P2690">
        <f t="shared" si="83"/>
        <v>528.57142857142856</v>
      </c>
      <c r="Q2690" t="s">
        <v>8341</v>
      </c>
      <c r="R2690" t="s">
        <v>8342</v>
      </c>
      <c r="S2690" s="8">
        <v>42028.118865740747</v>
      </c>
      <c r="T2690" s="8"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84">(E2691/D2691)*100</f>
        <v>2.8571428571428571E-3</v>
      </c>
      <c r="P2691">
        <f t="shared" ref="P2691:P2754" si="85">(E2691/L2691)*100</f>
        <v>100</v>
      </c>
      <c r="Q2691" t="s">
        <v>8341</v>
      </c>
      <c r="R2691" t="s">
        <v>8342</v>
      </c>
      <c r="S2691" s="8">
        <v>42551.961689814809</v>
      </c>
      <c r="T2691" s="8"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84"/>
        <v>10.7325</v>
      </c>
      <c r="P2692">
        <f t="shared" si="85"/>
        <v>7276.2711864406783</v>
      </c>
      <c r="Q2692" t="s">
        <v>8341</v>
      </c>
      <c r="R2692" t="s">
        <v>8342</v>
      </c>
      <c r="S2692" s="8">
        <v>42113.105046296296</v>
      </c>
      <c r="T2692" s="8"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84"/>
        <v>5.3846153846153842E-2</v>
      </c>
      <c r="P2693">
        <f t="shared" si="85"/>
        <v>1750</v>
      </c>
      <c r="Q2693" t="s">
        <v>8341</v>
      </c>
      <c r="R2693" t="s">
        <v>8342</v>
      </c>
      <c r="S2693" s="8">
        <v>42089.724039351851</v>
      </c>
      <c r="T2693" s="8"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84"/>
        <v>0.7142857142857143</v>
      </c>
      <c r="P2694">
        <f t="shared" si="85"/>
        <v>2500</v>
      </c>
      <c r="Q2694" t="s">
        <v>8341</v>
      </c>
      <c r="R2694" t="s">
        <v>8342</v>
      </c>
      <c r="S2694" s="8">
        <v>42058.334027777775</v>
      </c>
      <c r="T2694" s="8"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84"/>
        <v>0.8</v>
      </c>
      <c r="P2695">
        <f t="shared" si="85"/>
        <v>1333.3333333333335</v>
      </c>
      <c r="Q2695" t="s">
        <v>8341</v>
      </c>
      <c r="R2695" t="s">
        <v>8342</v>
      </c>
      <c r="S2695" s="8">
        <v>41834.138495370367</v>
      </c>
      <c r="T2695" s="8"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84"/>
        <v>3.3333333333333335E-3</v>
      </c>
      <c r="P2696">
        <f t="shared" si="85"/>
        <v>100</v>
      </c>
      <c r="Q2696" t="s">
        <v>8341</v>
      </c>
      <c r="R2696" t="s">
        <v>8342</v>
      </c>
      <c r="S2696" s="8">
        <v>41878.140497685185</v>
      </c>
      <c r="T2696" s="8"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84"/>
        <v>0.47333333333333333</v>
      </c>
      <c r="P2697">
        <f t="shared" si="85"/>
        <v>2366.666666666667</v>
      </c>
      <c r="Q2697" t="s">
        <v>8341</v>
      </c>
      <c r="R2697" t="s">
        <v>8342</v>
      </c>
      <c r="S2697" s="8">
        <v>42048.181921296295</v>
      </c>
      <c r="T2697" s="8"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84"/>
        <v>5.65</v>
      </c>
      <c r="P2698">
        <f t="shared" si="85"/>
        <v>8921.0526315789484</v>
      </c>
      <c r="Q2698" t="s">
        <v>8341</v>
      </c>
      <c r="R2698" t="s">
        <v>8342</v>
      </c>
      <c r="S2698" s="8">
        <v>41964.844444444447</v>
      </c>
      <c r="T2698" s="8"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84"/>
        <v>26.35217391304348</v>
      </c>
      <c r="P2699">
        <f t="shared" si="85"/>
        <v>11655.76923076923</v>
      </c>
      <c r="Q2699" t="s">
        <v>8341</v>
      </c>
      <c r="R2699" t="s">
        <v>8342</v>
      </c>
      <c r="S2699" s="8">
        <v>42187.940081018518</v>
      </c>
      <c r="T2699" s="8"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84"/>
        <v>0.325125</v>
      </c>
      <c r="P2700">
        <f t="shared" si="85"/>
        <v>1300.5</v>
      </c>
      <c r="Q2700" t="s">
        <v>8341</v>
      </c>
      <c r="R2700" t="s">
        <v>8342</v>
      </c>
      <c r="S2700" s="8">
        <v>41787.898240740738</v>
      </c>
      <c r="T2700" s="8"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84"/>
        <v>0</v>
      </c>
      <c r="P2701" t="e">
        <f t="shared" si="85"/>
        <v>#DIV/0!</v>
      </c>
      <c r="Q2701" t="s">
        <v>8341</v>
      </c>
      <c r="R2701" t="s">
        <v>8342</v>
      </c>
      <c r="S2701" s="8">
        <v>41829.896562499998</v>
      </c>
      <c r="T2701" s="8"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84"/>
        <v>0.7000700070007001</v>
      </c>
      <c r="P2702">
        <f t="shared" si="85"/>
        <v>1750</v>
      </c>
      <c r="Q2702" t="s">
        <v>8341</v>
      </c>
      <c r="R2702" t="s">
        <v>8342</v>
      </c>
      <c r="S2702" s="8">
        <v>41870.87467592593</v>
      </c>
      <c r="T2702" s="8"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84"/>
        <v>46.176470588235297</v>
      </c>
      <c r="P2703">
        <f t="shared" si="85"/>
        <v>3413.0434782608695</v>
      </c>
      <c r="Q2703" t="s">
        <v>8322</v>
      </c>
      <c r="R2703" t="s">
        <v>8362</v>
      </c>
      <c r="S2703" s="8">
        <v>42801.774699074071</v>
      </c>
      <c r="T2703" s="8"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84"/>
        <v>34.410000000000004</v>
      </c>
      <c r="P2704">
        <f t="shared" si="85"/>
        <v>13234.615384615385</v>
      </c>
      <c r="Q2704" t="s">
        <v>8322</v>
      </c>
      <c r="R2704" t="s">
        <v>8362</v>
      </c>
      <c r="S2704" s="8">
        <v>42800.801817129628</v>
      </c>
      <c r="T2704" s="8"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84"/>
        <v>103.75000000000001</v>
      </c>
      <c r="P2705">
        <f t="shared" si="85"/>
        <v>92222.222222222219</v>
      </c>
      <c r="Q2705" t="s">
        <v>8322</v>
      </c>
      <c r="R2705" t="s">
        <v>8362</v>
      </c>
      <c r="S2705" s="8">
        <v>42756.690162037034</v>
      </c>
      <c r="T2705" s="8"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84"/>
        <v>6.0263157894736841</v>
      </c>
      <c r="P2706">
        <f t="shared" si="85"/>
        <v>16357.142857142859</v>
      </c>
      <c r="Q2706" t="s">
        <v>8322</v>
      </c>
      <c r="R2706" t="s">
        <v>8362</v>
      </c>
      <c r="S2706" s="8">
        <v>42787.862430555557</v>
      </c>
      <c r="T2706" s="8"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84"/>
        <v>10.539393939393939</v>
      </c>
      <c r="P2707">
        <f t="shared" si="85"/>
        <v>21737.5</v>
      </c>
      <c r="Q2707" t="s">
        <v>8322</v>
      </c>
      <c r="R2707" t="s">
        <v>8362</v>
      </c>
      <c r="S2707" s="8">
        <v>42773.916180555556</v>
      </c>
      <c r="T2707" s="8"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84"/>
        <v>112.29714285714284</v>
      </c>
      <c r="P2708">
        <f t="shared" si="85"/>
        <v>14944.486692015209</v>
      </c>
      <c r="Q2708" t="s">
        <v>8322</v>
      </c>
      <c r="R2708" t="s">
        <v>8362</v>
      </c>
      <c r="S2708" s="8">
        <v>41899.294942129629</v>
      </c>
      <c r="T2708" s="8"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84"/>
        <v>350.84462500000001</v>
      </c>
      <c r="P2709">
        <f t="shared" si="85"/>
        <v>7123.7487309644666</v>
      </c>
      <c r="Q2709" t="s">
        <v>8322</v>
      </c>
      <c r="R2709" t="s">
        <v>8362</v>
      </c>
      <c r="S2709" s="8">
        <v>41391.782905092594</v>
      </c>
      <c r="T2709" s="8"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84"/>
        <v>233.21535</v>
      </c>
      <c r="P2710">
        <f t="shared" si="85"/>
        <v>4446.4318398474734</v>
      </c>
      <c r="Q2710" t="s">
        <v>8322</v>
      </c>
      <c r="R2710" t="s">
        <v>8362</v>
      </c>
      <c r="S2710" s="8">
        <v>42512.698217592595</v>
      </c>
      <c r="T2710" s="8"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84"/>
        <v>101.60599999999999</v>
      </c>
      <c r="P2711">
        <f t="shared" si="85"/>
        <v>16494.480519480519</v>
      </c>
      <c r="Q2711" t="s">
        <v>8322</v>
      </c>
      <c r="R2711" t="s">
        <v>8362</v>
      </c>
      <c r="S2711" s="8">
        <v>42612.149780092594</v>
      </c>
      <c r="T2711" s="8"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84"/>
        <v>153.90035000000003</v>
      </c>
      <c r="P2712">
        <f t="shared" si="85"/>
        <v>8487.1516544117658</v>
      </c>
      <c r="Q2712" t="s">
        <v>8322</v>
      </c>
      <c r="R2712" t="s">
        <v>8362</v>
      </c>
      <c r="S2712" s="8">
        <v>41828.229490740741</v>
      </c>
      <c r="T2712" s="8"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84"/>
        <v>100.7161125319693</v>
      </c>
      <c r="P2713">
        <f t="shared" si="85"/>
        <v>5394.5205479452052</v>
      </c>
      <c r="Q2713" t="s">
        <v>8322</v>
      </c>
      <c r="R2713" t="s">
        <v>8362</v>
      </c>
      <c r="S2713" s="8">
        <v>41780.745254629634</v>
      </c>
      <c r="T2713" s="8"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84"/>
        <v>131.38181818181818</v>
      </c>
      <c r="P2714">
        <f t="shared" si="85"/>
        <v>5053.1468531468536</v>
      </c>
      <c r="Q2714" t="s">
        <v>8322</v>
      </c>
      <c r="R2714" t="s">
        <v>8362</v>
      </c>
      <c r="S2714" s="8">
        <v>41432.062037037038</v>
      </c>
      <c r="T2714" s="8"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84"/>
        <v>102.24133333333334</v>
      </c>
      <c r="P2715">
        <f t="shared" si="85"/>
        <v>10800.140845070422</v>
      </c>
      <c r="Q2715" t="s">
        <v>8322</v>
      </c>
      <c r="R2715" t="s">
        <v>8362</v>
      </c>
      <c r="S2715" s="8">
        <v>42322.653749999998</v>
      </c>
      <c r="T2715" s="8"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84"/>
        <v>116.35599999999999</v>
      </c>
      <c r="P2716">
        <f t="shared" si="85"/>
        <v>9537.377049180328</v>
      </c>
      <c r="Q2716" t="s">
        <v>8322</v>
      </c>
      <c r="R2716" t="s">
        <v>8362</v>
      </c>
      <c r="S2716" s="8">
        <v>42629.655046296291</v>
      </c>
      <c r="T2716" s="8"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84"/>
        <v>264.62241666666665</v>
      </c>
      <c r="P2717">
        <f t="shared" si="85"/>
        <v>5763.1016333938287</v>
      </c>
      <c r="Q2717" t="s">
        <v>8322</v>
      </c>
      <c r="R2717" t="s">
        <v>8362</v>
      </c>
      <c r="S2717" s="8">
        <v>42387.398472222223</v>
      </c>
      <c r="T2717" s="8"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84"/>
        <v>119.98010000000001</v>
      </c>
      <c r="P2718">
        <f t="shared" si="85"/>
        <v>6416.0481283422459</v>
      </c>
      <c r="Q2718" t="s">
        <v>8322</v>
      </c>
      <c r="R2718" t="s">
        <v>8362</v>
      </c>
      <c r="S2718" s="8">
        <v>42255.333252314813</v>
      </c>
      <c r="T2718" s="8"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84"/>
        <v>120.10400000000001</v>
      </c>
      <c r="P2719">
        <f t="shared" si="85"/>
        <v>9238.7692307692305</v>
      </c>
      <c r="Q2719" t="s">
        <v>8322</v>
      </c>
      <c r="R2719" t="s">
        <v>8362</v>
      </c>
      <c r="S2719" s="8">
        <v>41934.914918981485</v>
      </c>
      <c r="T2719" s="8"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84"/>
        <v>103.58333333333334</v>
      </c>
      <c r="P2720">
        <f t="shared" si="85"/>
        <v>12597.972972972973</v>
      </c>
      <c r="Q2720" t="s">
        <v>8322</v>
      </c>
      <c r="R2720" t="s">
        <v>8362</v>
      </c>
      <c r="S2720" s="8">
        <v>42465.596585648149</v>
      </c>
      <c r="T2720" s="8"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84"/>
        <v>108.83333333333334</v>
      </c>
      <c r="P2721">
        <f t="shared" si="85"/>
        <v>9463.7681159420299</v>
      </c>
      <c r="Q2721" t="s">
        <v>8322</v>
      </c>
      <c r="R2721" t="s">
        <v>8362</v>
      </c>
      <c r="S2721" s="8">
        <v>42418.031180555554</v>
      </c>
      <c r="T2721" s="8"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84"/>
        <v>118.12400000000001</v>
      </c>
      <c r="P2722">
        <f t="shared" si="85"/>
        <v>17069.942196531792</v>
      </c>
      <c r="Q2722" t="s">
        <v>8322</v>
      </c>
      <c r="R2722" t="s">
        <v>8362</v>
      </c>
      <c r="S2722" s="8">
        <v>42655.465891203698</v>
      </c>
      <c r="T2722" s="8"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84"/>
        <v>1462</v>
      </c>
      <c r="P2723">
        <f t="shared" si="85"/>
        <v>4076.2081784386614</v>
      </c>
      <c r="Q2723" t="s">
        <v>8324</v>
      </c>
      <c r="R2723" t="s">
        <v>8354</v>
      </c>
      <c r="S2723" s="8">
        <v>41493.543958333335</v>
      </c>
      <c r="T2723" s="8"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84"/>
        <v>252.54</v>
      </c>
      <c r="P2724">
        <f t="shared" si="85"/>
        <v>6825.405405405405</v>
      </c>
      <c r="Q2724" t="s">
        <v>8324</v>
      </c>
      <c r="R2724" t="s">
        <v>8354</v>
      </c>
      <c r="S2724" s="8">
        <v>42704.857094907406</v>
      </c>
      <c r="T2724" s="8"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84"/>
        <v>140.05000000000001</v>
      </c>
      <c r="P2725">
        <f t="shared" si="85"/>
        <v>9548.863636363636</v>
      </c>
      <c r="Q2725" t="s">
        <v>8324</v>
      </c>
      <c r="R2725" t="s">
        <v>8354</v>
      </c>
      <c r="S2725" s="8">
        <v>41944.83898148148</v>
      </c>
      <c r="T2725" s="8"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84"/>
        <v>296.87520259319291</v>
      </c>
      <c r="P2726">
        <f t="shared" si="85"/>
        <v>719.02649656526</v>
      </c>
      <c r="Q2726" t="s">
        <v>8324</v>
      </c>
      <c r="R2726" t="s">
        <v>8354</v>
      </c>
      <c r="S2726" s="8">
        <v>42199.32707175926</v>
      </c>
      <c r="T2726" s="8"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84"/>
        <v>144.54249999999999</v>
      </c>
      <c r="P2727">
        <f t="shared" si="85"/>
        <v>51165.486725663715</v>
      </c>
      <c r="Q2727" t="s">
        <v>8324</v>
      </c>
      <c r="R2727" t="s">
        <v>8354</v>
      </c>
      <c r="S2727" s="8">
        <v>42745.744618055556</v>
      </c>
      <c r="T2727" s="8"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84"/>
        <v>105.745</v>
      </c>
      <c r="P2728">
        <f t="shared" si="85"/>
        <v>26174.504950495048</v>
      </c>
      <c r="Q2728" t="s">
        <v>8324</v>
      </c>
      <c r="R2728" t="s">
        <v>8354</v>
      </c>
      <c r="S2728" s="8">
        <v>42452.579988425925</v>
      </c>
      <c r="T2728" s="8"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84"/>
        <v>493.21000000000004</v>
      </c>
      <c r="P2729">
        <f t="shared" si="85"/>
        <v>6976.096181046677</v>
      </c>
      <c r="Q2729" t="s">
        <v>8324</v>
      </c>
      <c r="R2729" t="s">
        <v>8354</v>
      </c>
      <c r="S2729" s="8">
        <v>42198.676655092597</v>
      </c>
      <c r="T2729" s="8"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84"/>
        <v>201.82666666666668</v>
      </c>
      <c r="P2730">
        <f t="shared" si="85"/>
        <v>7722.9591836734699</v>
      </c>
      <c r="Q2730" t="s">
        <v>8324</v>
      </c>
      <c r="R2730" t="s">
        <v>8354</v>
      </c>
      <c r="S2730" s="8">
        <v>42333.59993055556</v>
      </c>
      <c r="T2730" s="8"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84"/>
        <v>104.44</v>
      </c>
      <c r="P2731">
        <f t="shared" si="85"/>
        <v>34056.52173913044</v>
      </c>
      <c r="Q2731" t="s">
        <v>8324</v>
      </c>
      <c r="R2731" t="s">
        <v>8354</v>
      </c>
      <c r="S2731" s="8">
        <v>42095.240706018521</v>
      </c>
      <c r="T2731" s="8"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84"/>
        <v>170.29262962962963</v>
      </c>
      <c r="P2732">
        <f t="shared" si="85"/>
        <v>6741.7903225806458</v>
      </c>
      <c r="Q2732" t="s">
        <v>8324</v>
      </c>
      <c r="R2732" t="s">
        <v>8354</v>
      </c>
      <c r="S2732" s="8">
        <v>41351.541377314818</v>
      </c>
      <c r="T2732" s="8"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84"/>
        <v>104.30333333333333</v>
      </c>
      <c r="P2733">
        <f t="shared" si="85"/>
        <v>84570.270270270266</v>
      </c>
      <c r="Q2733" t="s">
        <v>8324</v>
      </c>
      <c r="R2733" t="s">
        <v>8354</v>
      </c>
      <c r="S2733" s="8">
        <v>41872.525717592594</v>
      </c>
      <c r="T2733" s="8"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84"/>
        <v>118.25000000000001</v>
      </c>
      <c r="P2734">
        <f t="shared" si="85"/>
        <v>9719.17808219178</v>
      </c>
      <c r="Q2734" t="s">
        <v>8324</v>
      </c>
      <c r="R2734" t="s">
        <v>8354</v>
      </c>
      <c r="S2734" s="8">
        <v>41389.808194444442</v>
      </c>
      <c r="T2734" s="8"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84"/>
        <v>107.538</v>
      </c>
      <c r="P2735">
        <f t="shared" si="85"/>
        <v>45184.033613445376</v>
      </c>
      <c r="Q2735" t="s">
        <v>8324</v>
      </c>
      <c r="R2735" t="s">
        <v>8354</v>
      </c>
      <c r="S2735" s="8">
        <v>42044.272847222222</v>
      </c>
      <c r="T2735" s="8"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84"/>
        <v>2260300</v>
      </c>
      <c r="P2736">
        <f t="shared" si="85"/>
        <v>13866.871165644174</v>
      </c>
      <c r="Q2736" t="s">
        <v>8324</v>
      </c>
      <c r="R2736" t="s">
        <v>8354</v>
      </c>
      <c r="S2736" s="8">
        <v>42626.668888888889</v>
      </c>
      <c r="T2736" s="8"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84"/>
        <v>978.13466666666682</v>
      </c>
      <c r="P2737">
        <f t="shared" si="85"/>
        <v>2164.014749262537</v>
      </c>
      <c r="Q2737" t="s">
        <v>8324</v>
      </c>
      <c r="R2737" t="s">
        <v>8354</v>
      </c>
      <c r="S2737" s="8">
        <v>41316.120949074073</v>
      </c>
      <c r="T2737" s="8"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84"/>
        <v>122.9</v>
      </c>
      <c r="P2738">
        <f t="shared" si="85"/>
        <v>16951.724137931036</v>
      </c>
      <c r="Q2738" t="s">
        <v>8324</v>
      </c>
      <c r="R2738" t="s">
        <v>8354</v>
      </c>
      <c r="S2738" s="8">
        <v>41722.666354166664</v>
      </c>
      <c r="T2738" s="8"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84"/>
        <v>246.0608</v>
      </c>
      <c r="P2739">
        <f t="shared" si="85"/>
        <v>16188.210526315792</v>
      </c>
      <c r="Q2739" t="s">
        <v>8324</v>
      </c>
      <c r="R2739" t="s">
        <v>8354</v>
      </c>
      <c r="S2739" s="8">
        <v>41611.917673611111</v>
      </c>
      <c r="T2739" s="8"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84"/>
        <v>147.94</v>
      </c>
      <c r="P2740">
        <f t="shared" si="85"/>
        <v>49313.333333333336</v>
      </c>
      <c r="Q2740" t="s">
        <v>8324</v>
      </c>
      <c r="R2740" t="s">
        <v>8354</v>
      </c>
      <c r="S2740" s="8">
        <v>42620.143564814818</v>
      </c>
      <c r="T2740" s="8"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84"/>
        <v>384.09090909090907</v>
      </c>
      <c r="P2741">
        <f t="shared" si="85"/>
        <v>2212.0418848167537</v>
      </c>
      <c r="Q2741" t="s">
        <v>8324</v>
      </c>
      <c r="R2741" t="s">
        <v>8354</v>
      </c>
      <c r="S2741" s="8">
        <v>41719.887928240743</v>
      </c>
      <c r="T2741" s="8"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84"/>
        <v>103.33333333333334</v>
      </c>
      <c r="P2742">
        <f t="shared" si="85"/>
        <v>1823.5294117647059</v>
      </c>
      <c r="Q2742" t="s">
        <v>8324</v>
      </c>
      <c r="R2742" t="s">
        <v>8354</v>
      </c>
      <c r="S2742" s="8">
        <v>42045.031851851847</v>
      </c>
      <c r="T2742" s="8"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84"/>
        <v>0.43750000000000006</v>
      </c>
      <c r="P2743">
        <f t="shared" si="85"/>
        <v>875</v>
      </c>
      <c r="Q2743" t="s">
        <v>8327</v>
      </c>
      <c r="R2743" t="s">
        <v>8363</v>
      </c>
      <c r="S2743" s="8">
        <v>41911.657430555555</v>
      </c>
      <c r="T2743" s="8"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84"/>
        <v>29.24</v>
      </c>
      <c r="P2744">
        <f t="shared" si="85"/>
        <v>4061.1111111111113</v>
      </c>
      <c r="Q2744" t="s">
        <v>8327</v>
      </c>
      <c r="R2744" t="s">
        <v>8363</v>
      </c>
      <c r="S2744" s="8">
        <v>41030.719756944447</v>
      </c>
      <c r="T2744" s="8"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84"/>
        <v>0</v>
      </c>
      <c r="P2745" t="e">
        <f t="shared" si="85"/>
        <v>#DIV/0!</v>
      </c>
      <c r="Q2745" t="s">
        <v>8327</v>
      </c>
      <c r="R2745" t="s">
        <v>8363</v>
      </c>
      <c r="S2745" s="8">
        <v>42632.328784722224</v>
      </c>
      <c r="T2745" s="8"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84"/>
        <v>5.21875</v>
      </c>
      <c r="P2746">
        <f t="shared" si="85"/>
        <v>3795.4545454545455</v>
      </c>
      <c r="Q2746" t="s">
        <v>8327</v>
      </c>
      <c r="R2746" t="s">
        <v>8363</v>
      </c>
      <c r="S2746" s="8">
        <v>40938.062476851854</v>
      </c>
      <c r="T2746" s="8"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84"/>
        <v>21.887499999999999</v>
      </c>
      <c r="P2747">
        <f t="shared" si="85"/>
        <v>3573.4693877551026</v>
      </c>
      <c r="Q2747" t="s">
        <v>8327</v>
      </c>
      <c r="R2747" t="s">
        <v>8363</v>
      </c>
      <c r="S2747" s="8">
        <v>41044.988055555557</v>
      </c>
      <c r="T2747" s="8"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84"/>
        <v>26.700000000000003</v>
      </c>
      <c r="P2748">
        <f t="shared" si="85"/>
        <v>4215.78947368421</v>
      </c>
      <c r="Q2748" t="s">
        <v>8327</v>
      </c>
      <c r="R2748" t="s">
        <v>8363</v>
      </c>
      <c r="S2748" s="8">
        <v>41850.781377314815</v>
      </c>
      <c r="T2748" s="8"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84"/>
        <v>28.000000000000004</v>
      </c>
      <c r="P2749">
        <f t="shared" si="85"/>
        <v>3500</v>
      </c>
      <c r="Q2749" t="s">
        <v>8327</v>
      </c>
      <c r="R2749" t="s">
        <v>8363</v>
      </c>
      <c r="S2749" s="8">
        <v>41044.64811342593</v>
      </c>
      <c r="T2749" s="8"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84"/>
        <v>1.06</v>
      </c>
      <c r="P2750">
        <f t="shared" si="85"/>
        <v>1325</v>
      </c>
      <c r="Q2750" t="s">
        <v>8327</v>
      </c>
      <c r="R2750" t="s">
        <v>8363</v>
      </c>
      <c r="S2750" s="8">
        <v>42585.7106712963</v>
      </c>
      <c r="T2750" s="8"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84"/>
        <v>1.0999999999999999</v>
      </c>
      <c r="P2751">
        <f t="shared" si="85"/>
        <v>5500</v>
      </c>
      <c r="Q2751" t="s">
        <v>8327</v>
      </c>
      <c r="R2751" t="s">
        <v>8363</v>
      </c>
      <c r="S2751" s="8">
        <v>42068.799039351856</v>
      </c>
      <c r="T2751" s="8"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84"/>
        <v>0</v>
      </c>
      <c r="P2752" t="e">
        <f t="shared" si="85"/>
        <v>#DIV/0!</v>
      </c>
      <c r="Q2752" t="s">
        <v>8327</v>
      </c>
      <c r="R2752" t="s">
        <v>8363</v>
      </c>
      <c r="S2752" s="8">
        <v>41078.899826388886</v>
      </c>
      <c r="T2752" s="8"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84"/>
        <v>0</v>
      </c>
      <c r="P2753" t="e">
        <f t="shared" si="85"/>
        <v>#DIV/0!</v>
      </c>
      <c r="Q2753" t="s">
        <v>8327</v>
      </c>
      <c r="R2753" t="s">
        <v>8363</v>
      </c>
      <c r="S2753" s="8">
        <v>41747.887060185189</v>
      </c>
      <c r="T2753" s="8"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84"/>
        <v>11.458333333333332</v>
      </c>
      <c r="P2754">
        <f t="shared" si="85"/>
        <v>3928.5714285714284</v>
      </c>
      <c r="Q2754" t="s">
        <v>8327</v>
      </c>
      <c r="R2754" t="s">
        <v>8363</v>
      </c>
      <c r="S2754" s="8">
        <v>40855.765092592592</v>
      </c>
      <c r="T2754" s="8"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86">(E2755/D2755)*100</f>
        <v>19</v>
      </c>
      <c r="P2755">
        <f t="shared" ref="P2755:P2818" si="87">(E2755/L2755)*100</f>
        <v>4750</v>
      </c>
      <c r="Q2755" t="s">
        <v>8327</v>
      </c>
      <c r="R2755" t="s">
        <v>8363</v>
      </c>
      <c r="S2755" s="8">
        <v>41117.900729166664</v>
      </c>
      <c r="T2755" s="8"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86"/>
        <v>0</v>
      </c>
      <c r="P2756" t="e">
        <f t="shared" si="87"/>
        <v>#DIV/0!</v>
      </c>
      <c r="Q2756" t="s">
        <v>8327</v>
      </c>
      <c r="R2756" t="s">
        <v>8363</v>
      </c>
      <c r="S2756" s="8">
        <v>41863.636006944449</v>
      </c>
      <c r="T2756" s="8"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86"/>
        <v>52</v>
      </c>
      <c r="P2757">
        <f t="shared" si="87"/>
        <v>1733.3333333333333</v>
      </c>
      <c r="Q2757" t="s">
        <v>8327</v>
      </c>
      <c r="R2757" t="s">
        <v>8363</v>
      </c>
      <c r="S2757" s="8">
        <v>42072.790821759263</v>
      </c>
      <c r="T2757" s="8"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86"/>
        <v>10.48</v>
      </c>
      <c r="P2758">
        <f t="shared" si="87"/>
        <v>3175.757575757576</v>
      </c>
      <c r="Q2758" t="s">
        <v>8327</v>
      </c>
      <c r="R2758" t="s">
        <v>8363</v>
      </c>
      <c r="S2758" s="8">
        <v>41620.90047453704</v>
      </c>
      <c r="T2758" s="8"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86"/>
        <v>0.66666666666666674</v>
      </c>
      <c r="P2759">
        <f t="shared" si="87"/>
        <v>500</v>
      </c>
      <c r="Q2759" t="s">
        <v>8327</v>
      </c>
      <c r="R2759" t="s">
        <v>8363</v>
      </c>
      <c r="S2759" s="8">
        <v>42573.65662037037</v>
      </c>
      <c r="T2759" s="8"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86"/>
        <v>11.700000000000001</v>
      </c>
      <c r="P2760">
        <f t="shared" si="87"/>
        <v>3900</v>
      </c>
      <c r="Q2760" t="s">
        <v>8327</v>
      </c>
      <c r="R2760" t="s">
        <v>8363</v>
      </c>
      <c r="S2760" s="8">
        <v>42639.441932870366</v>
      </c>
      <c r="T2760" s="8"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86"/>
        <v>10.5</v>
      </c>
      <c r="P2761">
        <f t="shared" si="87"/>
        <v>5250</v>
      </c>
      <c r="Q2761" t="s">
        <v>8327</v>
      </c>
      <c r="R2761" t="s">
        <v>8363</v>
      </c>
      <c r="S2761" s="8">
        <v>42524.36650462963</v>
      </c>
      <c r="T2761" s="8"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86"/>
        <v>0</v>
      </c>
      <c r="P2762" t="e">
        <f t="shared" si="87"/>
        <v>#DIV/0!</v>
      </c>
      <c r="Q2762" t="s">
        <v>8327</v>
      </c>
      <c r="R2762" t="s">
        <v>8363</v>
      </c>
      <c r="S2762" s="8">
        <v>41415.461319444446</v>
      </c>
      <c r="T2762" s="8"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86"/>
        <v>0.72</v>
      </c>
      <c r="P2763">
        <f t="shared" si="87"/>
        <v>900</v>
      </c>
      <c r="Q2763" t="s">
        <v>8327</v>
      </c>
      <c r="R2763" t="s">
        <v>8363</v>
      </c>
      <c r="S2763" s="8">
        <v>41247.063576388886</v>
      </c>
      <c r="T2763" s="8"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86"/>
        <v>0.76923076923076927</v>
      </c>
      <c r="P2764">
        <f t="shared" si="87"/>
        <v>2500</v>
      </c>
      <c r="Q2764" t="s">
        <v>8327</v>
      </c>
      <c r="R2764" t="s">
        <v>8363</v>
      </c>
      <c r="S2764" s="8">
        <v>40927.036979166667</v>
      </c>
      <c r="T2764" s="8"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86"/>
        <v>0.22842639593908631</v>
      </c>
      <c r="P2765">
        <f t="shared" si="87"/>
        <v>3000</v>
      </c>
      <c r="Q2765" t="s">
        <v>8327</v>
      </c>
      <c r="R2765" t="s">
        <v>8363</v>
      </c>
      <c r="S2765" s="8">
        <v>41373.579675925925</v>
      </c>
      <c r="T2765" s="8"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86"/>
        <v>1.125</v>
      </c>
      <c r="P2766">
        <f t="shared" si="87"/>
        <v>1125</v>
      </c>
      <c r="Q2766" t="s">
        <v>8327</v>
      </c>
      <c r="R2766" t="s">
        <v>8363</v>
      </c>
      <c r="S2766" s="8">
        <v>41030.292025462964</v>
      </c>
      <c r="T2766" s="8"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86"/>
        <v>0</v>
      </c>
      <c r="P2767" t="e">
        <f t="shared" si="87"/>
        <v>#DIV/0!</v>
      </c>
      <c r="Q2767" t="s">
        <v>8327</v>
      </c>
      <c r="R2767" t="s">
        <v>8363</v>
      </c>
      <c r="S2767" s="8">
        <v>41194.579027777778</v>
      </c>
      <c r="T2767" s="8"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86"/>
        <v>2</v>
      </c>
      <c r="P2768">
        <f t="shared" si="87"/>
        <v>2500</v>
      </c>
      <c r="Q2768" t="s">
        <v>8327</v>
      </c>
      <c r="R2768" t="s">
        <v>8363</v>
      </c>
      <c r="S2768" s="8">
        <v>40736.668032407404</v>
      </c>
      <c r="T2768" s="8"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86"/>
        <v>0.85000000000000009</v>
      </c>
      <c r="P2769">
        <f t="shared" si="87"/>
        <v>1133.3333333333335</v>
      </c>
      <c r="Q2769" t="s">
        <v>8327</v>
      </c>
      <c r="R2769" t="s">
        <v>8363</v>
      </c>
      <c r="S2769" s="8">
        <v>42172.958912037036</v>
      </c>
      <c r="T2769" s="8"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86"/>
        <v>14.314285714285715</v>
      </c>
      <c r="P2770">
        <f t="shared" si="87"/>
        <v>2947.0588235294117</v>
      </c>
      <c r="Q2770" t="s">
        <v>8327</v>
      </c>
      <c r="R2770" t="s">
        <v>8363</v>
      </c>
      <c r="S2770" s="8">
        <v>40967.614849537036</v>
      </c>
      <c r="T2770" s="8"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86"/>
        <v>0.25</v>
      </c>
      <c r="P2771">
        <f t="shared" si="87"/>
        <v>100</v>
      </c>
      <c r="Q2771" t="s">
        <v>8327</v>
      </c>
      <c r="R2771" t="s">
        <v>8363</v>
      </c>
      <c r="S2771" s="8">
        <v>41745.826273148145</v>
      </c>
      <c r="T2771" s="8"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86"/>
        <v>10.411249999999999</v>
      </c>
      <c r="P2772">
        <f t="shared" si="87"/>
        <v>6309.848484848485</v>
      </c>
      <c r="Q2772" t="s">
        <v>8327</v>
      </c>
      <c r="R2772" t="s">
        <v>8363</v>
      </c>
      <c r="S2772" s="8">
        <v>41686.705208333333</v>
      </c>
      <c r="T2772" s="8"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86"/>
        <v>0</v>
      </c>
      <c r="P2773" t="e">
        <f t="shared" si="87"/>
        <v>#DIV/0!</v>
      </c>
      <c r="Q2773" t="s">
        <v>8327</v>
      </c>
      <c r="R2773" t="s">
        <v>8363</v>
      </c>
      <c r="S2773" s="8">
        <v>41257.531712962962</v>
      </c>
      <c r="T2773" s="8"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86"/>
        <v>0</v>
      </c>
      <c r="P2774" t="e">
        <f t="shared" si="87"/>
        <v>#DIV/0!</v>
      </c>
      <c r="Q2774" t="s">
        <v>8327</v>
      </c>
      <c r="R2774" t="s">
        <v>8363</v>
      </c>
      <c r="S2774" s="8">
        <v>41537.869143518517</v>
      </c>
      <c r="T2774" s="8"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86"/>
        <v>0.18867924528301888</v>
      </c>
      <c r="P2775">
        <f t="shared" si="87"/>
        <v>100</v>
      </c>
      <c r="Q2775" t="s">
        <v>8327</v>
      </c>
      <c r="R2775" t="s">
        <v>8363</v>
      </c>
      <c r="S2775" s="8">
        <v>42474.86482638889</v>
      </c>
      <c r="T2775" s="8"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86"/>
        <v>14.249999999999998</v>
      </c>
      <c r="P2776">
        <f t="shared" si="87"/>
        <v>4384.6153846153848</v>
      </c>
      <c r="Q2776" t="s">
        <v>8327</v>
      </c>
      <c r="R2776" t="s">
        <v>8363</v>
      </c>
      <c r="S2776" s="8">
        <v>41311.126481481479</v>
      </c>
      <c r="T2776" s="8"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86"/>
        <v>3</v>
      </c>
      <c r="P2777">
        <f t="shared" si="87"/>
        <v>7500</v>
      </c>
      <c r="Q2777" t="s">
        <v>8327</v>
      </c>
      <c r="R2777" t="s">
        <v>8363</v>
      </c>
      <c r="S2777" s="8">
        <v>40863.013356481482</v>
      </c>
      <c r="T2777" s="8"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86"/>
        <v>7.8809523809523814</v>
      </c>
      <c r="P2778">
        <f t="shared" si="87"/>
        <v>4597.2222222222217</v>
      </c>
      <c r="Q2778" t="s">
        <v>8327</v>
      </c>
      <c r="R2778" t="s">
        <v>8363</v>
      </c>
      <c r="S2778" s="8">
        <v>42136.297175925924</v>
      </c>
      <c r="T2778" s="8"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86"/>
        <v>0.33333333333333337</v>
      </c>
      <c r="P2779">
        <f t="shared" si="87"/>
        <v>1000</v>
      </c>
      <c r="Q2779" t="s">
        <v>8327</v>
      </c>
      <c r="R2779" t="s">
        <v>8363</v>
      </c>
      <c r="S2779" s="8">
        <v>42172.669027777782</v>
      </c>
      <c r="T2779" s="8"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86"/>
        <v>25.545454545454543</v>
      </c>
      <c r="P2780">
        <f t="shared" si="87"/>
        <v>9366.6666666666679</v>
      </c>
      <c r="Q2780" t="s">
        <v>8327</v>
      </c>
      <c r="R2780" t="s">
        <v>8363</v>
      </c>
      <c r="S2780" s="8">
        <v>41846.978078703702</v>
      </c>
      <c r="T2780" s="8"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86"/>
        <v>2.12</v>
      </c>
      <c r="P2781">
        <f t="shared" si="87"/>
        <v>5300</v>
      </c>
      <c r="Q2781" t="s">
        <v>8327</v>
      </c>
      <c r="R2781" t="s">
        <v>8363</v>
      </c>
      <c r="S2781" s="8">
        <v>42300.585891203707</v>
      </c>
      <c r="T2781" s="8"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86"/>
        <v>0</v>
      </c>
      <c r="P2782" t="e">
        <f t="shared" si="87"/>
        <v>#DIV/0!</v>
      </c>
      <c r="Q2782" t="s">
        <v>8327</v>
      </c>
      <c r="R2782" t="s">
        <v>8363</v>
      </c>
      <c r="S2782" s="8">
        <v>42774.447777777779</v>
      </c>
      <c r="T2782" s="8"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86"/>
        <v>105.28</v>
      </c>
      <c r="P2783">
        <f t="shared" si="87"/>
        <v>4700</v>
      </c>
      <c r="Q2783" t="s">
        <v>8322</v>
      </c>
      <c r="R2783" t="s">
        <v>8323</v>
      </c>
      <c r="S2783" s="8">
        <v>42018.94159722222</v>
      </c>
      <c r="T2783" s="8"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86"/>
        <v>120</v>
      </c>
      <c r="P2784">
        <f t="shared" si="87"/>
        <v>6666.666666666667</v>
      </c>
      <c r="Q2784" t="s">
        <v>8322</v>
      </c>
      <c r="R2784" t="s">
        <v>8323</v>
      </c>
      <c r="S2784" s="8">
        <v>42026.924976851849</v>
      </c>
      <c r="T2784" s="8"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86"/>
        <v>114.5</v>
      </c>
      <c r="P2785">
        <f t="shared" si="87"/>
        <v>1877.0491803278687</v>
      </c>
      <c r="Q2785" t="s">
        <v>8322</v>
      </c>
      <c r="R2785" t="s">
        <v>8323</v>
      </c>
      <c r="S2785" s="8">
        <v>42103.535254629634</v>
      </c>
      <c r="T2785" s="8"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86"/>
        <v>119</v>
      </c>
      <c r="P2786">
        <f t="shared" si="87"/>
        <v>6611.1111111111113</v>
      </c>
      <c r="Q2786" t="s">
        <v>8322</v>
      </c>
      <c r="R2786" t="s">
        <v>8323</v>
      </c>
      <c r="S2786" s="8">
        <v>41920.787534722222</v>
      </c>
      <c r="T2786" s="8"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86"/>
        <v>104.67999999999999</v>
      </c>
      <c r="P2787">
        <f t="shared" si="87"/>
        <v>3685.9154929577462</v>
      </c>
      <c r="Q2787" t="s">
        <v>8322</v>
      </c>
      <c r="R2787" t="s">
        <v>8323</v>
      </c>
      <c r="S2787" s="8">
        <v>42558.189432870371</v>
      </c>
      <c r="T2787" s="8"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86"/>
        <v>117.83999999999999</v>
      </c>
      <c r="P2788">
        <f t="shared" si="87"/>
        <v>3981.0810810810813</v>
      </c>
      <c r="Q2788" t="s">
        <v>8322</v>
      </c>
      <c r="R2788" t="s">
        <v>8323</v>
      </c>
      <c r="S2788" s="8">
        <v>41815.569212962961</v>
      </c>
      <c r="T2788" s="8"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86"/>
        <v>119.7</v>
      </c>
      <c r="P2789">
        <f t="shared" si="87"/>
        <v>3150</v>
      </c>
      <c r="Q2789" t="s">
        <v>8322</v>
      </c>
      <c r="R2789" t="s">
        <v>8323</v>
      </c>
      <c r="S2789" s="8">
        <v>41808.198518518519</v>
      </c>
      <c r="T2789" s="8"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86"/>
        <v>102.49999999999999</v>
      </c>
      <c r="P2790">
        <f t="shared" si="87"/>
        <v>10250</v>
      </c>
      <c r="Q2790" t="s">
        <v>8322</v>
      </c>
      <c r="R2790" t="s">
        <v>8323</v>
      </c>
      <c r="S2790" s="8">
        <v>42550.701886574068</v>
      </c>
      <c r="T2790" s="8"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86"/>
        <v>101.16666666666667</v>
      </c>
      <c r="P2791">
        <f t="shared" si="87"/>
        <v>12645.833333333332</v>
      </c>
      <c r="Q2791" t="s">
        <v>8322</v>
      </c>
      <c r="R2791" t="s">
        <v>8323</v>
      </c>
      <c r="S2791" s="8">
        <v>42056.013124999998</v>
      </c>
      <c r="T2791" s="8"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86"/>
        <v>105.33333333333333</v>
      </c>
      <c r="P2792">
        <f t="shared" si="87"/>
        <v>4787.878787878788</v>
      </c>
      <c r="Q2792" t="s">
        <v>8322</v>
      </c>
      <c r="R2792" t="s">
        <v>8323</v>
      </c>
      <c r="S2792" s="8">
        <v>42016.938692129625</v>
      </c>
      <c r="T2792" s="8"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86"/>
        <v>102.49999999999999</v>
      </c>
      <c r="P2793">
        <f t="shared" si="87"/>
        <v>7321.4285714285706</v>
      </c>
      <c r="Q2793" t="s">
        <v>8322</v>
      </c>
      <c r="R2793" t="s">
        <v>8323</v>
      </c>
      <c r="S2793" s="8">
        <v>42591.899988425925</v>
      </c>
      <c r="T2793" s="8"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86"/>
        <v>107.60000000000001</v>
      </c>
      <c r="P2794">
        <f t="shared" si="87"/>
        <v>8966.6666666666679</v>
      </c>
      <c r="Q2794" t="s">
        <v>8322</v>
      </c>
      <c r="R2794" t="s">
        <v>8323</v>
      </c>
      <c r="S2794" s="8">
        <v>42183.231006944443</v>
      </c>
      <c r="T2794" s="8"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86"/>
        <v>110.5675</v>
      </c>
      <c r="P2795">
        <f t="shared" si="87"/>
        <v>15146.232876712329</v>
      </c>
      <c r="Q2795" t="s">
        <v>8322</v>
      </c>
      <c r="R2795" t="s">
        <v>8323</v>
      </c>
      <c r="S2795" s="8">
        <v>42176.419039351851</v>
      </c>
      <c r="T2795" s="8"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86"/>
        <v>150</v>
      </c>
      <c r="P2796">
        <f t="shared" si="87"/>
        <v>2500</v>
      </c>
      <c r="Q2796" t="s">
        <v>8322</v>
      </c>
      <c r="R2796" t="s">
        <v>8323</v>
      </c>
      <c r="S2796" s="8">
        <v>42416.691655092596</v>
      </c>
      <c r="T2796" s="8"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86"/>
        <v>104.28571428571429</v>
      </c>
      <c r="P2797">
        <f t="shared" si="87"/>
        <v>3650</v>
      </c>
      <c r="Q2797" t="s">
        <v>8322</v>
      </c>
      <c r="R2797" t="s">
        <v>8323</v>
      </c>
      <c r="S2797" s="8">
        <v>41780.525937500002</v>
      </c>
      <c r="T2797" s="8"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86"/>
        <v>115.5</v>
      </c>
      <c r="P2798">
        <f t="shared" si="87"/>
        <v>4400</v>
      </c>
      <c r="Q2798" t="s">
        <v>8322</v>
      </c>
      <c r="R2798" t="s">
        <v>8323</v>
      </c>
      <c r="S2798" s="8">
        <v>41795.528101851851</v>
      </c>
      <c r="T2798" s="8"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86"/>
        <v>102.64512500000001</v>
      </c>
      <c r="P2799">
        <f t="shared" si="87"/>
        <v>8735.7553191489369</v>
      </c>
      <c r="Q2799" t="s">
        <v>8322</v>
      </c>
      <c r="R2799" t="s">
        <v>8323</v>
      </c>
      <c r="S2799" s="8">
        <v>41798.94027777778</v>
      </c>
      <c r="T2799" s="8"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86"/>
        <v>101.4</v>
      </c>
      <c r="P2800">
        <f t="shared" si="87"/>
        <v>3647.482014388489</v>
      </c>
      <c r="Q2800" t="s">
        <v>8322</v>
      </c>
      <c r="R2800" t="s">
        <v>8323</v>
      </c>
      <c r="S2800" s="8">
        <v>42201.675011574072</v>
      </c>
      <c r="T2800" s="8"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86"/>
        <v>116.6348</v>
      </c>
      <c r="P2801">
        <f t="shared" si="87"/>
        <v>4485.9538461538459</v>
      </c>
      <c r="Q2801" t="s">
        <v>8322</v>
      </c>
      <c r="R2801" t="s">
        <v>8323</v>
      </c>
      <c r="S2801" s="8">
        <v>42507.264699074076</v>
      </c>
      <c r="T2801" s="8"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86"/>
        <v>133</v>
      </c>
      <c r="P2802">
        <f t="shared" si="87"/>
        <v>4290.3225806451619</v>
      </c>
      <c r="Q2802" t="s">
        <v>8322</v>
      </c>
      <c r="R2802" t="s">
        <v>8323</v>
      </c>
      <c r="S2802" s="8">
        <v>41948.552847222221</v>
      </c>
      <c r="T2802" s="8"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86"/>
        <v>133.20000000000002</v>
      </c>
      <c r="P2803">
        <f t="shared" si="87"/>
        <v>5123.0769230769238</v>
      </c>
      <c r="Q2803" t="s">
        <v>8322</v>
      </c>
      <c r="R2803" t="s">
        <v>8323</v>
      </c>
      <c r="S2803" s="8">
        <v>41900.243159722224</v>
      </c>
      <c r="T2803" s="8"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86"/>
        <v>101.83333333333333</v>
      </c>
      <c r="P2804">
        <f t="shared" si="87"/>
        <v>3394.4444444444443</v>
      </c>
      <c r="Q2804" t="s">
        <v>8322</v>
      </c>
      <c r="R2804" t="s">
        <v>8323</v>
      </c>
      <c r="S2804" s="8">
        <v>42192.64707175926</v>
      </c>
      <c r="T2804" s="8"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86"/>
        <v>127.95</v>
      </c>
      <c r="P2805">
        <f t="shared" si="87"/>
        <v>9074.468085106384</v>
      </c>
      <c r="Q2805" t="s">
        <v>8322</v>
      </c>
      <c r="R2805" t="s">
        <v>8323</v>
      </c>
      <c r="S2805" s="8">
        <v>42158.065694444449</v>
      </c>
      <c r="T2805" s="8"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86"/>
        <v>114.99999999999999</v>
      </c>
      <c r="P2806">
        <f t="shared" si="87"/>
        <v>5000</v>
      </c>
      <c r="Q2806" t="s">
        <v>8322</v>
      </c>
      <c r="R2806" t="s">
        <v>8323</v>
      </c>
      <c r="S2806" s="8">
        <v>41881.453587962962</v>
      </c>
      <c r="T2806" s="8"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86"/>
        <v>110.00000000000001</v>
      </c>
      <c r="P2807">
        <f t="shared" si="87"/>
        <v>2444.4444444444443</v>
      </c>
      <c r="Q2807" t="s">
        <v>8322</v>
      </c>
      <c r="R2807" t="s">
        <v>8323</v>
      </c>
      <c r="S2807" s="8">
        <v>42213.505474537036</v>
      </c>
      <c r="T2807" s="8"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86"/>
        <v>112.1</v>
      </c>
      <c r="P2808">
        <f t="shared" si="87"/>
        <v>4425</v>
      </c>
      <c r="Q2808" t="s">
        <v>8322</v>
      </c>
      <c r="R2808" t="s">
        <v>8323</v>
      </c>
      <c r="S2808" s="8">
        <v>42185.267245370371</v>
      </c>
      <c r="T2808" s="8"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86"/>
        <v>126</v>
      </c>
      <c r="P2809">
        <f t="shared" si="87"/>
        <v>6774.1935483870957</v>
      </c>
      <c r="Q2809" t="s">
        <v>8322</v>
      </c>
      <c r="R2809" t="s">
        <v>8323</v>
      </c>
      <c r="S2809" s="8">
        <v>42154.873124999998</v>
      </c>
      <c r="T2809" s="8"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86"/>
        <v>100.24444444444444</v>
      </c>
      <c r="P2810">
        <f t="shared" si="87"/>
        <v>6537.6811594202909</v>
      </c>
      <c r="Q2810" t="s">
        <v>8322</v>
      </c>
      <c r="R2810" t="s">
        <v>8323</v>
      </c>
      <c r="S2810" s="8">
        <v>42208.84646990741</v>
      </c>
      <c r="T2810" s="8"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86"/>
        <v>102.4</v>
      </c>
      <c r="P2811">
        <f t="shared" si="87"/>
        <v>12190.476190476189</v>
      </c>
      <c r="Q2811" t="s">
        <v>8322</v>
      </c>
      <c r="R2811" t="s">
        <v>8323</v>
      </c>
      <c r="S2811" s="8">
        <v>42451.496817129635</v>
      </c>
      <c r="T2811" s="8"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86"/>
        <v>108.2</v>
      </c>
      <c r="P2812">
        <f t="shared" si="87"/>
        <v>4745.6140350877195</v>
      </c>
      <c r="Q2812" t="s">
        <v>8322</v>
      </c>
      <c r="R2812" t="s">
        <v>8323</v>
      </c>
      <c r="S2812" s="8">
        <v>41759.13962962963</v>
      </c>
      <c r="T2812" s="8"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86"/>
        <v>100.27</v>
      </c>
      <c r="P2813">
        <f t="shared" si="87"/>
        <v>9284.2592592592591</v>
      </c>
      <c r="Q2813" t="s">
        <v>8322</v>
      </c>
      <c r="R2813" t="s">
        <v>8323</v>
      </c>
      <c r="S2813" s="8">
        <v>42028.496562500004</v>
      </c>
      <c r="T2813" s="8"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86"/>
        <v>113.3</v>
      </c>
      <c r="P2814">
        <f t="shared" si="87"/>
        <v>6825.3012048192777</v>
      </c>
      <c r="Q2814" t="s">
        <v>8322</v>
      </c>
      <c r="R2814" t="s">
        <v>8323</v>
      </c>
      <c r="S2814" s="8">
        <v>42054.74418981481</v>
      </c>
      <c r="T2814" s="8"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86"/>
        <v>127.57571428571428</v>
      </c>
      <c r="P2815">
        <f t="shared" si="87"/>
        <v>3720.9583333333335</v>
      </c>
      <c r="Q2815" t="s">
        <v>8322</v>
      </c>
      <c r="R2815" t="s">
        <v>8323</v>
      </c>
      <c r="S2815" s="8">
        <v>42693.742604166662</v>
      </c>
      <c r="T2815" s="8"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86"/>
        <v>107.73333333333332</v>
      </c>
      <c r="P2816">
        <f t="shared" si="87"/>
        <v>2525</v>
      </c>
      <c r="Q2816" t="s">
        <v>8322</v>
      </c>
      <c r="R2816" t="s">
        <v>8323</v>
      </c>
      <c r="S2816" s="8">
        <v>42103.399479166663</v>
      </c>
      <c r="T2816" s="8"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86"/>
        <v>242</v>
      </c>
      <c r="P2817">
        <f t="shared" si="87"/>
        <v>4321.4285714285716</v>
      </c>
      <c r="Q2817" t="s">
        <v>8322</v>
      </c>
      <c r="R2817" t="s">
        <v>8323</v>
      </c>
      <c r="S2817" s="8">
        <v>42559.776724537034</v>
      </c>
      <c r="T2817" s="8"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86"/>
        <v>141.56666666666666</v>
      </c>
      <c r="P2818">
        <f t="shared" si="87"/>
        <v>2513.0177514792899</v>
      </c>
      <c r="Q2818" t="s">
        <v>8322</v>
      </c>
      <c r="R2818" t="s">
        <v>8323</v>
      </c>
      <c r="S2818" s="8">
        <v>42188.467499999999</v>
      </c>
      <c r="T2818" s="8"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88">(E2819/D2819)*100</f>
        <v>130</v>
      </c>
      <c r="P2819">
        <f t="shared" ref="P2819:P2882" si="89">(E2819/L2819)*100</f>
        <v>2363.6363636363635</v>
      </c>
      <c r="Q2819" t="s">
        <v>8322</v>
      </c>
      <c r="R2819" t="s">
        <v>8323</v>
      </c>
      <c r="S2819" s="8">
        <v>42023.634976851856</v>
      </c>
      <c r="T2819" s="8"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88"/>
        <v>106.03</v>
      </c>
      <c r="P2820">
        <f t="shared" si="89"/>
        <v>10395.098039215687</v>
      </c>
      <c r="Q2820" t="s">
        <v>8322</v>
      </c>
      <c r="R2820" t="s">
        <v>8323</v>
      </c>
      <c r="S2820" s="8">
        <v>42250.598217592589</v>
      </c>
      <c r="T2820" s="8"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88"/>
        <v>104.80000000000001</v>
      </c>
      <c r="P2821">
        <f t="shared" si="89"/>
        <v>5038.461538461539</v>
      </c>
      <c r="Q2821" t="s">
        <v>8322</v>
      </c>
      <c r="R2821" t="s">
        <v>8323</v>
      </c>
      <c r="S2821" s="8">
        <v>42139.525567129633</v>
      </c>
      <c r="T2821" s="8"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88"/>
        <v>136</v>
      </c>
      <c r="P2822">
        <f t="shared" si="89"/>
        <v>1360</v>
      </c>
      <c r="Q2822" t="s">
        <v>8322</v>
      </c>
      <c r="R2822" t="s">
        <v>8323</v>
      </c>
      <c r="S2822" s="8">
        <v>42401.610983796301</v>
      </c>
      <c r="T2822" s="8"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88"/>
        <v>100</v>
      </c>
      <c r="P2823">
        <f t="shared" si="89"/>
        <v>2857.1428571428573</v>
      </c>
      <c r="Q2823" t="s">
        <v>8322</v>
      </c>
      <c r="R2823" t="s">
        <v>8323</v>
      </c>
      <c r="S2823" s="8">
        <v>41875.922858796301</v>
      </c>
      <c r="T2823" s="8"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88"/>
        <v>100</v>
      </c>
      <c r="P2824">
        <f t="shared" si="89"/>
        <v>6382.978723404256</v>
      </c>
      <c r="Q2824" t="s">
        <v>8322</v>
      </c>
      <c r="R2824" t="s">
        <v>8323</v>
      </c>
      <c r="S2824" s="8">
        <v>42060.683935185181</v>
      </c>
      <c r="T2824" s="8"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88"/>
        <v>124</v>
      </c>
      <c r="P2825">
        <f t="shared" si="89"/>
        <v>885.71428571428578</v>
      </c>
      <c r="Q2825" t="s">
        <v>8322</v>
      </c>
      <c r="R2825" t="s">
        <v>8323</v>
      </c>
      <c r="S2825" s="8">
        <v>42067.011643518519</v>
      </c>
      <c r="T2825" s="8"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88"/>
        <v>116.92307692307693</v>
      </c>
      <c r="P2826">
        <f t="shared" si="89"/>
        <v>5066.6666666666661</v>
      </c>
      <c r="Q2826" t="s">
        <v>8322</v>
      </c>
      <c r="R2826" t="s">
        <v>8323</v>
      </c>
      <c r="S2826" s="8">
        <v>42136.270787037036</v>
      </c>
      <c r="T2826" s="8"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88"/>
        <v>103.33333333333334</v>
      </c>
      <c r="P2827">
        <f t="shared" si="89"/>
        <v>6078.4313725490192</v>
      </c>
      <c r="Q2827" t="s">
        <v>8322</v>
      </c>
      <c r="R2827" t="s">
        <v>8323</v>
      </c>
      <c r="S2827" s="8">
        <v>42312.792662037042</v>
      </c>
      <c r="T2827" s="8"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88"/>
        <v>107.74999999999999</v>
      </c>
      <c r="P2828">
        <f t="shared" si="89"/>
        <v>11342.105263157895</v>
      </c>
      <c r="Q2828" t="s">
        <v>8322</v>
      </c>
      <c r="R2828" t="s">
        <v>8323</v>
      </c>
      <c r="S2828" s="8">
        <v>42171.034861111111</v>
      </c>
      <c r="T2828" s="8"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88"/>
        <v>120.24999999999999</v>
      </c>
      <c r="P2829">
        <f t="shared" si="89"/>
        <v>10456.521739130434</v>
      </c>
      <c r="Q2829" t="s">
        <v>8322</v>
      </c>
      <c r="R2829" t="s">
        <v>8323</v>
      </c>
      <c r="S2829" s="8">
        <v>42494.683634259258</v>
      </c>
      <c r="T2829" s="8"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88"/>
        <v>100.37894736842105</v>
      </c>
      <c r="P2830">
        <f t="shared" si="89"/>
        <v>9830.9278350515469</v>
      </c>
      <c r="Q2830" t="s">
        <v>8322</v>
      </c>
      <c r="R2830" t="s">
        <v>8323</v>
      </c>
      <c r="S2830" s="8">
        <v>42254.264687499999</v>
      </c>
      <c r="T2830" s="8"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88"/>
        <v>106.52</v>
      </c>
      <c r="P2831">
        <f t="shared" si="89"/>
        <v>3503.9473684210529</v>
      </c>
      <c r="Q2831" t="s">
        <v>8322</v>
      </c>
      <c r="R2831" t="s">
        <v>8323</v>
      </c>
      <c r="S2831" s="8">
        <v>42495.434236111112</v>
      </c>
      <c r="T2831" s="8"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88"/>
        <v>100</v>
      </c>
      <c r="P2832">
        <f t="shared" si="89"/>
        <v>27272.727272727276</v>
      </c>
      <c r="Q2832" t="s">
        <v>8322</v>
      </c>
      <c r="R2832" t="s">
        <v>8323</v>
      </c>
      <c r="S2832" s="8">
        <v>41758.839675925927</v>
      </c>
      <c r="T2832" s="8"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88"/>
        <v>110.66666666666667</v>
      </c>
      <c r="P2833">
        <f t="shared" si="89"/>
        <v>6384.6153846153848</v>
      </c>
      <c r="Q2833" t="s">
        <v>8322</v>
      </c>
      <c r="R2833" t="s">
        <v>8323</v>
      </c>
      <c r="S2833" s="8">
        <v>42171.824884259258</v>
      </c>
      <c r="T2833" s="8"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88"/>
        <v>114.71959999999999</v>
      </c>
      <c r="P2834">
        <f t="shared" si="89"/>
        <v>3018.9368421052632</v>
      </c>
      <c r="Q2834" t="s">
        <v>8322</v>
      </c>
      <c r="R2834" t="s">
        <v>8323</v>
      </c>
      <c r="S2834" s="8">
        <v>41938.709421296298</v>
      </c>
      <c r="T2834" s="8"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88"/>
        <v>108.25925925925925</v>
      </c>
      <c r="P2835">
        <f t="shared" si="89"/>
        <v>8351.4285714285725</v>
      </c>
      <c r="Q2835" t="s">
        <v>8322</v>
      </c>
      <c r="R2835" t="s">
        <v>8323</v>
      </c>
      <c r="S2835" s="8">
        <v>42268.127696759257</v>
      </c>
      <c r="T2835" s="8"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88"/>
        <v>170</v>
      </c>
      <c r="P2836">
        <f t="shared" si="89"/>
        <v>6476.1904761904761</v>
      </c>
      <c r="Q2836" t="s">
        <v>8322</v>
      </c>
      <c r="R2836" t="s">
        <v>8323</v>
      </c>
      <c r="S2836" s="8">
        <v>42019.959837962961</v>
      </c>
      <c r="T2836" s="8"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88"/>
        <v>187.09899999999999</v>
      </c>
      <c r="P2837">
        <f t="shared" si="89"/>
        <v>2011.8172043010752</v>
      </c>
      <c r="Q2837" t="s">
        <v>8322</v>
      </c>
      <c r="R2837" t="s">
        <v>8323</v>
      </c>
      <c r="S2837" s="8">
        <v>42313.703900462962</v>
      </c>
      <c r="T2837" s="8"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88"/>
        <v>107.77777777777777</v>
      </c>
      <c r="P2838">
        <f t="shared" si="89"/>
        <v>4409.090909090909</v>
      </c>
      <c r="Q2838" t="s">
        <v>8322</v>
      </c>
      <c r="R2838" t="s">
        <v>8323</v>
      </c>
      <c r="S2838" s="8">
        <v>42746.261782407411</v>
      </c>
      <c r="T2838" s="8"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88"/>
        <v>100</v>
      </c>
      <c r="P2839">
        <f t="shared" si="89"/>
        <v>4047.6190476190473</v>
      </c>
      <c r="Q2839" t="s">
        <v>8322</v>
      </c>
      <c r="R2839" t="s">
        <v>8323</v>
      </c>
      <c r="S2839" s="8">
        <v>42307.908379629633</v>
      </c>
      <c r="T2839" s="8"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88"/>
        <v>120.24999999999999</v>
      </c>
      <c r="P2840">
        <f t="shared" si="89"/>
        <v>4453.7037037037035</v>
      </c>
      <c r="Q2840" t="s">
        <v>8322</v>
      </c>
      <c r="R2840" t="s">
        <v>8323</v>
      </c>
      <c r="S2840" s="8">
        <v>41842.607592592591</v>
      </c>
      <c r="T2840" s="8"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88"/>
        <v>111.42857142857143</v>
      </c>
      <c r="P2841">
        <f t="shared" si="89"/>
        <v>12580.645161290324</v>
      </c>
      <c r="Q2841" t="s">
        <v>8322</v>
      </c>
      <c r="R2841" t="s">
        <v>8323</v>
      </c>
      <c r="S2841" s="8">
        <v>41853.240208333329</v>
      </c>
      <c r="T2841" s="8"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88"/>
        <v>104</v>
      </c>
      <c r="P2842">
        <f t="shared" si="89"/>
        <v>1969.6969696969695</v>
      </c>
      <c r="Q2842" t="s">
        <v>8322</v>
      </c>
      <c r="R2842" t="s">
        <v>8323</v>
      </c>
      <c r="S2842" s="8">
        <v>42060.035636574074</v>
      </c>
      <c r="T2842" s="8"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88"/>
        <v>1</v>
      </c>
      <c r="P2843">
        <f t="shared" si="89"/>
        <v>1000</v>
      </c>
      <c r="Q2843" t="s">
        <v>8322</v>
      </c>
      <c r="R2843" t="s">
        <v>8323</v>
      </c>
      <c r="S2843" s="8">
        <v>42291.739548611105</v>
      </c>
      <c r="T2843" s="8"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88"/>
        <v>0</v>
      </c>
      <c r="P2844" t="e">
        <f t="shared" si="89"/>
        <v>#DIV/0!</v>
      </c>
      <c r="Q2844" t="s">
        <v>8322</v>
      </c>
      <c r="R2844" t="s">
        <v>8323</v>
      </c>
      <c r="S2844" s="8">
        <v>41784.952488425923</v>
      </c>
      <c r="T2844" s="8"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88"/>
        <v>0</v>
      </c>
      <c r="P2845" t="e">
        <f t="shared" si="89"/>
        <v>#DIV/0!</v>
      </c>
      <c r="Q2845" t="s">
        <v>8322</v>
      </c>
      <c r="R2845" t="s">
        <v>8323</v>
      </c>
      <c r="S2845" s="8">
        <v>42492.737847222219</v>
      </c>
      <c r="T2845" s="8"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88"/>
        <v>5.4545454545454541</v>
      </c>
      <c r="P2846">
        <f t="shared" si="89"/>
        <v>3000</v>
      </c>
      <c r="Q2846" t="s">
        <v>8322</v>
      </c>
      <c r="R2846" t="s">
        <v>8323</v>
      </c>
      <c r="S2846" s="8">
        <v>42709.546064814815</v>
      </c>
      <c r="T2846" s="8"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88"/>
        <v>31.546666666666667</v>
      </c>
      <c r="P2847">
        <f t="shared" si="89"/>
        <v>6066.6666666666661</v>
      </c>
      <c r="Q2847" t="s">
        <v>8322</v>
      </c>
      <c r="R2847" t="s">
        <v>8323</v>
      </c>
      <c r="S2847" s="8">
        <v>42103.016585648147</v>
      </c>
      <c r="T2847" s="8"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88"/>
        <v>0</v>
      </c>
      <c r="P2848" t="e">
        <f t="shared" si="89"/>
        <v>#DIV/0!</v>
      </c>
      <c r="Q2848" t="s">
        <v>8322</v>
      </c>
      <c r="R2848" t="s">
        <v>8323</v>
      </c>
      <c r="S2848" s="8">
        <v>42108.692060185189</v>
      </c>
      <c r="T2848" s="8"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88"/>
        <v>0</v>
      </c>
      <c r="P2849" t="e">
        <f t="shared" si="89"/>
        <v>#DIV/0!</v>
      </c>
      <c r="Q2849" t="s">
        <v>8322</v>
      </c>
      <c r="R2849" t="s">
        <v>8323</v>
      </c>
      <c r="S2849" s="8">
        <v>42453.806307870371</v>
      </c>
      <c r="T2849" s="8"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88"/>
        <v>0.2</v>
      </c>
      <c r="P2850">
        <f t="shared" si="89"/>
        <v>2333.333333333333</v>
      </c>
      <c r="Q2850" t="s">
        <v>8322</v>
      </c>
      <c r="R2850" t="s">
        <v>8323</v>
      </c>
      <c r="S2850" s="8">
        <v>42123.648831018523</v>
      </c>
      <c r="T2850" s="8"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88"/>
        <v>1</v>
      </c>
      <c r="P2851">
        <f t="shared" si="89"/>
        <v>500</v>
      </c>
      <c r="Q2851" t="s">
        <v>8322</v>
      </c>
      <c r="R2851" t="s">
        <v>8323</v>
      </c>
      <c r="S2851" s="8">
        <v>42453.428240740745</v>
      </c>
      <c r="T2851" s="8"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88"/>
        <v>3.8875000000000002</v>
      </c>
      <c r="P2852">
        <f t="shared" si="89"/>
        <v>2392.3076923076924</v>
      </c>
      <c r="Q2852" t="s">
        <v>8322</v>
      </c>
      <c r="R2852" t="s">
        <v>8323</v>
      </c>
      <c r="S2852" s="8">
        <v>41858.007071759261</v>
      </c>
      <c r="T2852" s="8"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88"/>
        <v>0</v>
      </c>
      <c r="P2853" t="e">
        <f t="shared" si="89"/>
        <v>#DIV/0!</v>
      </c>
      <c r="Q2853" t="s">
        <v>8322</v>
      </c>
      <c r="R2853" t="s">
        <v>8323</v>
      </c>
      <c r="S2853" s="8">
        <v>42390.002650462964</v>
      </c>
      <c r="T2853" s="8"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88"/>
        <v>1.9</v>
      </c>
      <c r="P2854">
        <f t="shared" si="89"/>
        <v>1583.3333333333335</v>
      </c>
      <c r="Q2854" t="s">
        <v>8322</v>
      </c>
      <c r="R2854" t="s">
        <v>8323</v>
      </c>
      <c r="S2854" s="8">
        <v>41781.045173611114</v>
      </c>
      <c r="T2854" s="8"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88"/>
        <v>0</v>
      </c>
      <c r="P2855" t="e">
        <f t="shared" si="89"/>
        <v>#DIV/0!</v>
      </c>
      <c r="Q2855" t="s">
        <v>8322</v>
      </c>
      <c r="R2855" t="s">
        <v>8323</v>
      </c>
      <c r="S2855" s="8">
        <v>41836.190937499996</v>
      </c>
      <c r="T2855" s="8"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88"/>
        <v>41.699999999999996</v>
      </c>
      <c r="P2856">
        <f t="shared" si="89"/>
        <v>2978.5714285714284</v>
      </c>
      <c r="Q2856" t="s">
        <v>8322</v>
      </c>
      <c r="R2856" t="s">
        <v>8323</v>
      </c>
      <c r="S2856" s="8">
        <v>42111.71665509259</v>
      </c>
      <c r="T2856" s="8"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88"/>
        <v>50</v>
      </c>
      <c r="P2857">
        <f t="shared" si="89"/>
        <v>6000</v>
      </c>
      <c r="Q2857" t="s">
        <v>8322</v>
      </c>
      <c r="R2857" t="s">
        <v>8323</v>
      </c>
      <c r="S2857" s="8">
        <v>42370.007766203707</v>
      </c>
      <c r="T2857" s="8"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88"/>
        <v>4.8666666666666663</v>
      </c>
      <c r="P2858">
        <f t="shared" si="89"/>
        <v>2433.333333333333</v>
      </c>
      <c r="Q2858" t="s">
        <v>8322</v>
      </c>
      <c r="R2858" t="s">
        <v>8323</v>
      </c>
      <c r="S2858" s="8">
        <v>42165.037581018521</v>
      </c>
      <c r="T2858" s="8"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88"/>
        <v>19.736842105263158</v>
      </c>
      <c r="P2859">
        <f t="shared" si="89"/>
        <v>50000</v>
      </c>
      <c r="Q2859" t="s">
        <v>8322</v>
      </c>
      <c r="R2859" t="s">
        <v>8323</v>
      </c>
      <c r="S2859" s="8">
        <v>42726.920081018514</v>
      </c>
      <c r="T2859" s="8"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88"/>
        <v>0</v>
      </c>
      <c r="P2860" t="e">
        <f t="shared" si="89"/>
        <v>#DIV/0!</v>
      </c>
      <c r="Q2860" t="s">
        <v>8322</v>
      </c>
      <c r="R2860" t="s">
        <v>8323</v>
      </c>
      <c r="S2860" s="8">
        <v>41954.545081018514</v>
      </c>
      <c r="T2860" s="8"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88"/>
        <v>1.7500000000000002</v>
      </c>
      <c r="P2861">
        <f t="shared" si="89"/>
        <v>3500</v>
      </c>
      <c r="Q2861" t="s">
        <v>8322</v>
      </c>
      <c r="R2861" t="s">
        <v>8323</v>
      </c>
      <c r="S2861" s="8">
        <v>42233.362314814818</v>
      </c>
      <c r="T2861" s="8"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88"/>
        <v>6.65</v>
      </c>
      <c r="P2862">
        <f t="shared" si="89"/>
        <v>2955.5555555555557</v>
      </c>
      <c r="Q2862" t="s">
        <v>8322</v>
      </c>
      <c r="R2862" t="s">
        <v>8323</v>
      </c>
      <c r="S2862" s="8">
        <v>42480.800648148142</v>
      </c>
      <c r="T2862" s="8"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88"/>
        <v>32</v>
      </c>
      <c r="P2863">
        <f t="shared" si="89"/>
        <v>2666.666666666667</v>
      </c>
      <c r="Q2863" t="s">
        <v>8322</v>
      </c>
      <c r="R2863" t="s">
        <v>8323</v>
      </c>
      <c r="S2863" s="8">
        <v>42257.590833333335</v>
      </c>
      <c r="T2863" s="8"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88"/>
        <v>0.43307086614173229</v>
      </c>
      <c r="P2864">
        <f t="shared" si="89"/>
        <v>1833.3333333333333</v>
      </c>
      <c r="Q2864" t="s">
        <v>8322</v>
      </c>
      <c r="R2864" t="s">
        <v>8323</v>
      </c>
      <c r="S2864" s="8">
        <v>41784.789687500001</v>
      </c>
      <c r="T2864" s="8"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88"/>
        <v>0.04</v>
      </c>
      <c r="P2865">
        <f t="shared" si="89"/>
        <v>2000</v>
      </c>
      <c r="Q2865" t="s">
        <v>8322</v>
      </c>
      <c r="R2865" t="s">
        <v>8323</v>
      </c>
      <c r="S2865" s="8">
        <v>41831.675034722226</v>
      </c>
      <c r="T2865" s="8"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88"/>
        <v>1.6</v>
      </c>
      <c r="P2866">
        <f t="shared" si="89"/>
        <v>1333.3333333333335</v>
      </c>
      <c r="Q2866" t="s">
        <v>8322</v>
      </c>
      <c r="R2866" t="s">
        <v>8323</v>
      </c>
      <c r="S2866" s="8">
        <v>42172.613506944443</v>
      </c>
      <c r="T2866" s="8"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88"/>
        <v>0</v>
      </c>
      <c r="P2867" t="e">
        <f t="shared" si="89"/>
        <v>#DIV/0!</v>
      </c>
      <c r="Q2867" t="s">
        <v>8322</v>
      </c>
      <c r="R2867" t="s">
        <v>8323</v>
      </c>
      <c r="S2867" s="8">
        <v>41950.114108796297</v>
      </c>
      <c r="T2867" s="8"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88"/>
        <v>0.89999999999999991</v>
      </c>
      <c r="P2868">
        <f t="shared" si="89"/>
        <v>2250</v>
      </c>
      <c r="Q2868" t="s">
        <v>8322</v>
      </c>
      <c r="R2868" t="s">
        <v>8323</v>
      </c>
      <c r="S2868" s="8">
        <v>42627.955104166671</v>
      </c>
      <c r="T2868" s="8"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88"/>
        <v>20.16</v>
      </c>
      <c r="P2869">
        <f t="shared" si="89"/>
        <v>5040</v>
      </c>
      <c r="Q2869" t="s">
        <v>8322</v>
      </c>
      <c r="R2869" t="s">
        <v>8323</v>
      </c>
      <c r="S2869" s="8">
        <v>42531.195277777777</v>
      </c>
      <c r="T2869" s="8"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88"/>
        <v>42.011733333333332</v>
      </c>
      <c r="P2870">
        <f t="shared" si="89"/>
        <v>10502.933333333334</v>
      </c>
      <c r="Q2870" t="s">
        <v>8322</v>
      </c>
      <c r="R2870" t="s">
        <v>8323</v>
      </c>
      <c r="S2870" s="8">
        <v>42618.827013888891</v>
      </c>
      <c r="T2870" s="8"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88"/>
        <v>0.88500000000000001</v>
      </c>
      <c r="P2871">
        <f t="shared" si="89"/>
        <v>3540</v>
      </c>
      <c r="Q2871" t="s">
        <v>8322</v>
      </c>
      <c r="R2871" t="s">
        <v>8323</v>
      </c>
      <c r="S2871" s="8">
        <v>42540.593530092592</v>
      </c>
      <c r="T2871" s="8"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88"/>
        <v>15</v>
      </c>
      <c r="P2872">
        <f t="shared" si="89"/>
        <v>8333.3333333333321</v>
      </c>
      <c r="Q2872" t="s">
        <v>8322</v>
      </c>
      <c r="R2872" t="s">
        <v>8323</v>
      </c>
      <c r="S2872" s="8">
        <v>41746.189409722225</v>
      </c>
      <c r="T2872" s="8"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88"/>
        <v>4.67</v>
      </c>
      <c r="P2873">
        <f t="shared" si="89"/>
        <v>3592.3076923076919</v>
      </c>
      <c r="Q2873" t="s">
        <v>8322</v>
      </c>
      <c r="R2873" t="s">
        <v>8323</v>
      </c>
      <c r="S2873" s="8">
        <v>41974.738576388889</v>
      </c>
      <c r="T2873" s="8"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88"/>
        <v>0</v>
      </c>
      <c r="P2874" t="e">
        <f t="shared" si="89"/>
        <v>#DIV/0!</v>
      </c>
      <c r="Q2874" t="s">
        <v>8322</v>
      </c>
      <c r="R2874" t="s">
        <v>8323</v>
      </c>
      <c r="S2874" s="8">
        <v>42115.11618055556</v>
      </c>
      <c r="T2874" s="8"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88"/>
        <v>38.119999999999997</v>
      </c>
      <c r="P2875">
        <f t="shared" si="89"/>
        <v>11912.5</v>
      </c>
      <c r="Q2875" t="s">
        <v>8322</v>
      </c>
      <c r="R2875" t="s">
        <v>8323</v>
      </c>
      <c r="S2875" s="8">
        <v>42002.817488425921</v>
      </c>
      <c r="T2875" s="8"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88"/>
        <v>5.42</v>
      </c>
      <c r="P2876">
        <f t="shared" si="89"/>
        <v>9033.3333333333321</v>
      </c>
      <c r="Q2876" t="s">
        <v>8322</v>
      </c>
      <c r="R2876" t="s">
        <v>8323</v>
      </c>
      <c r="S2876" s="8">
        <v>42722.84474537037</v>
      </c>
      <c r="T2876" s="8"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88"/>
        <v>3.4999999999999996E-2</v>
      </c>
      <c r="P2877">
        <f t="shared" si="89"/>
        <v>233.33333333333334</v>
      </c>
      <c r="Q2877" t="s">
        <v>8322</v>
      </c>
      <c r="R2877" t="s">
        <v>8323</v>
      </c>
      <c r="S2877" s="8">
        <v>42465.128391203703</v>
      </c>
      <c r="T2877" s="8"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88"/>
        <v>0</v>
      </c>
      <c r="P2878" t="e">
        <f t="shared" si="89"/>
        <v>#DIV/0!</v>
      </c>
      <c r="Q2878" t="s">
        <v>8322</v>
      </c>
      <c r="R2878" t="s">
        <v>8323</v>
      </c>
      <c r="S2878" s="8">
        <v>42171.743969907402</v>
      </c>
      <c r="T2878" s="8"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88"/>
        <v>10.833333333333334</v>
      </c>
      <c r="P2879">
        <f t="shared" si="89"/>
        <v>10833.333333333332</v>
      </c>
      <c r="Q2879" t="s">
        <v>8322</v>
      </c>
      <c r="R2879" t="s">
        <v>8323</v>
      </c>
      <c r="S2879" s="8">
        <v>42672.955138888887</v>
      </c>
      <c r="T2879" s="8"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88"/>
        <v>2.1</v>
      </c>
      <c r="P2880">
        <f t="shared" si="89"/>
        <v>1575</v>
      </c>
      <c r="Q2880" t="s">
        <v>8322</v>
      </c>
      <c r="R2880" t="s">
        <v>8323</v>
      </c>
      <c r="S2880" s="8">
        <v>42128.615682870368</v>
      </c>
      <c r="T2880" s="8"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88"/>
        <v>0.2589285714285714</v>
      </c>
      <c r="P2881">
        <f t="shared" si="89"/>
        <v>2900</v>
      </c>
      <c r="Q2881" t="s">
        <v>8322</v>
      </c>
      <c r="R2881" t="s">
        <v>8323</v>
      </c>
      <c r="S2881" s="8">
        <v>42359.725243055553</v>
      </c>
      <c r="T2881" s="8"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88"/>
        <v>23.333333333333332</v>
      </c>
      <c r="P2882">
        <f t="shared" si="89"/>
        <v>9655.1724137931033</v>
      </c>
      <c r="Q2882" t="s">
        <v>8322</v>
      </c>
      <c r="R2882" t="s">
        <v>8323</v>
      </c>
      <c r="S2882" s="8">
        <v>42192.905694444446</v>
      </c>
      <c r="T2882" s="8"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90">(E2883/D2883)*100</f>
        <v>0</v>
      </c>
      <c r="P2883" t="e">
        <f t="shared" ref="P2883:P2946" si="91">(E2883/L2883)*100</f>
        <v>#DIV/0!</v>
      </c>
      <c r="Q2883" t="s">
        <v>8322</v>
      </c>
      <c r="R2883" t="s">
        <v>8323</v>
      </c>
      <c r="S2883" s="8">
        <v>41916.597638888888</v>
      </c>
      <c r="T2883" s="8"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90"/>
        <v>33.6</v>
      </c>
      <c r="P2884">
        <f t="shared" si="91"/>
        <v>6300</v>
      </c>
      <c r="Q2884" t="s">
        <v>8322</v>
      </c>
      <c r="R2884" t="s">
        <v>8323</v>
      </c>
      <c r="S2884" s="8">
        <v>42461.596273148149</v>
      </c>
      <c r="T2884" s="8"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90"/>
        <v>19.079999999999998</v>
      </c>
      <c r="P2885">
        <f t="shared" si="91"/>
        <v>38160</v>
      </c>
      <c r="Q2885" t="s">
        <v>8322</v>
      </c>
      <c r="R2885" t="s">
        <v>8323</v>
      </c>
      <c r="S2885" s="8">
        <v>42370.90320601852</v>
      </c>
      <c r="T2885" s="8"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90"/>
        <v>0.41111111111111115</v>
      </c>
      <c r="P2886">
        <f t="shared" si="91"/>
        <v>4625</v>
      </c>
      <c r="Q2886" t="s">
        <v>8322</v>
      </c>
      <c r="R2886" t="s">
        <v>8323</v>
      </c>
      <c r="S2886" s="8">
        <v>41948.727256944447</v>
      </c>
      <c r="T2886" s="8"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90"/>
        <v>32.5</v>
      </c>
      <c r="P2887">
        <f t="shared" si="91"/>
        <v>2600</v>
      </c>
      <c r="Q2887" t="s">
        <v>8322</v>
      </c>
      <c r="R2887" t="s">
        <v>8323</v>
      </c>
      <c r="S2887" s="8">
        <v>42047.07640046296</v>
      </c>
      <c r="T2887" s="8"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90"/>
        <v>5</v>
      </c>
      <c r="P2888">
        <f t="shared" si="91"/>
        <v>1000</v>
      </c>
      <c r="Q2888" t="s">
        <v>8322</v>
      </c>
      <c r="R2888" t="s">
        <v>8323</v>
      </c>
      <c r="S2888" s="8">
        <v>42261.632916666669</v>
      </c>
      <c r="T2888" s="8"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90"/>
        <v>0.16666666666666669</v>
      </c>
      <c r="P2889">
        <f t="shared" si="91"/>
        <v>500</v>
      </c>
      <c r="Q2889" t="s">
        <v>8322</v>
      </c>
      <c r="R2889" t="s">
        <v>8323</v>
      </c>
      <c r="S2889" s="8">
        <v>41985.427361111113</v>
      </c>
      <c r="T2889" s="8"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90"/>
        <v>0</v>
      </c>
      <c r="P2890" t="e">
        <f t="shared" si="91"/>
        <v>#DIV/0!</v>
      </c>
      <c r="Q2890" t="s">
        <v>8322</v>
      </c>
      <c r="R2890" t="s">
        <v>8323</v>
      </c>
      <c r="S2890" s="8">
        <v>41922.535185185188</v>
      </c>
      <c r="T2890" s="8"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90"/>
        <v>38.066666666666663</v>
      </c>
      <c r="P2891">
        <f t="shared" si="91"/>
        <v>8157.1428571428569</v>
      </c>
      <c r="Q2891" t="s">
        <v>8322</v>
      </c>
      <c r="R2891" t="s">
        <v>8323</v>
      </c>
      <c r="S2891" s="8">
        <v>41850.863252314812</v>
      </c>
      <c r="T2891" s="8"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90"/>
        <v>1.05</v>
      </c>
      <c r="P2892">
        <f t="shared" si="91"/>
        <v>700</v>
      </c>
      <c r="Q2892" t="s">
        <v>8322</v>
      </c>
      <c r="R2892" t="s">
        <v>8323</v>
      </c>
      <c r="S2892" s="8">
        <v>41831.742962962962</v>
      </c>
      <c r="T2892" s="8"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90"/>
        <v>2.73</v>
      </c>
      <c r="P2893">
        <f t="shared" si="91"/>
        <v>2730</v>
      </c>
      <c r="Q2893" t="s">
        <v>8322</v>
      </c>
      <c r="R2893" t="s">
        <v>8323</v>
      </c>
      <c r="S2893" s="8">
        <v>42415.883425925931</v>
      </c>
      <c r="T2893" s="8"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90"/>
        <v>9.0909090909090917</v>
      </c>
      <c r="P2894">
        <f t="shared" si="91"/>
        <v>2941.1764705882351</v>
      </c>
      <c r="Q2894" t="s">
        <v>8322</v>
      </c>
      <c r="R2894" t="s">
        <v>8323</v>
      </c>
      <c r="S2894" s="8">
        <v>41869.714166666665</v>
      </c>
      <c r="T2894" s="8"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90"/>
        <v>0.5</v>
      </c>
      <c r="P2895">
        <f t="shared" si="91"/>
        <v>1250</v>
      </c>
      <c r="Q2895" t="s">
        <v>8322</v>
      </c>
      <c r="R2895" t="s">
        <v>8323</v>
      </c>
      <c r="S2895" s="8">
        <v>41953.773090277777</v>
      </c>
      <c r="T2895" s="8"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90"/>
        <v>0</v>
      </c>
      <c r="P2896" t="e">
        <f t="shared" si="91"/>
        <v>#DIV/0!</v>
      </c>
      <c r="Q2896" t="s">
        <v>8322</v>
      </c>
      <c r="R2896" t="s">
        <v>8323</v>
      </c>
      <c r="S2896" s="8">
        <v>42037.986284722225</v>
      </c>
      <c r="T2896" s="8"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90"/>
        <v>4.5999999999999996</v>
      </c>
      <c r="P2897">
        <f t="shared" si="91"/>
        <v>575</v>
      </c>
      <c r="Q2897" t="s">
        <v>8322</v>
      </c>
      <c r="R2897" t="s">
        <v>8323</v>
      </c>
      <c r="S2897" s="8">
        <v>41811.555462962962</v>
      </c>
      <c r="T2897" s="8"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90"/>
        <v>20.833333333333336</v>
      </c>
      <c r="P2898">
        <f t="shared" si="91"/>
        <v>5208.3333333333339</v>
      </c>
      <c r="Q2898" t="s">
        <v>8322</v>
      </c>
      <c r="R2898" t="s">
        <v>8323</v>
      </c>
      <c r="S2898" s="8">
        <v>42701.908807870372</v>
      </c>
      <c r="T2898" s="8"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90"/>
        <v>4.583333333333333</v>
      </c>
      <c r="P2899">
        <f t="shared" si="91"/>
        <v>18333.333333333336</v>
      </c>
      <c r="Q2899" t="s">
        <v>8322</v>
      </c>
      <c r="R2899" t="s">
        <v>8323</v>
      </c>
      <c r="S2899" s="8">
        <v>42258.646504629629</v>
      </c>
      <c r="T2899" s="8"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90"/>
        <v>4.2133333333333338</v>
      </c>
      <c r="P2900">
        <f t="shared" si="91"/>
        <v>2633.333333333333</v>
      </c>
      <c r="Q2900" t="s">
        <v>8322</v>
      </c>
      <c r="R2900" t="s">
        <v>8323</v>
      </c>
      <c r="S2900" s="8">
        <v>42278.664965277778</v>
      </c>
      <c r="T2900" s="8"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90"/>
        <v>0</v>
      </c>
      <c r="P2901" t="e">
        <f t="shared" si="91"/>
        <v>#DIV/0!</v>
      </c>
      <c r="Q2901" t="s">
        <v>8322</v>
      </c>
      <c r="R2901" t="s">
        <v>8323</v>
      </c>
      <c r="S2901" s="8">
        <v>42515.078217592592</v>
      </c>
      <c r="T2901" s="8"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90"/>
        <v>61.909090909090914</v>
      </c>
      <c r="P2902">
        <f t="shared" si="91"/>
        <v>48642.857142857145</v>
      </c>
      <c r="Q2902" t="s">
        <v>8322</v>
      </c>
      <c r="R2902" t="s">
        <v>8323</v>
      </c>
      <c r="S2902" s="8">
        <v>41830.234166666669</v>
      </c>
      <c r="T2902" s="8"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90"/>
        <v>0.8</v>
      </c>
      <c r="P2903">
        <f t="shared" si="91"/>
        <v>300</v>
      </c>
      <c r="Q2903" t="s">
        <v>8322</v>
      </c>
      <c r="R2903" t="s">
        <v>8323</v>
      </c>
      <c r="S2903" s="8">
        <v>41982.904386574075</v>
      </c>
      <c r="T2903" s="8"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90"/>
        <v>1.6666666666666666E-2</v>
      </c>
      <c r="P2904">
        <f t="shared" si="91"/>
        <v>2500</v>
      </c>
      <c r="Q2904" t="s">
        <v>8322</v>
      </c>
      <c r="R2904" t="s">
        <v>8323</v>
      </c>
      <c r="S2904" s="8">
        <v>42210.439768518518</v>
      </c>
      <c r="T2904" s="8"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90"/>
        <v>0.77999999999999992</v>
      </c>
      <c r="P2905">
        <f t="shared" si="91"/>
        <v>975</v>
      </c>
      <c r="Q2905" t="s">
        <v>8322</v>
      </c>
      <c r="R2905" t="s">
        <v>8323</v>
      </c>
      <c r="S2905" s="8">
        <v>42196.166874999995</v>
      </c>
      <c r="T2905" s="8"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90"/>
        <v>5</v>
      </c>
      <c r="P2906">
        <f t="shared" si="91"/>
        <v>1875</v>
      </c>
      <c r="Q2906" t="s">
        <v>8322</v>
      </c>
      <c r="R2906" t="s">
        <v>8323</v>
      </c>
      <c r="S2906" s="8">
        <v>41940.967951388891</v>
      </c>
      <c r="T2906" s="8"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90"/>
        <v>17.771428571428572</v>
      </c>
      <c r="P2907">
        <f t="shared" si="91"/>
        <v>3658.8235294117644</v>
      </c>
      <c r="Q2907" t="s">
        <v>8322</v>
      </c>
      <c r="R2907" t="s">
        <v>8323</v>
      </c>
      <c r="S2907" s="8">
        <v>42606.056863425925</v>
      </c>
      <c r="T2907" s="8"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90"/>
        <v>9.4166666666666661</v>
      </c>
      <c r="P2908">
        <f t="shared" si="91"/>
        <v>8071.4285714285706</v>
      </c>
      <c r="Q2908" t="s">
        <v>8322</v>
      </c>
      <c r="R2908" t="s">
        <v>8323</v>
      </c>
      <c r="S2908" s="8">
        <v>42199.648912037039</v>
      </c>
      <c r="T2908" s="8"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90"/>
        <v>0.08</v>
      </c>
      <c r="P2909">
        <f t="shared" si="91"/>
        <v>100</v>
      </c>
      <c r="Q2909" t="s">
        <v>8322</v>
      </c>
      <c r="R2909" t="s">
        <v>8323</v>
      </c>
      <c r="S2909" s="8">
        <v>42444.877743055549</v>
      </c>
      <c r="T2909" s="8"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90"/>
        <v>2.75</v>
      </c>
      <c r="P2910">
        <f t="shared" si="91"/>
        <v>5280</v>
      </c>
      <c r="Q2910" t="s">
        <v>8322</v>
      </c>
      <c r="R2910" t="s">
        <v>8323</v>
      </c>
      <c r="S2910" s="8">
        <v>42499.731701388882</v>
      </c>
      <c r="T2910" s="8"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90"/>
        <v>1.1111111111111112E-2</v>
      </c>
      <c r="P2911">
        <f t="shared" si="91"/>
        <v>2000</v>
      </c>
      <c r="Q2911" t="s">
        <v>8322</v>
      </c>
      <c r="R2911" t="s">
        <v>8323</v>
      </c>
      <c r="S2911" s="8">
        <v>41929.266215277778</v>
      </c>
      <c r="T2911" s="8"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90"/>
        <v>3.3333333333333335E-3</v>
      </c>
      <c r="P2912">
        <f t="shared" si="91"/>
        <v>100</v>
      </c>
      <c r="Q2912" t="s">
        <v>8322</v>
      </c>
      <c r="R2912" t="s">
        <v>8323</v>
      </c>
      <c r="S2912" s="8">
        <v>42107.841284722221</v>
      </c>
      <c r="T2912" s="8"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90"/>
        <v>36.5</v>
      </c>
      <c r="P2913">
        <f t="shared" si="91"/>
        <v>4692.8571428571431</v>
      </c>
      <c r="Q2913" t="s">
        <v>8322</v>
      </c>
      <c r="R2913" t="s">
        <v>8323</v>
      </c>
      <c r="S2913" s="8">
        <v>42142.768819444449</v>
      </c>
      <c r="T2913" s="8"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90"/>
        <v>14.058171745152354</v>
      </c>
      <c r="P2914">
        <f t="shared" si="91"/>
        <v>7807.6923076923076</v>
      </c>
      <c r="Q2914" t="s">
        <v>8322</v>
      </c>
      <c r="R2914" t="s">
        <v>8323</v>
      </c>
      <c r="S2914" s="8">
        <v>42354.131643518514</v>
      </c>
      <c r="T2914" s="8"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90"/>
        <v>0.02</v>
      </c>
      <c r="P2915">
        <f t="shared" si="91"/>
        <v>100</v>
      </c>
      <c r="Q2915" t="s">
        <v>8322</v>
      </c>
      <c r="R2915" t="s">
        <v>8323</v>
      </c>
      <c r="S2915" s="8">
        <v>41828.922905092593</v>
      </c>
      <c r="T2915" s="8"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90"/>
        <v>4.0000000000000001E-3</v>
      </c>
      <c r="P2916">
        <f t="shared" si="91"/>
        <v>100</v>
      </c>
      <c r="Q2916" t="s">
        <v>8322</v>
      </c>
      <c r="R2916" t="s">
        <v>8323</v>
      </c>
      <c r="S2916" s="8">
        <v>42017.907337962963</v>
      </c>
      <c r="T2916" s="8"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90"/>
        <v>61.1</v>
      </c>
      <c r="P2917">
        <f t="shared" si="91"/>
        <v>20366.666666666664</v>
      </c>
      <c r="Q2917" t="s">
        <v>8322</v>
      </c>
      <c r="R2917" t="s">
        <v>8323</v>
      </c>
      <c r="S2917" s="8">
        <v>42415.398032407407</v>
      </c>
      <c r="T2917" s="8"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90"/>
        <v>7.8378378378378386</v>
      </c>
      <c r="P2918">
        <f t="shared" si="91"/>
        <v>2071.4285714285716</v>
      </c>
      <c r="Q2918" t="s">
        <v>8322</v>
      </c>
      <c r="R2918" t="s">
        <v>8323</v>
      </c>
      <c r="S2918" s="8">
        <v>41755.476724537039</v>
      </c>
      <c r="T2918" s="8"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90"/>
        <v>21.85</v>
      </c>
      <c r="P2919">
        <f t="shared" si="91"/>
        <v>4855.5555555555557</v>
      </c>
      <c r="Q2919" t="s">
        <v>8322</v>
      </c>
      <c r="R2919" t="s">
        <v>8323</v>
      </c>
      <c r="S2919" s="8">
        <v>42245.234340277777</v>
      </c>
      <c r="T2919" s="8"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90"/>
        <v>27.24</v>
      </c>
      <c r="P2920">
        <f t="shared" si="91"/>
        <v>6809.9999999999991</v>
      </c>
      <c r="Q2920" t="s">
        <v>8322</v>
      </c>
      <c r="R2920" t="s">
        <v>8323</v>
      </c>
      <c r="S2920" s="8">
        <v>42278.629710648151</v>
      </c>
      <c r="T2920" s="8"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90"/>
        <v>8.5</v>
      </c>
      <c r="P2921">
        <f t="shared" si="91"/>
        <v>850</v>
      </c>
      <c r="Q2921" t="s">
        <v>8322</v>
      </c>
      <c r="R2921" t="s">
        <v>8323</v>
      </c>
      <c r="S2921" s="8">
        <v>41826.61954861111</v>
      </c>
      <c r="T2921" s="8"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90"/>
        <v>26.840000000000003</v>
      </c>
      <c r="P2922">
        <f t="shared" si="91"/>
        <v>5161.538461538461</v>
      </c>
      <c r="Q2922" t="s">
        <v>8322</v>
      </c>
      <c r="R2922" t="s">
        <v>8323</v>
      </c>
      <c r="S2922" s="8">
        <v>42058.792476851857</v>
      </c>
      <c r="T2922" s="8"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90"/>
        <v>129</v>
      </c>
      <c r="P2923">
        <f t="shared" si="91"/>
        <v>4300</v>
      </c>
      <c r="Q2923" t="s">
        <v>8322</v>
      </c>
      <c r="R2923" t="s">
        <v>8364</v>
      </c>
      <c r="S2923" s="8">
        <v>41877.886620370373</v>
      </c>
      <c r="T2923" s="8"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90"/>
        <v>100</v>
      </c>
      <c r="P2924">
        <f t="shared" si="91"/>
        <v>8333.3333333333321</v>
      </c>
      <c r="Q2924" t="s">
        <v>8322</v>
      </c>
      <c r="R2924" t="s">
        <v>8364</v>
      </c>
      <c r="S2924" s="8">
        <v>42097.874155092592</v>
      </c>
      <c r="T2924" s="8"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90"/>
        <v>100</v>
      </c>
      <c r="P2925">
        <f t="shared" si="91"/>
        <v>3000</v>
      </c>
      <c r="Q2925" t="s">
        <v>8322</v>
      </c>
      <c r="R2925" t="s">
        <v>8364</v>
      </c>
      <c r="S2925" s="8">
        <v>42013.15253472222</v>
      </c>
      <c r="T2925" s="8"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90"/>
        <v>103.2</v>
      </c>
      <c r="P2926">
        <f t="shared" si="91"/>
        <v>17551.020408163266</v>
      </c>
      <c r="Q2926" t="s">
        <v>8322</v>
      </c>
      <c r="R2926" t="s">
        <v>8364</v>
      </c>
      <c r="S2926" s="8">
        <v>42103.556828703702</v>
      </c>
      <c r="T2926" s="8"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90"/>
        <v>102.44597777777777</v>
      </c>
      <c r="P2927">
        <f t="shared" si="91"/>
        <v>23166.175879396986</v>
      </c>
      <c r="Q2927" t="s">
        <v>8322</v>
      </c>
      <c r="R2927" t="s">
        <v>8364</v>
      </c>
      <c r="S2927" s="8">
        <v>41863.584120370368</v>
      </c>
      <c r="T2927" s="8"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90"/>
        <v>125</v>
      </c>
      <c r="P2928">
        <f t="shared" si="91"/>
        <v>7500</v>
      </c>
      <c r="Q2928" t="s">
        <v>8322</v>
      </c>
      <c r="R2928" t="s">
        <v>8364</v>
      </c>
      <c r="S2928" s="8">
        <v>42044.765960648147</v>
      </c>
      <c r="T2928" s="8"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90"/>
        <v>130.83333333333334</v>
      </c>
      <c r="P2929">
        <f t="shared" si="91"/>
        <v>11214.285714285714</v>
      </c>
      <c r="Q2929" t="s">
        <v>8322</v>
      </c>
      <c r="R2929" t="s">
        <v>8364</v>
      </c>
      <c r="S2929" s="8">
        <v>41806.669317129628</v>
      </c>
      <c r="T2929" s="8"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90"/>
        <v>100</v>
      </c>
      <c r="P2930">
        <f t="shared" si="91"/>
        <v>4166.6666666666661</v>
      </c>
      <c r="Q2930" t="s">
        <v>8322</v>
      </c>
      <c r="R2930" t="s">
        <v>8364</v>
      </c>
      <c r="S2930" s="8">
        <v>42403.998217592598</v>
      </c>
      <c r="T2930" s="8"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90"/>
        <v>102.06937499999999</v>
      </c>
      <c r="P2931">
        <f t="shared" si="91"/>
        <v>25517.34375</v>
      </c>
      <c r="Q2931" t="s">
        <v>8322</v>
      </c>
      <c r="R2931" t="s">
        <v>8364</v>
      </c>
      <c r="S2931" s="8">
        <v>41754.564328703702</v>
      </c>
      <c r="T2931" s="8"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90"/>
        <v>100.92000000000002</v>
      </c>
      <c r="P2932">
        <f t="shared" si="91"/>
        <v>16277.41935483871</v>
      </c>
      <c r="Q2932" t="s">
        <v>8322</v>
      </c>
      <c r="R2932" t="s">
        <v>8364</v>
      </c>
      <c r="S2932" s="8">
        <v>42101.584074074075</v>
      </c>
      <c r="T2932" s="8"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90"/>
        <v>106</v>
      </c>
      <c r="P2933">
        <f t="shared" si="91"/>
        <v>8833.3333333333321</v>
      </c>
      <c r="Q2933" t="s">
        <v>8322</v>
      </c>
      <c r="R2933" t="s">
        <v>8364</v>
      </c>
      <c r="S2933" s="8">
        <v>41872.291238425925</v>
      </c>
      <c r="T2933" s="8"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90"/>
        <v>105.0967741935484</v>
      </c>
      <c r="P2934">
        <f t="shared" si="91"/>
        <v>8573.6842105263167</v>
      </c>
      <c r="Q2934" t="s">
        <v>8322</v>
      </c>
      <c r="R2934" t="s">
        <v>8364</v>
      </c>
      <c r="S2934" s="8">
        <v>42025.164780092593</v>
      </c>
      <c r="T2934" s="8"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90"/>
        <v>102.76</v>
      </c>
      <c r="P2935">
        <f t="shared" si="91"/>
        <v>4757.4074074074078</v>
      </c>
      <c r="Q2935" t="s">
        <v>8322</v>
      </c>
      <c r="R2935" t="s">
        <v>8364</v>
      </c>
      <c r="S2935" s="8">
        <v>42495.956631944442</v>
      </c>
      <c r="T2935" s="8"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90"/>
        <v>108</v>
      </c>
      <c r="P2936">
        <f t="shared" si="91"/>
        <v>7297.2972972972966</v>
      </c>
      <c r="Q2936" t="s">
        <v>8322</v>
      </c>
      <c r="R2936" t="s">
        <v>8364</v>
      </c>
      <c r="S2936" s="8">
        <v>41775.636157407411</v>
      </c>
      <c r="T2936" s="8"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90"/>
        <v>100.88571428571429</v>
      </c>
      <c r="P2937">
        <f t="shared" si="91"/>
        <v>9053.8461538461524</v>
      </c>
      <c r="Q2937" t="s">
        <v>8322</v>
      </c>
      <c r="R2937" t="s">
        <v>8364</v>
      </c>
      <c r="S2937" s="8">
        <v>42553.583425925928</v>
      </c>
      <c r="T2937" s="8"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90"/>
        <v>128</v>
      </c>
      <c r="P2938">
        <f t="shared" si="91"/>
        <v>3764.7058823529414</v>
      </c>
      <c r="Q2938" t="s">
        <v>8322</v>
      </c>
      <c r="R2938" t="s">
        <v>8364</v>
      </c>
      <c r="S2938" s="8">
        <v>41912.650729166664</v>
      </c>
      <c r="T2938" s="8"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90"/>
        <v>133.33333333333331</v>
      </c>
      <c r="P2939">
        <f t="shared" si="91"/>
        <v>3636.3636363636365</v>
      </c>
      <c r="Q2939" t="s">
        <v>8322</v>
      </c>
      <c r="R2939" t="s">
        <v>8364</v>
      </c>
      <c r="S2939" s="8">
        <v>41803.457326388889</v>
      </c>
      <c r="T2939" s="8"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90"/>
        <v>101.375</v>
      </c>
      <c r="P2940">
        <f t="shared" si="91"/>
        <v>12671.875</v>
      </c>
      <c r="Q2940" t="s">
        <v>8322</v>
      </c>
      <c r="R2940" t="s">
        <v>8364</v>
      </c>
      <c r="S2940" s="8">
        <v>42004.703865740739</v>
      </c>
      <c r="T2940" s="8"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90"/>
        <v>102.875</v>
      </c>
      <c r="P2941">
        <f t="shared" si="91"/>
        <v>32920</v>
      </c>
      <c r="Q2941" t="s">
        <v>8322</v>
      </c>
      <c r="R2941" t="s">
        <v>8364</v>
      </c>
      <c r="S2941" s="8">
        <v>41845.809166666666</v>
      </c>
      <c r="T2941" s="8"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90"/>
        <v>107.24000000000001</v>
      </c>
      <c r="P2942">
        <f t="shared" si="91"/>
        <v>8124.2424242424249</v>
      </c>
      <c r="Q2942" t="s">
        <v>8322</v>
      </c>
      <c r="R2942" t="s">
        <v>8364</v>
      </c>
      <c r="S2942" s="8">
        <v>41982.773356481484</v>
      </c>
      <c r="T2942" s="8"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90"/>
        <v>4.0000000000000001E-3</v>
      </c>
      <c r="P2943">
        <f t="shared" si="91"/>
        <v>100</v>
      </c>
      <c r="Q2943" t="s">
        <v>8322</v>
      </c>
      <c r="R2943" t="s">
        <v>8362</v>
      </c>
      <c r="S2943" s="8">
        <v>42034.960127314815</v>
      </c>
      <c r="T2943" s="8"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90"/>
        <v>20.424999999999997</v>
      </c>
      <c r="P2944">
        <f t="shared" si="91"/>
        <v>20222.772277227723</v>
      </c>
      <c r="Q2944" t="s">
        <v>8322</v>
      </c>
      <c r="R2944" t="s">
        <v>8362</v>
      </c>
      <c r="S2944" s="8">
        <v>42334.803923611107</v>
      </c>
      <c r="T2944" s="8"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90"/>
        <v>0</v>
      </c>
      <c r="P2945" t="e">
        <f t="shared" si="91"/>
        <v>#DIV/0!</v>
      </c>
      <c r="Q2945" t="s">
        <v>8322</v>
      </c>
      <c r="R2945" t="s">
        <v>8362</v>
      </c>
      <c r="S2945" s="8">
        <v>42077.129398148143</v>
      </c>
      <c r="T2945" s="8"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90"/>
        <v>1</v>
      </c>
      <c r="P2946">
        <f t="shared" si="91"/>
        <v>10000</v>
      </c>
      <c r="Q2946" t="s">
        <v>8322</v>
      </c>
      <c r="R2946" t="s">
        <v>8362</v>
      </c>
      <c r="S2946" s="8">
        <v>42132.9143287037</v>
      </c>
      <c r="T2946" s="8"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92">(E2947/D2947)*100</f>
        <v>0</v>
      </c>
      <c r="P2947" t="e">
        <f t="shared" ref="P2947:P3010" si="93">(E2947/L2947)*100</f>
        <v>#DIV/0!</v>
      </c>
      <c r="Q2947" t="s">
        <v>8322</v>
      </c>
      <c r="R2947" t="s">
        <v>8362</v>
      </c>
      <c r="S2947" s="8">
        <v>42118.139583333337</v>
      </c>
      <c r="T2947" s="8"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92"/>
        <v>0.1</v>
      </c>
      <c r="P2948">
        <f t="shared" si="93"/>
        <v>100</v>
      </c>
      <c r="Q2948" t="s">
        <v>8322</v>
      </c>
      <c r="R2948" t="s">
        <v>8362</v>
      </c>
      <c r="S2948" s="8">
        <v>42567.531157407408</v>
      </c>
      <c r="T2948" s="8"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92"/>
        <v>4.2880000000000003</v>
      </c>
      <c r="P2949">
        <f t="shared" si="93"/>
        <v>8246.1538461538476</v>
      </c>
      <c r="Q2949" t="s">
        <v>8322</v>
      </c>
      <c r="R2949" t="s">
        <v>8362</v>
      </c>
      <c r="S2949" s="8">
        <v>42649.562118055561</v>
      </c>
      <c r="T2949" s="8"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92"/>
        <v>4.8000000000000004E-3</v>
      </c>
      <c r="P2950">
        <f t="shared" si="93"/>
        <v>266.66666666666663</v>
      </c>
      <c r="Q2950" t="s">
        <v>8322</v>
      </c>
      <c r="R2950" t="s">
        <v>8362</v>
      </c>
      <c r="S2950" s="8">
        <v>42097.649224537032</v>
      </c>
      <c r="T2950" s="8"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92"/>
        <v>2.5</v>
      </c>
      <c r="P2951">
        <f t="shared" si="93"/>
        <v>1250</v>
      </c>
      <c r="Q2951" t="s">
        <v>8322</v>
      </c>
      <c r="R2951" t="s">
        <v>8362</v>
      </c>
      <c r="S2951" s="8">
        <v>42297.823113425926</v>
      </c>
      <c r="T2951" s="8"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92"/>
        <v>0</v>
      </c>
      <c r="P2952" t="e">
        <f t="shared" si="93"/>
        <v>#DIV/0!</v>
      </c>
      <c r="Q2952" t="s">
        <v>8322</v>
      </c>
      <c r="R2952" t="s">
        <v>8362</v>
      </c>
      <c r="S2952" s="8">
        <v>42362.36518518519</v>
      </c>
      <c r="T2952" s="8"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92"/>
        <v>2.1919999999999997</v>
      </c>
      <c r="P2953">
        <f t="shared" si="93"/>
        <v>1889.6551724137933</v>
      </c>
      <c r="Q2953" t="s">
        <v>8322</v>
      </c>
      <c r="R2953" t="s">
        <v>8362</v>
      </c>
      <c r="S2953" s="8">
        <v>41872.802928240737</v>
      </c>
      <c r="T2953" s="8"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92"/>
        <v>8.0250000000000004</v>
      </c>
      <c r="P2954">
        <f t="shared" si="93"/>
        <v>20062.5</v>
      </c>
      <c r="Q2954" t="s">
        <v>8322</v>
      </c>
      <c r="R2954" t="s">
        <v>8362</v>
      </c>
      <c r="S2954" s="8">
        <v>42628.690266203703</v>
      </c>
      <c r="T2954" s="8"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92"/>
        <v>0.15125</v>
      </c>
      <c r="P2955">
        <f t="shared" si="93"/>
        <v>20166.666666666664</v>
      </c>
      <c r="Q2955" t="s">
        <v>8322</v>
      </c>
      <c r="R2955" t="s">
        <v>8362</v>
      </c>
      <c r="S2955" s="8">
        <v>42255.791909722218</v>
      </c>
      <c r="T2955" s="8"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92"/>
        <v>0</v>
      </c>
      <c r="P2956" t="e">
        <f t="shared" si="93"/>
        <v>#DIV/0!</v>
      </c>
      <c r="Q2956" t="s">
        <v>8322</v>
      </c>
      <c r="R2956" t="s">
        <v>8362</v>
      </c>
      <c r="S2956" s="8">
        <v>42790.583368055552</v>
      </c>
      <c r="T2956" s="8"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92"/>
        <v>59.583333333333336</v>
      </c>
      <c r="P2957">
        <f t="shared" si="93"/>
        <v>6500</v>
      </c>
      <c r="Q2957" t="s">
        <v>8322</v>
      </c>
      <c r="R2957" t="s">
        <v>8362</v>
      </c>
      <c r="S2957" s="8">
        <v>42141.741307870368</v>
      </c>
      <c r="T2957" s="8"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92"/>
        <v>16.734177215189874</v>
      </c>
      <c r="P2958">
        <f t="shared" si="93"/>
        <v>6609.9999999999991</v>
      </c>
      <c r="Q2958" t="s">
        <v>8322</v>
      </c>
      <c r="R2958" t="s">
        <v>8362</v>
      </c>
      <c r="S2958" s="8">
        <v>42464.958912037036</v>
      </c>
      <c r="T2958" s="8"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92"/>
        <v>1.8666666666666669</v>
      </c>
      <c r="P2959">
        <f t="shared" si="93"/>
        <v>9333.3333333333321</v>
      </c>
      <c r="Q2959" t="s">
        <v>8322</v>
      </c>
      <c r="R2959" t="s">
        <v>8362</v>
      </c>
      <c r="S2959" s="8">
        <v>42031.011249999996</v>
      </c>
      <c r="T2959" s="8"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92"/>
        <v>0</v>
      </c>
      <c r="P2960" t="e">
        <f t="shared" si="93"/>
        <v>#DIV/0!</v>
      </c>
      <c r="Q2960" t="s">
        <v>8322</v>
      </c>
      <c r="R2960" t="s">
        <v>8362</v>
      </c>
      <c r="S2960" s="8">
        <v>42438.779131944444</v>
      </c>
      <c r="T2960" s="8"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92"/>
        <v>0</v>
      </c>
      <c r="P2961" t="e">
        <f t="shared" si="93"/>
        <v>#DIV/0!</v>
      </c>
      <c r="Q2961" t="s">
        <v>8322</v>
      </c>
      <c r="R2961" t="s">
        <v>8362</v>
      </c>
      <c r="S2961" s="8">
        <v>42498.008391203708</v>
      </c>
      <c r="T2961" s="8"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92"/>
        <v>0</v>
      </c>
      <c r="P2962" t="e">
        <f t="shared" si="93"/>
        <v>#DIV/0!</v>
      </c>
      <c r="Q2962" t="s">
        <v>8322</v>
      </c>
      <c r="R2962" t="s">
        <v>8362</v>
      </c>
      <c r="S2962" s="8">
        <v>41863.757210648146</v>
      </c>
      <c r="T2962" s="8"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92"/>
        <v>109.62</v>
      </c>
      <c r="P2963">
        <f t="shared" si="93"/>
        <v>5075</v>
      </c>
      <c r="Q2963" t="s">
        <v>8322</v>
      </c>
      <c r="R2963" t="s">
        <v>8323</v>
      </c>
      <c r="S2963" s="8">
        <v>42061.212488425925</v>
      </c>
      <c r="T2963" s="8"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92"/>
        <v>121.8</v>
      </c>
      <c r="P2964">
        <f t="shared" si="93"/>
        <v>6090</v>
      </c>
      <c r="Q2964" t="s">
        <v>8322</v>
      </c>
      <c r="R2964" t="s">
        <v>8323</v>
      </c>
      <c r="S2964" s="8">
        <v>42036.24428240741</v>
      </c>
      <c r="T2964" s="8"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92"/>
        <v>106.85</v>
      </c>
      <c r="P2965">
        <f t="shared" si="93"/>
        <v>10903.061224489795</v>
      </c>
      <c r="Q2965" t="s">
        <v>8322</v>
      </c>
      <c r="R2965" t="s">
        <v>8323</v>
      </c>
      <c r="S2965" s="8">
        <v>42157.470185185186</v>
      </c>
      <c r="T2965" s="8"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92"/>
        <v>100.71379999999999</v>
      </c>
      <c r="P2966">
        <f t="shared" si="93"/>
        <v>2569.2295918367345</v>
      </c>
      <c r="Q2966" t="s">
        <v>8322</v>
      </c>
      <c r="R2966" t="s">
        <v>8323</v>
      </c>
      <c r="S2966" s="8">
        <v>41827.909942129627</v>
      </c>
      <c r="T2966" s="8"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92"/>
        <v>109.00000000000001</v>
      </c>
      <c r="P2967">
        <f t="shared" si="93"/>
        <v>4192.3076923076924</v>
      </c>
      <c r="Q2967" t="s">
        <v>8322</v>
      </c>
      <c r="R2967" t="s">
        <v>8323</v>
      </c>
      <c r="S2967" s="8">
        <v>42162.729548611111</v>
      </c>
      <c r="T2967" s="8"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92"/>
        <v>113.63000000000001</v>
      </c>
      <c r="P2968">
        <f t="shared" si="93"/>
        <v>8877.34375</v>
      </c>
      <c r="Q2968" t="s">
        <v>8322</v>
      </c>
      <c r="R2968" t="s">
        <v>8323</v>
      </c>
      <c r="S2968" s="8">
        <v>42233.738564814819</v>
      </c>
      <c r="T2968" s="8"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92"/>
        <v>113.92</v>
      </c>
      <c r="P2969">
        <f t="shared" si="93"/>
        <v>8022.5352112676064</v>
      </c>
      <c r="Q2969" t="s">
        <v>8322</v>
      </c>
      <c r="R2969" t="s">
        <v>8323</v>
      </c>
      <c r="S2969" s="8">
        <v>42042.197824074072</v>
      </c>
      <c r="T2969" s="8"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92"/>
        <v>106</v>
      </c>
      <c r="P2970">
        <f t="shared" si="93"/>
        <v>7893.6170212765956</v>
      </c>
      <c r="Q2970" t="s">
        <v>8322</v>
      </c>
      <c r="R2970" t="s">
        <v>8323</v>
      </c>
      <c r="S2970" s="8">
        <v>42585.523842592593</v>
      </c>
      <c r="T2970" s="8"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92"/>
        <v>162.5</v>
      </c>
      <c r="P2971">
        <f t="shared" si="93"/>
        <v>9558.8235294117658</v>
      </c>
      <c r="Q2971" t="s">
        <v>8322</v>
      </c>
      <c r="R2971" t="s">
        <v>8323</v>
      </c>
      <c r="S2971" s="8">
        <v>42097.786493055552</v>
      </c>
      <c r="T2971" s="8"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92"/>
        <v>106</v>
      </c>
      <c r="P2972">
        <f t="shared" si="93"/>
        <v>6989.0109890109879</v>
      </c>
      <c r="Q2972" t="s">
        <v>8322</v>
      </c>
      <c r="R2972" t="s">
        <v>8323</v>
      </c>
      <c r="S2972" s="8">
        <v>41808.669571759259</v>
      </c>
      <c r="T2972" s="8"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92"/>
        <v>100.15624999999999</v>
      </c>
      <c r="P2973">
        <f t="shared" si="93"/>
        <v>7453.4883720930238</v>
      </c>
      <c r="Q2973" t="s">
        <v>8322</v>
      </c>
      <c r="R2973" t="s">
        <v>8323</v>
      </c>
      <c r="S2973" s="8">
        <v>41852.658310185187</v>
      </c>
      <c r="T2973" s="8"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92"/>
        <v>105.35000000000001</v>
      </c>
      <c r="P2974">
        <f t="shared" si="93"/>
        <v>12394.117647058823</v>
      </c>
      <c r="Q2974" t="s">
        <v>8322</v>
      </c>
      <c r="R2974" t="s">
        <v>8323</v>
      </c>
      <c r="S2974" s="8">
        <v>42694.110185185185</v>
      </c>
      <c r="T2974" s="8"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92"/>
        <v>174.8</v>
      </c>
      <c r="P2975">
        <f t="shared" si="93"/>
        <v>26484.848484848488</v>
      </c>
      <c r="Q2975" t="s">
        <v>8322</v>
      </c>
      <c r="R2975" t="s">
        <v>8323</v>
      </c>
      <c r="S2975" s="8">
        <v>42341.818379629629</v>
      </c>
      <c r="T2975" s="8"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92"/>
        <v>102</v>
      </c>
      <c r="P2976">
        <f t="shared" si="93"/>
        <v>5862.0689655172409</v>
      </c>
      <c r="Q2976" t="s">
        <v>8322</v>
      </c>
      <c r="R2976" t="s">
        <v>8323</v>
      </c>
      <c r="S2976" s="8">
        <v>41880.061006944445</v>
      </c>
      <c r="T2976" s="8"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92"/>
        <v>100.125</v>
      </c>
      <c r="P2977">
        <f t="shared" si="93"/>
        <v>7088.4955752212391</v>
      </c>
      <c r="Q2977" t="s">
        <v>8322</v>
      </c>
      <c r="R2977" t="s">
        <v>8323</v>
      </c>
      <c r="S2977" s="8">
        <v>41941.683865740742</v>
      </c>
      <c r="T2977" s="8"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92"/>
        <v>171.42857142857142</v>
      </c>
      <c r="P2978">
        <f t="shared" si="93"/>
        <v>857.14285714285711</v>
      </c>
      <c r="Q2978" t="s">
        <v>8322</v>
      </c>
      <c r="R2978" t="s">
        <v>8323</v>
      </c>
      <c r="S2978" s="8">
        <v>42425.730671296296</v>
      </c>
      <c r="T2978" s="8"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92"/>
        <v>113.56666666666666</v>
      </c>
      <c r="P2979">
        <f t="shared" si="93"/>
        <v>11356.666666666666</v>
      </c>
      <c r="Q2979" t="s">
        <v>8322</v>
      </c>
      <c r="R2979" t="s">
        <v>8323</v>
      </c>
      <c r="S2979" s="8">
        <v>42026.88118055556</v>
      </c>
      <c r="T2979" s="8"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92"/>
        <v>129.46666666666667</v>
      </c>
      <c r="P2980">
        <f t="shared" si="93"/>
        <v>6068.75</v>
      </c>
      <c r="Q2980" t="s">
        <v>8322</v>
      </c>
      <c r="R2980" t="s">
        <v>8323</v>
      </c>
      <c r="S2980" s="8">
        <v>41922.640590277777</v>
      </c>
      <c r="T2980" s="8"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92"/>
        <v>101.4</v>
      </c>
      <c r="P2981">
        <f t="shared" si="93"/>
        <v>11021.739130434782</v>
      </c>
      <c r="Q2981" t="s">
        <v>8322</v>
      </c>
      <c r="R2981" t="s">
        <v>8323</v>
      </c>
      <c r="S2981" s="8">
        <v>41993.824340277773</v>
      </c>
      <c r="T2981" s="8"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92"/>
        <v>109.16666666666666</v>
      </c>
      <c r="P2982">
        <f t="shared" si="93"/>
        <v>13645.833333333334</v>
      </c>
      <c r="Q2982" t="s">
        <v>8322</v>
      </c>
      <c r="R2982" t="s">
        <v>8323</v>
      </c>
      <c r="S2982" s="8">
        <v>42219.915856481486</v>
      </c>
      <c r="T2982" s="8"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92"/>
        <v>128.92500000000001</v>
      </c>
      <c r="P2983">
        <f t="shared" si="93"/>
        <v>5316.4948453608249</v>
      </c>
      <c r="Q2983" t="s">
        <v>8322</v>
      </c>
      <c r="R2983" t="s">
        <v>8362</v>
      </c>
      <c r="S2983" s="8">
        <v>42225.559675925921</v>
      </c>
      <c r="T2983" s="8"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92"/>
        <v>102.06</v>
      </c>
      <c r="P2984">
        <f t="shared" si="93"/>
        <v>8649.1525423728817</v>
      </c>
      <c r="Q2984" t="s">
        <v>8322</v>
      </c>
      <c r="R2984" t="s">
        <v>8362</v>
      </c>
      <c r="S2984" s="8">
        <v>42381.686840277776</v>
      </c>
      <c r="T2984" s="8"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92"/>
        <v>146.53957758620692</v>
      </c>
      <c r="P2985">
        <f t="shared" si="93"/>
        <v>15523.827397260275</v>
      </c>
      <c r="Q2985" t="s">
        <v>8322</v>
      </c>
      <c r="R2985" t="s">
        <v>8362</v>
      </c>
      <c r="S2985" s="8">
        <v>41894.632361111115</v>
      </c>
      <c r="T2985" s="8"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92"/>
        <v>100.352</v>
      </c>
      <c r="P2986">
        <f t="shared" si="93"/>
        <v>11508.256880733945</v>
      </c>
      <c r="Q2986" t="s">
        <v>8322</v>
      </c>
      <c r="R2986" t="s">
        <v>8362</v>
      </c>
      <c r="S2986" s="8">
        <v>42576.278715277775</v>
      </c>
      <c r="T2986" s="8"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92"/>
        <v>121.64999999999999</v>
      </c>
      <c r="P2987">
        <f t="shared" si="93"/>
        <v>10959.45945945946</v>
      </c>
      <c r="Q2987" t="s">
        <v>8322</v>
      </c>
      <c r="R2987" t="s">
        <v>8362</v>
      </c>
      <c r="S2987" s="8">
        <v>42654.973703703698</v>
      </c>
      <c r="T2987" s="8"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92"/>
        <v>105.5</v>
      </c>
      <c r="P2988">
        <f t="shared" si="93"/>
        <v>4521.4285714285716</v>
      </c>
      <c r="Q2988" t="s">
        <v>8322</v>
      </c>
      <c r="R2988" t="s">
        <v>8362</v>
      </c>
      <c r="S2988" s="8">
        <v>42431.500069444446</v>
      </c>
      <c r="T2988" s="8"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92"/>
        <v>110.4008</v>
      </c>
      <c r="P2989">
        <f t="shared" si="93"/>
        <v>10415.169811320755</v>
      </c>
      <c r="Q2989" t="s">
        <v>8322</v>
      </c>
      <c r="R2989" t="s">
        <v>8362</v>
      </c>
      <c r="S2989" s="8">
        <v>42627.307303240741</v>
      </c>
      <c r="T2989" s="8"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92"/>
        <v>100</v>
      </c>
      <c r="P2990">
        <f t="shared" si="93"/>
        <v>3571.4285714285716</v>
      </c>
      <c r="Q2990" t="s">
        <v>8322</v>
      </c>
      <c r="R2990" t="s">
        <v>8362</v>
      </c>
      <c r="S2990" s="8">
        <v>42511.362048611118</v>
      </c>
      <c r="T2990" s="8"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92"/>
        <v>176.535</v>
      </c>
      <c r="P2991">
        <f t="shared" si="93"/>
        <v>9699.7252747252751</v>
      </c>
      <c r="Q2991" t="s">
        <v>8322</v>
      </c>
      <c r="R2991" t="s">
        <v>8362</v>
      </c>
      <c r="S2991" s="8">
        <v>42337.02039351852</v>
      </c>
      <c r="T2991" s="8"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92"/>
        <v>100</v>
      </c>
      <c r="P2992">
        <f t="shared" si="93"/>
        <v>37037.037037037036</v>
      </c>
      <c r="Q2992" t="s">
        <v>8322</v>
      </c>
      <c r="R2992" t="s">
        <v>8362</v>
      </c>
      <c r="S2992" s="8">
        <v>42341.57430555555</v>
      </c>
      <c r="T2992" s="8"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92"/>
        <v>103.29411764705883</v>
      </c>
      <c r="P2993">
        <f t="shared" si="93"/>
        <v>9440.8602150537627</v>
      </c>
      <c r="Q2993" t="s">
        <v>8322</v>
      </c>
      <c r="R2993" t="s">
        <v>8362</v>
      </c>
      <c r="S2993" s="8">
        <v>42740.837152777778</v>
      </c>
      <c r="T2993" s="8"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92"/>
        <v>104.5</v>
      </c>
      <c r="P2994">
        <f t="shared" si="93"/>
        <v>4898.4375</v>
      </c>
      <c r="Q2994" t="s">
        <v>8322</v>
      </c>
      <c r="R2994" t="s">
        <v>8362</v>
      </c>
      <c r="S2994" s="8">
        <v>42622.767476851848</v>
      </c>
      <c r="T2994" s="8"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92"/>
        <v>100.29999999999998</v>
      </c>
      <c r="P2995">
        <f t="shared" si="93"/>
        <v>4559.090909090909</v>
      </c>
      <c r="Q2995" t="s">
        <v>8322</v>
      </c>
      <c r="R2995" t="s">
        <v>8362</v>
      </c>
      <c r="S2995" s="8">
        <v>42390.838738425926</v>
      </c>
      <c r="T2995" s="8"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92"/>
        <v>457.74666666666673</v>
      </c>
      <c r="P2996">
        <f t="shared" si="93"/>
        <v>2327.5254237288136</v>
      </c>
      <c r="Q2996" t="s">
        <v>8322</v>
      </c>
      <c r="R2996" t="s">
        <v>8362</v>
      </c>
      <c r="S2996" s="8">
        <v>41885.478842592594</v>
      </c>
      <c r="T2996" s="8"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92"/>
        <v>104.96000000000001</v>
      </c>
      <c r="P2997">
        <f t="shared" si="93"/>
        <v>6322.8915662650597</v>
      </c>
      <c r="Q2997" t="s">
        <v>8322</v>
      </c>
      <c r="R2997" t="s">
        <v>8362</v>
      </c>
      <c r="S2997" s="8">
        <v>42724.665173611109</v>
      </c>
      <c r="T2997" s="8"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92"/>
        <v>171.94285714285715</v>
      </c>
      <c r="P2998">
        <f t="shared" si="93"/>
        <v>15352.040816326531</v>
      </c>
      <c r="Q2998" t="s">
        <v>8322</v>
      </c>
      <c r="R2998" t="s">
        <v>8362</v>
      </c>
      <c r="S2998" s="8">
        <v>42090.912500000006</v>
      </c>
      <c r="T2998" s="8"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92"/>
        <v>103.73000000000002</v>
      </c>
      <c r="P2999">
        <f t="shared" si="93"/>
        <v>9020</v>
      </c>
      <c r="Q2999" t="s">
        <v>8322</v>
      </c>
      <c r="R2999" t="s">
        <v>8362</v>
      </c>
      <c r="S2999" s="8">
        <v>42775.733715277776</v>
      </c>
      <c r="T2999" s="8"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92"/>
        <v>103.029</v>
      </c>
      <c r="P3000">
        <f t="shared" si="93"/>
        <v>11897.113163972286</v>
      </c>
      <c r="Q3000" t="s">
        <v>8322</v>
      </c>
      <c r="R3000" t="s">
        <v>8362</v>
      </c>
      <c r="S3000" s="8">
        <v>41778.193622685183</v>
      </c>
      <c r="T3000" s="8"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92"/>
        <v>118.88888888888889</v>
      </c>
      <c r="P3001">
        <f t="shared" si="93"/>
        <v>8025</v>
      </c>
      <c r="Q3001" t="s">
        <v>8322</v>
      </c>
      <c r="R3001" t="s">
        <v>8362</v>
      </c>
      <c r="S3001" s="8">
        <v>42780.740277777775</v>
      </c>
      <c r="T3001" s="8"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92"/>
        <v>100</v>
      </c>
      <c r="P3002">
        <f t="shared" si="93"/>
        <v>6250</v>
      </c>
      <c r="Q3002" t="s">
        <v>8322</v>
      </c>
      <c r="R3002" t="s">
        <v>8362</v>
      </c>
      <c r="S3002" s="8">
        <v>42752.827199074076</v>
      </c>
      <c r="T3002" s="8"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92"/>
        <v>318.69988910451895</v>
      </c>
      <c r="P3003">
        <f t="shared" si="93"/>
        <v>13137.72</v>
      </c>
      <c r="Q3003" t="s">
        <v>8322</v>
      </c>
      <c r="R3003" t="s">
        <v>8362</v>
      </c>
      <c r="S3003" s="8">
        <v>42534.895625000005</v>
      </c>
      <c r="T3003" s="8"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92"/>
        <v>108.50614285714286</v>
      </c>
      <c r="P3004">
        <f t="shared" si="93"/>
        <v>7303.2980769230771</v>
      </c>
      <c r="Q3004" t="s">
        <v>8322</v>
      </c>
      <c r="R3004" t="s">
        <v>8362</v>
      </c>
      <c r="S3004" s="8">
        <v>41239.83625</v>
      </c>
      <c r="T3004" s="8"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92"/>
        <v>101.16666666666667</v>
      </c>
      <c r="P3005">
        <f t="shared" si="93"/>
        <v>17852.941176470587</v>
      </c>
      <c r="Q3005" t="s">
        <v>8322</v>
      </c>
      <c r="R3005" t="s">
        <v>8362</v>
      </c>
      <c r="S3005" s="8">
        <v>42398.849259259259</v>
      </c>
      <c r="T3005" s="8"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92"/>
        <v>112.815</v>
      </c>
      <c r="P3006">
        <f t="shared" si="93"/>
        <v>16290.974729241878</v>
      </c>
      <c r="Q3006" t="s">
        <v>8322</v>
      </c>
      <c r="R3006" t="s">
        <v>8362</v>
      </c>
      <c r="S3006" s="8">
        <v>41928.881064814814</v>
      </c>
      <c r="T3006" s="8"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92"/>
        <v>120.49622641509434</v>
      </c>
      <c r="P3007">
        <f t="shared" si="93"/>
        <v>10824.237288135593</v>
      </c>
      <c r="Q3007" t="s">
        <v>8322</v>
      </c>
      <c r="R3007" t="s">
        <v>8362</v>
      </c>
      <c r="S3007" s="8">
        <v>41888.674826388888</v>
      </c>
      <c r="T3007" s="8"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92"/>
        <v>107.74999999999999</v>
      </c>
      <c r="P3008">
        <f t="shared" si="93"/>
        <v>8886.5979381443303</v>
      </c>
      <c r="Q3008" t="s">
        <v>8322</v>
      </c>
      <c r="R3008" t="s">
        <v>8362</v>
      </c>
      <c r="S3008" s="8">
        <v>41957.756840277783</v>
      </c>
      <c r="T3008" s="8"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92"/>
        <v>180</v>
      </c>
      <c r="P3009">
        <f t="shared" si="93"/>
        <v>5400</v>
      </c>
      <c r="Q3009" t="s">
        <v>8322</v>
      </c>
      <c r="R3009" t="s">
        <v>8362</v>
      </c>
      <c r="S3009" s="8">
        <v>42098.216238425928</v>
      </c>
      <c r="T3009" s="8"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92"/>
        <v>101.16666666666667</v>
      </c>
      <c r="P3010">
        <f t="shared" si="93"/>
        <v>11673.076923076922</v>
      </c>
      <c r="Q3010" t="s">
        <v>8322</v>
      </c>
      <c r="R3010" t="s">
        <v>8362</v>
      </c>
      <c r="S3010" s="8">
        <v>42360.212025462963</v>
      </c>
      <c r="T3010" s="8"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94">(E3011/D3011)*100</f>
        <v>119.756</v>
      </c>
      <c r="P3011">
        <f t="shared" ref="P3011:P3074" si="95">(E3011/L3011)*100</f>
        <v>23389.84375</v>
      </c>
      <c r="Q3011" t="s">
        <v>8322</v>
      </c>
      <c r="R3011" t="s">
        <v>8362</v>
      </c>
      <c r="S3011" s="8">
        <v>41939.569907407407</v>
      </c>
      <c r="T3011" s="8"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94"/>
        <v>158</v>
      </c>
      <c r="P3012">
        <f t="shared" si="95"/>
        <v>15800</v>
      </c>
      <c r="Q3012" t="s">
        <v>8322</v>
      </c>
      <c r="R3012" t="s">
        <v>8362</v>
      </c>
      <c r="S3012" s="8">
        <v>41996.832395833335</v>
      </c>
      <c r="T3012" s="8"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94"/>
        <v>123.66666666666666</v>
      </c>
      <c r="P3013">
        <f t="shared" si="95"/>
        <v>1484</v>
      </c>
      <c r="Q3013" t="s">
        <v>8322</v>
      </c>
      <c r="R3013" t="s">
        <v>8362</v>
      </c>
      <c r="S3013" s="8">
        <v>42334.468935185185</v>
      </c>
      <c r="T3013" s="8"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94"/>
        <v>117.12499999999999</v>
      </c>
      <c r="P3014">
        <f t="shared" si="95"/>
        <v>8518.181818181818</v>
      </c>
      <c r="Q3014" t="s">
        <v>8322</v>
      </c>
      <c r="R3014" t="s">
        <v>8362</v>
      </c>
      <c r="S3014" s="8">
        <v>42024.702893518523</v>
      </c>
      <c r="T3014" s="8"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94"/>
        <v>156.96</v>
      </c>
      <c r="P3015">
        <f t="shared" si="95"/>
        <v>14669.158878504672</v>
      </c>
      <c r="Q3015" t="s">
        <v>8322</v>
      </c>
      <c r="R3015" t="s">
        <v>8362</v>
      </c>
      <c r="S3015" s="8">
        <v>42146.836215277777</v>
      </c>
      <c r="T3015" s="8"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94"/>
        <v>113.104</v>
      </c>
      <c r="P3016">
        <f t="shared" si="95"/>
        <v>5076.4811490125676</v>
      </c>
      <c r="Q3016" t="s">
        <v>8322</v>
      </c>
      <c r="R3016" t="s">
        <v>8362</v>
      </c>
      <c r="S3016" s="8">
        <v>41920.123611111114</v>
      </c>
      <c r="T3016" s="8"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94"/>
        <v>103.17647058823529</v>
      </c>
      <c r="P3017">
        <f t="shared" si="95"/>
        <v>8770</v>
      </c>
      <c r="Q3017" t="s">
        <v>8322</v>
      </c>
      <c r="R3017" t="s">
        <v>8362</v>
      </c>
      <c r="S3017" s="8">
        <v>41785.72729166667</v>
      </c>
      <c r="T3017" s="8"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94"/>
        <v>102.61176470588236</v>
      </c>
      <c r="P3018">
        <f t="shared" si="95"/>
        <v>24227.777777777777</v>
      </c>
      <c r="Q3018" t="s">
        <v>8322</v>
      </c>
      <c r="R3018" t="s">
        <v>8362</v>
      </c>
      <c r="S3018" s="8">
        <v>41778.548055555555</v>
      </c>
      <c r="T3018" s="8"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94"/>
        <v>105.84090909090908</v>
      </c>
      <c r="P3019">
        <f t="shared" si="95"/>
        <v>14644.654088050314</v>
      </c>
      <c r="Q3019" t="s">
        <v>8322</v>
      </c>
      <c r="R3019" t="s">
        <v>8362</v>
      </c>
      <c r="S3019" s="8">
        <v>41841.850034722222</v>
      </c>
      <c r="T3019" s="8"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94"/>
        <v>100.71428571428571</v>
      </c>
      <c r="P3020">
        <f t="shared" si="95"/>
        <v>10317.073170731708</v>
      </c>
      <c r="Q3020" t="s">
        <v>8322</v>
      </c>
      <c r="R3020" t="s">
        <v>8362</v>
      </c>
      <c r="S3020" s="8">
        <v>42163.29833333334</v>
      </c>
      <c r="T3020" s="8"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94"/>
        <v>121.23333333333332</v>
      </c>
      <c r="P3021">
        <f t="shared" si="95"/>
        <v>8046.4601769911515</v>
      </c>
      <c r="Q3021" t="s">
        <v>8322</v>
      </c>
      <c r="R3021" t="s">
        <v>8362</v>
      </c>
      <c r="S3021" s="8">
        <v>41758.833564814813</v>
      </c>
      <c r="T3021" s="8"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94"/>
        <v>100.57142857142858</v>
      </c>
      <c r="P3022">
        <f t="shared" si="95"/>
        <v>23466.666666666664</v>
      </c>
      <c r="Q3022" t="s">
        <v>8322</v>
      </c>
      <c r="R3022" t="s">
        <v>8362</v>
      </c>
      <c r="S3022" s="8">
        <v>42170.846446759257</v>
      </c>
      <c r="T3022" s="8"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94"/>
        <v>116.02222222222223</v>
      </c>
      <c r="P3023">
        <f t="shared" si="95"/>
        <v>5068.9320388349515</v>
      </c>
      <c r="Q3023" t="s">
        <v>8322</v>
      </c>
      <c r="R3023" t="s">
        <v>8362</v>
      </c>
      <c r="S3023" s="8">
        <v>42660.618854166663</v>
      </c>
      <c r="T3023" s="8"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94"/>
        <v>100.88</v>
      </c>
      <c r="P3024">
        <f t="shared" si="95"/>
        <v>16270.967741935485</v>
      </c>
      <c r="Q3024" t="s">
        <v>8322</v>
      </c>
      <c r="R3024" t="s">
        <v>8362</v>
      </c>
      <c r="S3024" s="8">
        <v>42564.95380787037</v>
      </c>
      <c r="T3024" s="8"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94"/>
        <v>103</v>
      </c>
      <c r="P3025">
        <f t="shared" si="95"/>
        <v>12016.666666666668</v>
      </c>
      <c r="Q3025" t="s">
        <v>8322</v>
      </c>
      <c r="R3025" t="s">
        <v>8362</v>
      </c>
      <c r="S3025" s="8">
        <v>42121.675763888896</v>
      </c>
      <c r="T3025" s="8"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94"/>
        <v>246.42</v>
      </c>
      <c r="P3026">
        <f t="shared" si="95"/>
        <v>6769.7802197802202</v>
      </c>
      <c r="Q3026" t="s">
        <v>8322</v>
      </c>
      <c r="R3026" t="s">
        <v>8362</v>
      </c>
      <c r="S3026" s="8">
        <v>41158.993923611109</v>
      </c>
      <c r="T3026" s="8"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94"/>
        <v>302.2</v>
      </c>
      <c r="P3027">
        <f t="shared" si="95"/>
        <v>5210.3448275862074</v>
      </c>
      <c r="Q3027" t="s">
        <v>8322</v>
      </c>
      <c r="R3027" t="s">
        <v>8362</v>
      </c>
      <c r="S3027" s="8">
        <v>41761.509409722225</v>
      </c>
      <c r="T3027" s="8"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94"/>
        <v>143.33333333333334</v>
      </c>
      <c r="P3028">
        <f t="shared" si="95"/>
        <v>5160</v>
      </c>
      <c r="Q3028" t="s">
        <v>8322</v>
      </c>
      <c r="R3028" t="s">
        <v>8362</v>
      </c>
      <c r="S3028" s="8">
        <v>42783.459398148145</v>
      </c>
      <c r="T3028" s="8"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94"/>
        <v>131.44</v>
      </c>
      <c r="P3029">
        <f t="shared" si="95"/>
        <v>16430</v>
      </c>
      <c r="Q3029" t="s">
        <v>8322</v>
      </c>
      <c r="R3029" t="s">
        <v>8362</v>
      </c>
      <c r="S3029" s="8">
        <v>42053.704293981486</v>
      </c>
      <c r="T3029" s="8"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94"/>
        <v>168.01999999999998</v>
      </c>
      <c r="P3030">
        <f t="shared" si="95"/>
        <v>8485.8585858585848</v>
      </c>
      <c r="Q3030" t="s">
        <v>8322</v>
      </c>
      <c r="R3030" t="s">
        <v>8362</v>
      </c>
      <c r="S3030" s="8">
        <v>42567.264178240745</v>
      </c>
      <c r="T3030" s="8"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94"/>
        <v>109.67666666666666</v>
      </c>
      <c r="P3031">
        <f t="shared" si="95"/>
        <v>9454.8850574712651</v>
      </c>
      <c r="Q3031" t="s">
        <v>8322</v>
      </c>
      <c r="R3031" t="s">
        <v>8362</v>
      </c>
      <c r="S3031" s="8">
        <v>41932.708877314813</v>
      </c>
      <c r="T3031" s="8"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94"/>
        <v>106.6857142857143</v>
      </c>
      <c r="P3032">
        <f t="shared" si="95"/>
        <v>4553.6585365853662</v>
      </c>
      <c r="Q3032" t="s">
        <v>8322</v>
      </c>
      <c r="R3032" t="s">
        <v>8362</v>
      </c>
      <c r="S3032" s="8">
        <v>42233.747349537036</v>
      </c>
      <c r="T3032" s="8"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94"/>
        <v>100</v>
      </c>
      <c r="P3033">
        <f t="shared" si="95"/>
        <v>5172.4137931034484</v>
      </c>
      <c r="Q3033" t="s">
        <v>8322</v>
      </c>
      <c r="R3033" t="s">
        <v>8362</v>
      </c>
      <c r="S3033" s="8">
        <v>42597.882488425923</v>
      </c>
      <c r="T3033" s="8"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94"/>
        <v>127.2</v>
      </c>
      <c r="P3034">
        <f t="shared" si="95"/>
        <v>5088</v>
      </c>
      <c r="Q3034" t="s">
        <v>8322</v>
      </c>
      <c r="R3034" t="s">
        <v>8362</v>
      </c>
      <c r="S3034" s="8">
        <v>42228.044664351852</v>
      </c>
      <c r="T3034" s="8"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94"/>
        <v>146.53333333333333</v>
      </c>
      <c r="P3035">
        <f t="shared" si="95"/>
        <v>19113.043478260868</v>
      </c>
      <c r="Q3035" t="s">
        <v>8322</v>
      </c>
      <c r="R3035" t="s">
        <v>8362</v>
      </c>
      <c r="S3035" s="8">
        <v>42570.110243055555</v>
      </c>
      <c r="T3035" s="8"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94"/>
        <v>112.53599999999999</v>
      </c>
      <c r="P3036">
        <f t="shared" si="95"/>
        <v>8931.4285714285725</v>
      </c>
      <c r="Q3036" t="s">
        <v>8322</v>
      </c>
      <c r="R3036" t="s">
        <v>8362</v>
      </c>
      <c r="S3036" s="8">
        <v>42644.535358796296</v>
      </c>
      <c r="T3036" s="8"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94"/>
        <v>108.78684000000001</v>
      </c>
      <c r="P3037">
        <f t="shared" si="95"/>
        <v>8858.8631921824108</v>
      </c>
      <c r="Q3037" t="s">
        <v>8322</v>
      </c>
      <c r="R3037" t="s">
        <v>8362</v>
      </c>
      <c r="S3037" s="8">
        <v>41368.560289351852</v>
      </c>
      <c r="T3037" s="8"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94"/>
        <v>126.732</v>
      </c>
      <c r="P3038">
        <f t="shared" si="95"/>
        <v>9630.0911854103342</v>
      </c>
      <c r="Q3038" t="s">
        <v>8322</v>
      </c>
      <c r="R3038" t="s">
        <v>8362</v>
      </c>
      <c r="S3038" s="8">
        <v>41466.785231481481</v>
      </c>
      <c r="T3038" s="8"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94"/>
        <v>213.20000000000002</v>
      </c>
      <c r="P3039">
        <f t="shared" si="95"/>
        <v>3331.25</v>
      </c>
      <c r="Q3039" t="s">
        <v>8322</v>
      </c>
      <c r="R3039" t="s">
        <v>8362</v>
      </c>
      <c r="S3039" s="8">
        <v>40378.893206018518</v>
      </c>
      <c r="T3039" s="8"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94"/>
        <v>100.49999999999999</v>
      </c>
      <c r="P3040">
        <f t="shared" si="95"/>
        <v>3722.2222222222222</v>
      </c>
      <c r="Q3040" t="s">
        <v>8322</v>
      </c>
      <c r="R3040" t="s">
        <v>8362</v>
      </c>
      <c r="S3040" s="8">
        <v>42373.252280092594</v>
      </c>
      <c r="T3040" s="8"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94"/>
        <v>108.71389999999998</v>
      </c>
      <c r="P3041">
        <f t="shared" si="95"/>
        <v>9213.0423728813548</v>
      </c>
      <c r="Q3041" t="s">
        <v>8322</v>
      </c>
      <c r="R3041" t="s">
        <v>8362</v>
      </c>
      <c r="S3041" s="8">
        <v>41610.794421296298</v>
      </c>
      <c r="T3041" s="8"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94"/>
        <v>107.5</v>
      </c>
      <c r="P3042">
        <f t="shared" si="95"/>
        <v>7678.5714285714294</v>
      </c>
      <c r="Q3042" t="s">
        <v>8322</v>
      </c>
      <c r="R3042" t="s">
        <v>8362</v>
      </c>
      <c r="S3042" s="8">
        <v>42177.791909722218</v>
      </c>
      <c r="T3042" s="8"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94"/>
        <v>110.48192771084338</v>
      </c>
      <c r="P3043">
        <f t="shared" si="95"/>
        <v>9652.6315789473683</v>
      </c>
      <c r="Q3043" t="s">
        <v>8322</v>
      </c>
      <c r="R3043" t="s">
        <v>8362</v>
      </c>
      <c r="S3043" s="8">
        <v>42359.868611111116</v>
      </c>
      <c r="T3043" s="8"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94"/>
        <v>128</v>
      </c>
      <c r="P3044">
        <f t="shared" si="95"/>
        <v>5189.1891891891892</v>
      </c>
      <c r="Q3044" t="s">
        <v>8322</v>
      </c>
      <c r="R3044" t="s">
        <v>8362</v>
      </c>
      <c r="S3044" s="8">
        <v>42253.688043981485</v>
      </c>
      <c r="T3044" s="8"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94"/>
        <v>110.00666666666667</v>
      </c>
      <c r="P3045">
        <f t="shared" si="95"/>
        <v>12891.40625</v>
      </c>
      <c r="Q3045" t="s">
        <v>8322</v>
      </c>
      <c r="R3045" t="s">
        <v>8362</v>
      </c>
      <c r="S3045" s="8">
        <v>42083.070590277777</v>
      </c>
      <c r="T3045" s="8"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94"/>
        <v>109.34166666666667</v>
      </c>
      <c r="P3046">
        <f t="shared" si="95"/>
        <v>8410.8974358974374</v>
      </c>
      <c r="Q3046" t="s">
        <v>8322</v>
      </c>
      <c r="R3046" t="s">
        <v>8362</v>
      </c>
      <c r="S3046" s="8">
        <v>42387.7268287037</v>
      </c>
      <c r="T3046" s="8"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94"/>
        <v>132.70650000000001</v>
      </c>
      <c r="P3047">
        <f t="shared" si="95"/>
        <v>8294.15625</v>
      </c>
      <c r="Q3047" t="s">
        <v>8322</v>
      </c>
      <c r="R3047" t="s">
        <v>8362</v>
      </c>
      <c r="S3047" s="8">
        <v>41843.155729166669</v>
      </c>
      <c r="T3047" s="8"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94"/>
        <v>190.84810126582278</v>
      </c>
      <c r="P3048">
        <f t="shared" si="95"/>
        <v>25994.827586206895</v>
      </c>
      <c r="Q3048" t="s">
        <v>8322</v>
      </c>
      <c r="R3048" t="s">
        <v>8362</v>
      </c>
      <c r="S3048" s="8">
        <v>41862.803078703706</v>
      </c>
      <c r="T3048" s="8"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94"/>
        <v>149</v>
      </c>
      <c r="P3049">
        <f t="shared" si="95"/>
        <v>3725</v>
      </c>
      <c r="Q3049" t="s">
        <v>8322</v>
      </c>
      <c r="R3049" t="s">
        <v>8362</v>
      </c>
      <c r="S3049" s="8">
        <v>42443.989050925928</v>
      </c>
      <c r="T3049" s="8"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94"/>
        <v>166.4</v>
      </c>
      <c r="P3050">
        <f t="shared" si="95"/>
        <v>17702.127659574471</v>
      </c>
      <c r="Q3050" t="s">
        <v>8322</v>
      </c>
      <c r="R3050" t="s">
        <v>8362</v>
      </c>
      <c r="S3050" s="8">
        <v>41975.901180555549</v>
      </c>
      <c r="T3050" s="8"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94"/>
        <v>106.66666666666667</v>
      </c>
      <c r="P3051">
        <f t="shared" si="95"/>
        <v>7407.4074074074078</v>
      </c>
      <c r="Q3051" t="s">
        <v>8322</v>
      </c>
      <c r="R3051" t="s">
        <v>8362</v>
      </c>
      <c r="S3051" s="8">
        <v>42139.014525462961</v>
      </c>
      <c r="T3051" s="8"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94"/>
        <v>106</v>
      </c>
      <c r="P3052">
        <f t="shared" si="95"/>
        <v>7066.666666666667</v>
      </c>
      <c r="Q3052" t="s">
        <v>8322</v>
      </c>
      <c r="R3052" t="s">
        <v>8362</v>
      </c>
      <c r="S3052" s="8">
        <v>42465.16851851852</v>
      </c>
      <c r="T3052" s="8"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94"/>
        <v>23.62857142857143</v>
      </c>
      <c r="P3053">
        <f t="shared" si="95"/>
        <v>2362.8571428571431</v>
      </c>
      <c r="Q3053" t="s">
        <v>8322</v>
      </c>
      <c r="R3053" t="s">
        <v>8362</v>
      </c>
      <c r="S3053" s="8">
        <v>42744.416030092587</v>
      </c>
      <c r="T3053" s="8"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94"/>
        <v>0.15</v>
      </c>
      <c r="P3054">
        <f t="shared" si="95"/>
        <v>3750</v>
      </c>
      <c r="Q3054" t="s">
        <v>8322</v>
      </c>
      <c r="R3054" t="s">
        <v>8362</v>
      </c>
      <c r="S3054" s="8">
        <v>42122.670069444444</v>
      </c>
      <c r="T3054" s="8"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94"/>
        <v>0.4</v>
      </c>
      <c r="P3055">
        <f t="shared" si="95"/>
        <v>1333.3333333333335</v>
      </c>
      <c r="Q3055" t="s">
        <v>8322</v>
      </c>
      <c r="R3055" t="s">
        <v>8362</v>
      </c>
      <c r="S3055" s="8">
        <v>41862.761724537035</v>
      </c>
      <c r="T3055" s="8"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94"/>
        <v>0</v>
      </c>
      <c r="P3056" t="e">
        <f t="shared" si="95"/>
        <v>#DIV/0!</v>
      </c>
      <c r="Q3056" t="s">
        <v>8322</v>
      </c>
      <c r="R3056" t="s">
        <v>8362</v>
      </c>
      <c r="S3056" s="8">
        <v>42027.832800925928</v>
      </c>
      <c r="T3056" s="8"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94"/>
        <v>5.0000000000000001E-3</v>
      </c>
      <c r="P3057">
        <f t="shared" si="95"/>
        <v>100</v>
      </c>
      <c r="Q3057" t="s">
        <v>8322</v>
      </c>
      <c r="R3057" t="s">
        <v>8362</v>
      </c>
      <c r="S3057" s="8">
        <v>41953.95821759259</v>
      </c>
      <c r="T3057" s="8"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94"/>
        <v>0</v>
      </c>
      <c r="P3058" t="e">
        <f t="shared" si="95"/>
        <v>#DIV/0!</v>
      </c>
      <c r="Q3058" t="s">
        <v>8322</v>
      </c>
      <c r="R3058" t="s">
        <v>8362</v>
      </c>
      <c r="S3058" s="8">
        <v>41851.636388888888</v>
      </c>
      <c r="T3058" s="8"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94"/>
        <v>0</v>
      </c>
      <c r="P3059" t="e">
        <f t="shared" si="95"/>
        <v>#DIV/0!</v>
      </c>
      <c r="Q3059" t="s">
        <v>8322</v>
      </c>
      <c r="R3059" t="s">
        <v>8362</v>
      </c>
      <c r="S3059" s="8">
        <v>42433.650590277779</v>
      </c>
      <c r="T3059" s="8"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94"/>
        <v>1.6666666666666666E-2</v>
      </c>
      <c r="P3060">
        <f t="shared" si="95"/>
        <v>100</v>
      </c>
      <c r="Q3060" t="s">
        <v>8322</v>
      </c>
      <c r="R3060" t="s">
        <v>8362</v>
      </c>
      <c r="S3060" s="8">
        <v>42460.374305555553</v>
      </c>
      <c r="T3060" s="8"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94"/>
        <v>3.0066666666666664</v>
      </c>
      <c r="P3061">
        <f t="shared" si="95"/>
        <v>4100</v>
      </c>
      <c r="Q3061" t="s">
        <v>8322</v>
      </c>
      <c r="R3061" t="s">
        <v>8362</v>
      </c>
      <c r="S3061" s="8">
        <v>41829.935717592591</v>
      </c>
      <c r="T3061" s="8"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94"/>
        <v>0.15227272727272728</v>
      </c>
      <c r="P3062">
        <f t="shared" si="95"/>
        <v>5583.3333333333339</v>
      </c>
      <c r="Q3062" t="s">
        <v>8322</v>
      </c>
      <c r="R3062" t="s">
        <v>8362</v>
      </c>
      <c r="S3062" s="8">
        <v>42245.274699074071</v>
      </c>
      <c r="T3062" s="8"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94"/>
        <v>0</v>
      </c>
      <c r="P3063" t="e">
        <f t="shared" si="95"/>
        <v>#DIV/0!</v>
      </c>
      <c r="Q3063" t="s">
        <v>8322</v>
      </c>
      <c r="R3063" t="s">
        <v>8362</v>
      </c>
      <c r="S3063" s="8">
        <v>41834.784120370372</v>
      </c>
      <c r="T3063" s="8"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94"/>
        <v>66.84</v>
      </c>
      <c r="P3064">
        <f t="shared" si="95"/>
        <v>9976.119402985074</v>
      </c>
      <c r="Q3064" t="s">
        <v>8322</v>
      </c>
      <c r="R3064" t="s">
        <v>8362</v>
      </c>
      <c r="S3064" s="8">
        <v>42248.535787037035</v>
      </c>
      <c r="T3064" s="8"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94"/>
        <v>19.566666666666666</v>
      </c>
      <c r="P3065">
        <f t="shared" si="95"/>
        <v>2552.173913043478</v>
      </c>
      <c r="Q3065" t="s">
        <v>8322</v>
      </c>
      <c r="R3065" t="s">
        <v>8362</v>
      </c>
      <c r="S3065" s="8">
        <v>42630.922893518517</v>
      </c>
      <c r="T3065" s="8"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94"/>
        <v>11.294666666666666</v>
      </c>
      <c r="P3066">
        <f t="shared" si="95"/>
        <v>11765.277777777777</v>
      </c>
      <c r="Q3066" t="s">
        <v>8322</v>
      </c>
      <c r="R3066" t="s">
        <v>8362</v>
      </c>
      <c r="S3066" s="8">
        <v>42299.130162037036</v>
      </c>
      <c r="T3066" s="8"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94"/>
        <v>0.04</v>
      </c>
      <c r="P3067">
        <f t="shared" si="95"/>
        <v>500</v>
      </c>
      <c r="Q3067" t="s">
        <v>8322</v>
      </c>
      <c r="R3067" t="s">
        <v>8362</v>
      </c>
      <c r="S3067" s="8">
        <v>41825.055231481485</v>
      </c>
      <c r="T3067" s="8"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94"/>
        <v>11.985714285714286</v>
      </c>
      <c r="P3068">
        <f t="shared" si="95"/>
        <v>279666.66666666663</v>
      </c>
      <c r="Q3068" t="s">
        <v>8322</v>
      </c>
      <c r="R3068" t="s">
        <v>8362</v>
      </c>
      <c r="S3068" s="8">
        <v>42531.228437500002</v>
      </c>
      <c r="T3068" s="8"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94"/>
        <v>2.5</v>
      </c>
      <c r="P3069">
        <f t="shared" si="95"/>
        <v>20000</v>
      </c>
      <c r="Q3069" t="s">
        <v>8322</v>
      </c>
      <c r="R3069" t="s">
        <v>8362</v>
      </c>
      <c r="S3069" s="8">
        <v>42226.938414351855</v>
      </c>
      <c r="T3069" s="8"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94"/>
        <v>6.9999999999999993E-2</v>
      </c>
      <c r="P3070">
        <f t="shared" si="95"/>
        <v>8750</v>
      </c>
      <c r="Q3070" t="s">
        <v>8322</v>
      </c>
      <c r="R3070" t="s">
        <v>8362</v>
      </c>
      <c r="S3070" s="8">
        <v>42263.691574074073</v>
      </c>
      <c r="T3070" s="8"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94"/>
        <v>14.099999999999998</v>
      </c>
      <c r="P3071">
        <f t="shared" si="95"/>
        <v>2014.2857142857142</v>
      </c>
      <c r="Q3071" t="s">
        <v>8322</v>
      </c>
      <c r="R3071" t="s">
        <v>8362</v>
      </c>
      <c r="S3071" s="8">
        <v>41957.833726851852</v>
      </c>
      <c r="T3071" s="8"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94"/>
        <v>3.34</v>
      </c>
      <c r="P3072">
        <f t="shared" si="95"/>
        <v>2087.5</v>
      </c>
      <c r="Q3072" t="s">
        <v>8322</v>
      </c>
      <c r="R3072" t="s">
        <v>8362</v>
      </c>
      <c r="S3072" s="8">
        <v>42690.733437499999</v>
      </c>
      <c r="T3072" s="8"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94"/>
        <v>59.774999999999999</v>
      </c>
      <c r="P3073">
        <f t="shared" si="95"/>
        <v>6130.7692307692305</v>
      </c>
      <c r="Q3073" t="s">
        <v>8322</v>
      </c>
      <c r="R3073" t="s">
        <v>8362</v>
      </c>
      <c r="S3073" s="8">
        <v>42097.732418981483</v>
      </c>
      <c r="T3073" s="8"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94"/>
        <v>1.6666666666666666E-2</v>
      </c>
      <c r="P3074">
        <f t="shared" si="95"/>
        <v>100</v>
      </c>
      <c r="Q3074" t="s">
        <v>8322</v>
      </c>
      <c r="R3074" t="s">
        <v>8362</v>
      </c>
      <c r="S3074" s="8">
        <v>42658.690532407403</v>
      </c>
      <c r="T3074" s="8"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96">(E3075/D3075)*100</f>
        <v>2.3035714285714284E-2</v>
      </c>
      <c r="P3075">
        <f t="shared" ref="P3075:P3138" si="97">(E3075/L3075)*100</f>
        <v>9214.2857142857138</v>
      </c>
      <c r="Q3075" t="s">
        <v>8322</v>
      </c>
      <c r="R3075" t="s">
        <v>8362</v>
      </c>
      <c r="S3075" s="8">
        <v>42111.684027777781</v>
      </c>
      <c r="T3075" s="8"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96"/>
        <v>8.8000000000000009E-2</v>
      </c>
      <c r="P3076">
        <f t="shared" si="97"/>
        <v>733.33333333333326</v>
      </c>
      <c r="Q3076" t="s">
        <v>8322</v>
      </c>
      <c r="R3076" t="s">
        <v>8362</v>
      </c>
      <c r="S3076" s="8">
        <v>42409.571284722217</v>
      </c>
      <c r="T3076" s="8"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96"/>
        <v>8.64</v>
      </c>
      <c r="P3077">
        <f t="shared" si="97"/>
        <v>6480</v>
      </c>
      <c r="Q3077" t="s">
        <v>8322</v>
      </c>
      <c r="R3077" t="s">
        <v>8362</v>
      </c>
      <c r="S3077" s="8">
        <v>42551.102314814809</v>
      </c>
      <c r="T3077" s="8"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96"/>
        <v>15.06</v>
      </c>
      <c r="P3078">
        <f t="shared" si="97"/>
        <v>3012</v>
      </c>
      <c r="Q3078" t="s">
        <v>8322</v>
      </c>
      <c r="R3078" t="s">
        <v>8362</v>
      </c>
      <c r="S3078" s="8">
        <v>42226.651886574073</v>
      </c>
      <c r="T3078" s="8"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96"/>
        <v>0.47727272727272729</v>
      </c>
      <c r="P3079">
        <f t="shared" si="97"/>
        <v>5250</v>
      </c>
      <c r="Q3079" t="s">
        <v>8322</v>
      </c>
      <c r="R3079" t="s">
        <v>8362</v>
      </c>
      <c r="S3079" s="8">
        <v>42766.956921296296</v>
      </c>
      <c r="T3079" s="8"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96"/>
        <v>0.11833333333333333</v>
      </c>
      <c r="P3080">
        <f t="shared" si="97"/>
        <v>2366.666666666667</v>
      </c>
      <c r="Q3080" t="s">
        <v>8322</v>
      </c>
      <c r="R3080" t="s">
        <v>8362</v>
      </c>
      <c r="S3080" s="8">
        <v>42031.138831018514</v>
      </c>
      <c r="T3080" s="8"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96"/>
        <v>0.8417399858735245</v>
      </c>
      <c r="P3081">
        <f t="shared" si="97"/>
        <v>41577.777777777774</v>
      </c>
      <c r="Q3081" t="s">
        <v>8322</v>
      </c>
      <c r="R3081" t="s">
        <v>8362</v>
      </c>
      <c r="S3081" s="8">
        <v>42055.713368055556</v>
      </c>
      <c r="T3081" s="8"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96"/>
        <v>1.8799999999999997E-2</v>
      </c>
      <c r="P3082">
        <f t="shared" si="97"/>
        <v>5371.4285714285716</v>
      </c>
      <c r="Q3082" t="s">
        <v>8322</v>
      </c>
      <c r="R3082" t="s">
        <v>8362</v>
      </c>
      <c r="S3082" s="8">
        <v>41940.028287037036</v>
      </c>
      <c r="T3082" s="8"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96"/>
        <v>0.21029999999999999</v>
      </c>
      <c r="P3083">
        <f t="shared" si="97"/>
        <v>42060</v>
      </c>
      <c r="Q3083" t="s">
        <v>8322</v>
      </c>
      <c r="R3083" t="s">
        <v>8362</v>
      </c>
      <c r="S3083" s="8">
        <v>42237.181608796294</v>
      </c>
      <c r="T3083" s="8"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96"/>
        <v>0</v>
      </c>
      <c r="P3084" t="e">
        <f t="shared" si="97"/>
        <v>#DIV/0!</v>
      </c>
      <c r="Q3084" t="s">
        <v>8322</v>
      </c>
      <c r="R3084" t="s">
        <v>8362</v>
      </c>
      <c r="S3084" s="8">
        <v>42293.922986111109</v>
      </c>
      <c r="T3084" s="8"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96"/>
        <v>0.27999999999999997</v>
      </c>
      <c r="P3085">
        <f t="shared" si="97"/>
        <v>1866.6666666666667</v>
      </c>
      <c r="Q3085" t="s">
        <v>8322</v>
      </c>
      <c r="R3085" t="s">
        <v>8362</v>
      </c>
      <c r="S3085" s="8">
        <v>41853.563402777778</v>
      </c>
      <c r="T3085" s="8"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96"/>
        <v>11.57920670115792</v>
      </c>
      <c r="P3086">
        <f t="shared" si="97"/>
        <v>7833.333333333333</v>
      </c>
      <c r="Q3086" t="s">
        <v>8322</v>
      </c>
      <c r="R3086" t="s">
        <v>8362</v>
      </c>
      <c r="S3086" s="8">
        <v>42100.723738425921</v>
      </c>
      <c r="T3086" s="8"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96"/>
        <v>2.44</v>
      </c>
      <c r="P3087">
        <f t="shared" si="97"/>
        <v>6777.7777777777774</v>
      </c>
      <c r="Q3087" t="s">
        <v>8322</v>
      </c>
      <c r="R3087" t="s">
        <v>8362</v>
      </c>
      <c r="S3087" s="8">
        <v>42246.883784722217</v>
      </c>
      <c r="T3087" s="8"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96"/>
        <v>0.25</v>
      </c>
      <c r="P3088">
        <f t="shared" si="97"/>
        <v>1666.6666666666667</v>
      </c>
      <c r="Q3088" t="s">
        <v>8322</v>
      </c>
      <c r="R3088" t="s">
        <v>8362</v>
      </c>
      <c r="S3088" s="8">
        <v>42173.67082175926</v>
      </c>
      <c r="T3088" s="8"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96"/>
        <v>0.625</v>
      </c>
      <c r="P3089">
        <f t="shared" si="97"/>
        <v>6250</v>
      </c>
      <c r="Q3089" t="s">
        <v>8322</v>
      </c>
      <c r="R3089" t="s">
        <v>8362</v>
      </c>
      <c r="S3089" s="8">
        <v>42665.150347222225</v>
      </c>
      <c r="T3089" s="8"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96"/>
        <v>0.19384615384615383</v>
      </c>
      <c r="P3090">
        <f t="shared" si="97"/>
        <v>4200</v>
      </c>
      <c r="Q3090" t="s">
        <v>8322</v>
      </c>
      <c r="R3090" t="s">
        <v>8362</v>
      </c>
      <c r="S3090" s="8">
        <v>41981.57230324074</v>
      </c>
      <c r="T3090" s="8"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96"/>
        <v>23.416</v>
      </c>
      <c r="P3091">
        <f t="shared" si="97"/>
        <v>13008.888888888891</v>
      </c>
      <c r="Q3091" t="s">
        <v>8322</v>
      </c>
      <c r="R3091" t="s">
        <v>8362</v>
      </c>
      <c r="S3091" s="8">
        <v>42528.542627314819</v>
      </c>
      <c r="T3091" s="8"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96"/>
        <v>5.0808888888888886</v>
      </c>
      <c r="P3092">
        <f t="shared" si="97"/>
        <v>127022.22222222222</v>
      </c>
      <c r="Q3092" t="s">
        <v>8322</v>
      </c>
      <c r="R3092" t="s">
        <v>8362</v>
      </c>
      <c r="S3092" s="8">
        <v>42065.818807870368</v>
      </c>
      <c r="T3092" s="8"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96"/>
        <v>15.920000000000002</v>
      </c>
      <c r="P3093">
        <f t="shared" si="97"/>
        <v>8844.4444444444434</v>
      </c>
      <c r="Q3093" t="s">
        <v>8322</v>
      </c>
      <c r="R3093" t="s">
        <v>8362</v>
      </c>
      <c r="S3093" s="8">
        <v>42566.948414351849</v>
      </c>
      <c r="T3093" s="8"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96"/>
        <v>1.1831900000000002</v>
      </c>
      <c r="P3094">
        <f t="shared" si="97"/>
        <v>5634.2380952380954</v>
      </c>
      <c r="Q3094" t="s">
        <v>8322</v>
      </c>
      <c r="R3094" t="s">
        <v>8362</v>
      </c>
      <c r="S3094" s="8">
        <v>42255.619351851856</v>
      </c>
      <c r="T3094" s="8"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96"/>
        <v>22.75</v>
      </c>
      <c r="P3095">
        <f t="shared" si="97"/>
        <v>5352.9411764705883</v>
      </c>
      <c r="Q3095" t="s">
        <v>8322</v>
      </c>
      <c r="R3095" t="s">
        <v>8362</v>
      </c>
      <c r="S3095" s="8">
        <v>41760.909039351849</v>
      </c>
      <c r="T3095" s="8"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96"/>
        <v>2.5000000000000001E-2</v>
      </c>
      <c r="P3096">
        <f t="shared" si="97"/>
        <v>2500</v>
      </c>
      <c r="Q3096" t="s">
        <v>8322</v>
      </c>
      <c r="R3096" t="s">
        <v>8362</v>
      </c>
      <c r="S3096" s="8">
        <v>42207.795787037037</v>
      </c>
      <c r="T3096" s="8"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96"/>
        <v>0.33512064343163539</v>
      </c>
      <c r="P3097">
        <f t="shared" si="97"/>
        <v>5000</v>
      </c>
      <c r="Q3097" t="s">
        <v>8322</v>
      </c>
      <c r="R3097" t="s">
        <v>8362</v>
      </c>
      <c r="S3097" s="8">
        <v>42523.025231481486</v>
      </c>
      <c r="T3097" s="8"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96"/>
        <v>3.9750000000000001</v>
      </c>
      <c r="P3098">
        <f t="shared" si="97"/>
        <v>5678.5714285714284</v>
      </c>
      <c r="Q3098" t="s">
        <v>8322</v>
      </c>
      <c r="R3098" t="s">
        <v>8362</v>
      </c>
      <c r="S3098" s="8">
        <v>42114.825532407413</v>
      </c>
      <c r="T3098" s="8"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96"/>
        <v>17.150000000000002</v>
      </c>
      <c r="P3099">
        <f t="shared" si="97"/>
        <v>4083.3333333333335</v>
      </c>
      <c r="Q3099" t="s">
        <v>8322</v>
      </c>
      <c r="R3099" t="s">
        <v>8362</v>
      </c>
      <c r="S3099" s="8">
        <v>42629.503483796296</v>
      </c>
      <c r="T3099" s="8"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96"/>
        <v>3.6080041046690612</v>
      </c>
      <c r="P3100">
        <f t="shared" si="97"/>
        <v>6511.1111111111113</v>
      </c>
      <c r="Q3100" t="s">
        <v>8322</v>
      </c>
      <c r="R3100" t="s">
        <v>8362</v>
      </c>
      <c r="S3100" s="8">
        <v>42359.792233796295</v>
      </c>
      <c r="T3100" s="8"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96"/>
        <v>13.900000000000002</v>
      </c>
      <c r="P3101">
        <f t="shared" si="97"/>
        <v>5560</v>
      </c>
      <c r="Q3101" t="s">
        <v>8322</v>
      </c>
      <c r="R3101" t="s">
        <v>8362</v>
      </c>
      <c r="S3101" s="8">
        <v>42382.189710648148</v>
      </c>
      <c r="T3101" s="8"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96"/>
        <v>15.225</v>
      </c>
      <c r="P3102">
        <f t="shared" si="97"/>
        <v>14053.846153846154</v>
      </c>
      <c r="Q3102" t="s">
        <v>8322</v>
      </c>
      <c r="R3102" t="s">
        <v>8362</v>
      </c>
      <c r="S3102" s="8">
        <v>41902.622395833336</v>
      </c>
      <c r="T3102" s="8"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96"/>
        <v>12</v>
      </c>
      <c r="P3103">
        <f t="shared" si="97"/>
        <v>2500</v>
      </c>
      <c r="Q3103" t="s">
        <v>8322</v>
      </c>
      <c r="R3103" t="s">
        <v>8362</v>
      </c>
      <c r="S3103" s="8">
        <v>42171.383530092593</v>
      </c>
      <c r="T3103" s="8"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96"/>
        <v>39.112499999999997</v>
      </c>
      <c r="P3104">
        <f t="shared" si="97"/>
        <v>6953.333333333333</v>
      </c>
      <c r="Q3104" t="s">
        <v>8322</v>
      </c>
      <c r="R3104" t="s">
        <v>8362</v>
      </c>
      <c r="S3104" s="8">
        <v>42555.340486111112</v>
      </c>
      <c r="T3104" s="8"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96"/>
        <v>0.26829268292682928</v>
      </c>
      <c r="P3105">
        <f t="shared" si="97"/>
        <v>550</v>
      </c>
      <c r="Q3105" t="s">
        <v>8322</v>
      </c>
      <c r="R3105" t="s">
        <v>8362</v>
      </c>
      <c r="S3105" s="8">
        <v>42107.156319444446</v>
      </c>
      <c r="T3105" s="8"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96"/>
        <v>29.625</v>
      </c>
      <c r="P3106">
        <f t="shared" si="97"/>
        <v>23700</v>
      </c>
      <c r="Q3106" t="s">
        <v>8322</v>
      </c>
      <c r="R3106" t="s">
        <v>8362</v>
      </c>
      <c r="S3106" s="8">
        <v>42006.908692129626</v>
      </c>
      <c r="T3106" s="8"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96"/>
        <v>42.360992301112063</v>
      </c>
      <c r="P3107">
        <f t="shared" si="97"/>
        <v>7987.0967741935492</v>
      </c>
      <c r="Q3107" t="s">
        <v>8322</v>
      </c>
      <c r="R3107" t="s">
        <v>8362</v>
      </c>
      <c r="S3107" s="8">
        <v>41876.718935185185</v>
      </c>
      <c r="T3107" s="8"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96"/>
        <v>4.1000000000000005</v>
      </c>
      <c r="P3108">
        <f t="shared" si="97"/>
        <v>1025</v>
      </c>
      <c r="Q3108" t="s">
        <v>8322</v>
      </c>
      <c r="R3108" t="s">
        <v>8362</v>
      </c>
      <c r="S3108" s="8">
        <v>42241.429120370376</v>
      </c>
      <c r="T3108" s="8"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96"/>
        <v>19.762499999999999</v>
      </c>
      <c r="P3109">
        <f t="shared" si="97"/>
        <v>27258.620689655174</v>
      </c>
      <c r="Q3109" t="s">
        <v>8322</v>
      </c>
      <c r="R3109" t="s">
        <v>8362</v>
      </c>
      <c r="S3109" s="8">
        <v>42128.814247685179</v>
      </c>
      <c r="T3109" s="8"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96"/>
        <v>5.1999999999999998E-2</v>
      </c>
      <c r="P3110">
        <f t="shared" si="97"/>
        <v>1300</v>
      </c>
      <c r="Q3110" t="s">
        <v>8322</v>
      </c>
      <c r="R3110" t="s">
        <v>8362</v>
      </c>
      <c r="S3110" s="8">
        <v>42062.680486111116</v>
      </c>
      <c r="T3110" s="8"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96"/>
        <v>25.030188679245285</v>
      </c>
      <c r="P3111">
        <f t="shared" si="97"/>
        <v>5818.4210526315792</v>
      </c>
      <c r="Q3111" t="s">
        <v>8322</v>
      </c>
      <c r="R3111" t="s">
        <v>8362</v>
      </c>
      <c r="S3111" s="8">
        <v>41844.125115740739</v>
      </c>
      <c r="T3111" s="8"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96"/>
        <v>0.04</v>
      </c>
      <c r="P3112">
        <f t="shared" si="97"/>
        <v>1000</v>
      </c>
      <c r="Q3112" t="s">
        <v>8322</v>
      </c>
      <c r="R3112" t="s">
        <v>8362</v>
      </c>
      <c r="S3112" s="8">
        <v>42745.031469907408</v>
      </c>
      <c r="T3112" s="8"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96"/>
        <v>26.640000000000004</v>
      </c>
      <c r="P3113">
        <f t="shared" si="97"/>
        <v>7010.5263157894742</v>
      </c>
      <c r="Q3113" t="s">
        <v>8322</v>
      </c>
      <c r="R3113" t="s">
        <v>8362</v>
      </c>
      <c r="S3113" s="8">
        <v>41885.595138888886</v>
      </c>
      <c r="T3113" s="8"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96"/>
        <v>4.7363636363636363</v>
      </c>
      <c r="P3114">
        <f t="shared" si="97"/>
        <v>5788.8888888888887</v>
      </c>
      <c r="Q3114" t="s">
        <v>8322</v>
      </c>
      <c r="R3114" t="s">
        <v>8362</v>
      </c>
      <c r="S3114" s="8">
        <v>42615.121921296297</v>
      </c>
      <c r="T3114" s="8"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96"/>
        <v>4.2435339894712749</v>
      </c>
      <c r="P3115">
        <f t="shared" si="97"/>
        <v>12527.027027027027</v>
      </c>
      <c r="Q3115" t="s">
        <v>8322</v>
      </c>
      <c r="R3115" t="s">
        <v>8362</v>
      </c>
      <c r="S3115" s="8">
        <v>42081.731273148151</v>
      </c>
      <c r="T3115" s="8"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96"/>
        <v>0</v>
      </c>
      <c r="P3116" t="e">
        <f t="shared" si="97"/>
        <v>#DIV/0!</v>
      </c>
      <c r="Q3116" t="s">
        <v>8322</v>
      </c>
      <c r="R3116" t="s">
        <v>8362</v>
      </c>
      <c r="S3116" s="8">
        <v>41843.632523148146</v>
      </c>
      <c r="T3116" s="8"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96"/>
        <v>3</v>
      </c>
      <c r="P3117">
        <f t="shared" si="97"/>
        <v>30000</v>
      </c>
      <c r="Q3117" t="s">
        <v>8322</v>
      </c>
      <c r="R3117" t="s">
        <v>8362</v>
      </c>
      <c r="S3117" s="8">
        <v>42496.447071759263</v>
      </c>
      <c r="T3117" s="8"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96"/>
        <v>57.333333333333336</v>
      </c>
      <c r="P3118">
        <f t="shared" si="97"/>
        <v>4300</v>
      </c>
      <c r="Q3118" t="s">
        <v>8322</v>
      </c>
      <c r="R3118" t="s">
        <v>8362</v>
      </c>
      <c r="S3118" s="8">
        <v>42081.515335648146</v>
      </c>
      <c r="T3118" s="8"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96"/>
        <v>0.1</v>
      </c>
      <c r="P3119">
        <f t="shared" si="97"/>
        <v>100</v>
      </c>
      <c r="Q3119" t="s">
        <v>8322</v>
      </c>
      <c r="R3119" t="s">
        <v>8362</v>
      </c>
      <c r="S3119" s="8">
        <v>42509.374537037031</v>
      </c>
      <c r="T3119" s="8"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96"/>
        <v>0.31</v>
      </c>
      <c r="P3120">
        <f t="shared" si="97"/>
        <v>77500</v>
      </c>
      <c r="Q3120" t="s">
        <v>8322</v>
      </c>
      <c r="R3120" t="s">
        <v>8362</v>
      </c>
      <c r="S3120" s="8">
        <v>42534.649571759262</v>
      </c>
      <c r="T3120" s="8"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96"/>
        <v>0.05</v>
      </c>
      <c r="P3121">
        <f t="shared" si="97"/>
        <v>500</v>
      </c>
      <c r="Q3121" t="s">
        <v>8322</v>
      </c>
      <c r="R3121" t="s">
        <v>8362</v>
      </c>
      <c r="S3121" s="8">
        <v>42060.04550925926</v>
      </c>
      <c r="T3121" s="8"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96"/>
        <v>9.8461538461538465E-3</v>
      </c>
      <c r="P3122">
        <f t="shared" si="97"/>
        <v>1280</v>
      </c>
      <c r="Q3122" t="s">
        <v>8322</v>
      </c>
      <c r="R3122" t="s">
        <v>8362</v>
      </c>
      <c r="S3122" s="8">
        <v>42435.942083333335</v>
      </c>
      <c r="T3122" s="8"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96"/>
        <v>0.66666666666666674</v>
      </c>
      <c r="P3123">
        <f t="shared" si="97"/>
        <v>1000</v>
      </c>
      <c r="Q3123" t="s">
        <v>8322</v>
      </c>
      <c r="R3123" t="s">
        <v>8362</v>
      </c>
      <c r="S3123" s="8">
        <v>41848.679803240739</v>
      </c>
      <c r="T3123" s="8"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96"/>
        <v>58.291457286432156</v>
      </c>
      <c r="P3124">
        <f t="shared" si="97"/>
        <v>5800</v>
      </c>
      <c r="Q3124" t="s">
        <v>8322</v>
      </c>
      <c r="R3124" t="s">
        <v>8362</v>
      </c>
      <c r="S3124" s="8">
        <v>42678.932083333333</v>
      </c>
      <c r="T3124" s="8"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96"/>
        <v>68.153599999999997</v>
      </c>
      <c r="P3125">
        <f t="shared" si="97"/>
        <v>24480.459770114943</v>
      </c>
      <c r="Q3125" t="s">
        <v>8322</v>
      </c>
      <c r="R3125" t="s">
        <v>8362</v>
      </c>
      <c r="S3125" s="8">
        <v>42530.993032407408</v>
      </c>
      <c r="T3125" s="8"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96"/>
        <v>3.2499999999999999E-3</v>
      </c>
      <c r="P3126">
        <f t="shared" si="97"/>
        <v>650</v>
      </c>
      <c r="Q3126" t="s">
        <v>8322</v>
      </c>
      <c r="R3126" t="s">
        <v>8362</v>
      </c>
      <c r="S3126" s="8">
        <v>41977.780104166668</v>
      </c>
      <c r="T3126" s="8"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96"/>
        <v>0</v>
      </c>
      <c r="P3127" t="e">
        <f t="shared" si="97"/>
        <v>#DIV/0!</v>
      </c>
      <c r="Q3127" t="s">
        <v>8322</v>
      </c>
      <c r="R3127" t="s">
        <v>8362</v>
      </c>
      <c r="S3127" s="8">
        <v>42346.20685185185</v>
      </c>
      <c r="T3127" s="8"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96"/>
        <v>4.16</v>
      </c>
      <c r="P3128">
        <f t="shared" si="97"/>
        <v>6117.6470588235297</v>
      </c>
      <c r="Q3128" t="s">
        <v>8322</v>
      </c>
      <c r="R3128" t="s">
        <v>8362</v>
      </c>
      <c r="S3128" s="8">
        <v>42427.01807870371</v>
      </c>
      <c r="T3128" s="8"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96"/>
        <v>0</v>
      </c>
      <c r="P3129" t="e">
        <f t="shared" si="97"/>
        <v>#DIV/0!</v>
      </c>
      <c r="Q3129" t="s">
        <v>8322</v>
      </c>
      <c r="R3129" t="s">
        <v>8362</v>
      </c>
      <c r="S3129" s="8">
        <v>42034.856817129628</v>
      </c>
      <c r="T3129" s="8"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96"/>
        <v>108.60666666666667</v>
      </c>
      <c r="P3130">
        <f t="shared" si="97"/>
        <v>13923.931623931625</v>
      </c>
      <c r="Q3130" t="s">
        <v>8322</v>
      </c>
      <c r="R3130" t="s">
        <v>8323</v>
      </c>
      <c r="S3130" s="8">
        <v>42780.825706018513</v>
      </c>
      <c r="T3130" s="8"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96"/>
        <v>0.8</v>
      </c>
      <c r="P3131">
        <f t="shared" si="97"/>
        <v>1000</v>
      </c>
      <c r="Q3131" t="s">
        <v>8322</v>
      </c>
      <c r="R3131" t="s">
        <v>8323</v>
      </c>
      <c r="S3131" s="8">
        <v>42803.842812499999</v>
      </c>
      <c r="T3131" s="8"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96"/>
        <v>3.75</v>
      </c>
      <c r="P3132">
        <f t="shared" si="97"/>
        <v>9375</v>
      </c>
      <c r="Q3132" t="s">
        <v>8322</v>
      </c>
      <c r="R3132" t="s">
        <v>8323</v>
      </c>
      <c r="S3132" s="8">
        <v>42808.640231481477</v>
      </c>
      <c r="T3132" s="8"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96"/>
        <v>15.731707317073171</v>
      </c>
      <c r="P3133">
        <f t="shared" si="97"/>
        <v>5375</v>
      </c>
      <c r="Q3133" t="s">
        <v>8322</v>
      </c>
      <c r="R3133" t="s">
        <v>8323</v>
      </c>
      <c r="S3133" s="8">
        <v>42803.579224537039</v>
      </c>
      <c r="T3133" s="8"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96"/>
        <v>3.3333333333333333E-2</v>
      </c>
      <c r="P3134">
        <f t="shared" si="97"/>
        <v>1000</v>
      </c>
      <c r="Q3134" t="s">
        <v>8322</v>
      </c>
      <c r="R3134" t="s">
        <v>8323</v>
      </c>
      <c r="S3134" s="8">
        <v>42786.350231481483</v>
      </c>
      <c r="T3134" s="8"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96"/>
        <v>108</v>
      </c>
      <c r="P3135">
        <f t="shared" si="97"/>
        <v>3375</v>
      </c>
      <c r="Q3135" t="s">
        <v>8322</v>
      </c>
      <c r="R3135" t="s">
        <v>8323</v>
      </c>
      <c r="S3135" s="8">
        <v>42788.565208333333</v>
      </c>
      <c r="T3135" s="8"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96"/>
        <v>22.5</v>
      </c>
      <c r="P3136">
        <f t="shared" si="97"/>
        <v>1875</v>
      </c>
      <c r="Q3136" t="s">
        <v>8322</v>
      </c>
      <c r="R3136" t="s">
        <v>8323</v>
      </c>
      <c r="S3136" s="8">
        <v>42800.720127314817</v>
      </c>
      <c r="T3136" s="8"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96"/>
        <v>20.849420849420849</v>
      </c>
      <c r="P3137">
        <f t="shared" si="97"/>
        <v>2314.2857142857142</v>
      </c>
      <c r="Q3137" t="s">
        <v>8322</v>
      </c>
      <c r="R3137" t="s">
        <v>8323</v>
      </c>
      <c r="S3137" s="8">
        <v>42807.151863425926</v>
      </c>
      <c r="T3137" s="8"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96"/>
        <v>127.8</v>
      </c>
      <c r="P3138">
        <f t="shared" si="97"/>
        <v>2904.5454545454545</v>
      </c>
      <c r="Q3138" t="s">
        <v>8322</v>
      </c>
      <c r="R3138" t="s">
        <v>8323</v>
      </c>
      <c r="S3138" s="8">
        <v>42789.462430555555</v>
      </c>
      <c r="T3138" s="8"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98">(E3139/D3139)*100</f>
        <v>3.3333333333333335</v>
      </c>
      <c r="P3139">
        <f t="shared" ref="P3139:P3202" si="99">(E3139/L3139)*100</f>
        <v>5000</v>
      </c>
      <c r="Q3139" t="s">
        <v>8322</v>
      </c>
      <c r="R3139" t="s">
        <v>8323</v>
      </c>
      <c r="S3139" s="8">
        <v>42807.885057870371</v>
      </c>
      <c r="T3139" s="8"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98"/>
        <v>0</v>
      </c>
      <c r="P3140" t="e">
        <f t="shared" si="99"/>
        <v>#DIV/0!</v>
      </c>
      <c r="Q3140" t="s">
        <v>8322</v>
      </c>
      <c r="R3140" t="s">
        <v>8323</v>
      </c>
      <c r="S3140" s="8">
        <v>42809.645914351851</v>
      </c>
      <c r="T3140" s="8"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98"/>
        <v>5.4</v>
      </c>
      <c r="P3141">
        <f t="shared" si="99"/>
        <v>45000</v>
      </c>
      <c r="Q3141" t="s">
        <v>8322</v>
      </c>
      <c r="R3141" t="s">
        <v>8323</v>
      </c>
      <c r="S3141" s="8">
        <v>42785.270370370374</v>
      </c>
      <c r="T3141" s="8"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98"/>
        <v>0.96</v>
      </c>
      <c r="P3142">
        <f t="shared" si="99"/>
        <v>2400</v>
      </c>
      <c r="Q3142" t="s">
        <v>8322</v>
      </c>
      <c r="R3142" t="s">
        <v>8323</v>
      </c>
      <c r="S3142" s="8">
        <v>42802.718784722223</v>
      </c>
      <c r="T3142" s="8"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98"/>
        <v>51.6</v>
      </c>
      <c r="P3143">
        <f t="shared" si="99"/>
        <v>3225</v>
      </c>
      <c r="Q3143" t="s">
        <v>8322</v>
      </c>
      <c r="R3143" t="s">
        <v>8323</v>
      </c>
      <c r="S3143" s="8">
        <v>42800.753333333334</v>
      </c>
      <c r="T3143" s="8"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98"/>
        <v>1.6363636363636365</v>
      </c>
      <c r="P3144">
        <f t="shared" si="99"/>
        <v>1500</v>
      </c>
      <c r="Q3144" t="s">
        <v>8322</v>
      </c>
      <c r="R3144" t="s">
        <v>8323</v>
      </c>
      <c r="S3144" s="8">
        <v>42783.513182870374</v>
      </c>
      <c r="T3144" s="8"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98"/>
        <v>0</v>
      </c>
      <c r="P3145" t="e">
        <f t="shared" si="99"/>
        <v>#DIV/0!</v>
      </c>
      <c r="Q3145" t="s">
        <v>8322</v>
      </c>
      <c r="R3145" t="s">
        <v>8323</v>
      </c>
      <c r="S3145" s="8">
        <v>42808.358287037037</v>
      </c>
      <c r="T3145" s="8"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98"/>
        <v>75.400000000000006</v>
      </c>
      <c r="P3146">
        <f t="shared" si="99"/>
        <v>25133.333333333336</v>
      </c>
      <c r="Q3146" t="s">
        <v>8322</v>
      </c>
      <c r="R3146" t="s">
        <v>8323</v>
      </c>
      <c r="S3146" s="8">
        <v>42796.538275462968</v>
      </c>
      <c r="T3146" s="8"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98"/>
        <v>0</v>
      </c>
      <c r="P3147" t="e">
        <f t="shared" si="99"/>
        <v>#DIV/0!</v>
      </c>
      <c r="Q3147" t="s">
        <v>8322</v>
      </c>
      <c r="R3147" t="s">
        <v>8323</v>
      </c>
      <c r="S3147" s="8">
        <v>42762.040902777779</v>
      </c>
      <c r="T3147" s="8"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98"/>
        <v>10.5</v>
      </c>
      <c r="P3148">
        <f t="shared" si="99"/>
        <v>43750</v>
      </c>
      <c r="Q3148" t="s">
        <v>8322</v>
      </c>
      <c r="R3148" t="s">
        <v>8323</v>
      </c>
      <c r="S3148" s="8">
        <v>42796.682476851856</v>
      </c>
      <c r="T3148" s="8"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98"/>
        <v>117.52499999999999</v>
      </c>
      <c r="P3149">
        <f t="shared" si="99"/>
        <v>11035.211267605633</v>
      </c>
      <c r="Q3149" t="s">
        <v>8322</v>
      </c>
      <c r="R3149" t="s">
        <v>8323</v>
      </c>
      <c r="S3149" s="8">
        <v>41909.969386574077</v>
      </c>
      <c r="T3149" s="8"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98"/>
        <v>131.16666666666669</v>
      </c>
      <c r="P3150">
        <f t="shared" si="99"/>
        <v>4142.1052631578941</v>
      </c>
      <c r="Q3150" t="s">
        <v>8322</v>
      </c>
      <c r="R3150" t="s">
        <v>8323</v>
      </c>
      <c r="S3150" s="8">
        <v>41891.665324074071</v>
      </c>
      <c r="T3150" s="8"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98"/>
        <v>104</v>
      </c>
      <c r="P3151">
        <f t="shared" si="99"/>
        <v>5200</v>
      </c>
      <c r="Q3151" t="s">
        <v>8322</v>
      </c>
      <c r="R3151" t="s">
        <v>8323</v>
      </c>
      <c r="S3151" s="8">
        <v>41226.017361111109</v>
      </c>
      <c r="T3151" s="8"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98"/>
        <v>101</v>
      </c>
      <c r="P3152">
        <f t="shared" si="99"/>
        <v>3399.0384615384614</v>
      </c>
      <c r="Q3152" t="s">
        <v>8322</v>
      </c>
      <c r="R3152" t="s">
        <v>8323</v>
      </c>
      <c r="S3152" s="8">
        <v>40478.263923611114</v>
      </c>
      <c r="T3152" s="8"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98"/>
        <v>100.4</v>
      </c>
      <c r="P3153">
        <f t="shared" si="99"/>
        <v>10335.294117647059</v>
      </c>
      <c r="Q3153" t="s">
        <v>8322</v>
      </c>
      <c r="R3153" t="s">
        <v>8323</v>
      </c>
      <c r="S3153" s="8">
        <v>41862.83997685185</v>
      </c>
      <c r="T3153" s="8"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98"/>
        <v>105.95454545454545</v>
      </c>
      <c r="P3154">
        <f t="shared" si="99"/>
        <v>3479.1044776119406</v>
      </c>
      <c r="Q3154" t="s">
        <v>8322</v>
      </c>
      <c r="R3154" t="s">
        <v>8323</v>
      </c>
      <c r="S3154" s="8">
        <v>41550.867673611108</v>
      </c>
      <c r="T3154" s="8"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98"/>
        <v>335.58333333333337</v>
      </c>
      <c r="P3155">
        <f t="shared" si="99"/>
        <v>4177.3858921161827</v>
      </c>
      <c r="Q3155" t="s">
        <v>8322</v>
      </c>
      <c r="R3155" t="s">
        <v>8323</v>
      </c>
      <c r="S3155" s="8">
        <v>40633.154363425929</v>
      </c>
      <c r="T3155" s="8"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98"/>
        <v>112.92857142857142</v>
      </c>
      <c r="P3156">
        <f t="shared" si="99"/>
        <v>6426.8292682926831</v>
      </c>
      <c r="Q3156" t="s">
        <v>8322</v>
      </c>
      <c r="R3156" t="s">
        <v>8323</v>
      </c>
      <c r="S3156" s="8">
        <v>40970.875671296293</v>
      </c>
      <c r="T3156" s="8"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98"/>
        <v>188.50460000000001</v>
      </c>
      <c r="P3157">
        <f t="shared" si="99"/>
        <v>3120.9370860927152</v>
      </c>
      <c r="Q3157" t="s">
        <v>8322</v>
      </c>
      <c r="R3157" t="s">
        <v>8323</v>
      </c>
      <c r="S3157" s="8">
        <v>41233.499131944445</v>
      </c>
      <c r="T3157" s="8"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98"/>
        <v>101.81818181818181</v>
      </c>
      <c r="P3158">
        <f t="shared" si="99"/>
        <v>6292.1348314606739</v>
      </c>
      <c r="Q3158" t="s">
        <v>8322</v>
      </c>
      <c r="R3158" t="s">
        <v>8323</v>
      </c>
      <c r="S3158" s="8">
        <v>41026.953055555554</v>
      </c>
      <c r="T3158" s="8"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98"/>
        <v>101</v>
      </c>
      <c r="P3159">
        <f t="shared" si="99"/>
        <v>9853.6585365853662</v>
      </c>
      <c r="Q3159" t="s">
        <v>8322</v>
      </c>
      <c r="R3159" t="s">
        <v>8323</v>
      </c>
      <c r="S3159" s="8">
        <v>41829.788252314815</v>
      </c>
      <c r="T3159" s="8"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98"/>
        <v>113.99999999999999</v>
      </c>
      <c r="P3160">
        <f t="shared" si="99"/>
        <v>8260.8695652173901</v>
      </c>
      <c r="Q3160" t="s">
        <v>8322</v>
      </c>
      <c r="R3160" t="s">
        <v>8323</v>
      </c>
      <c r="S3160" s="8">
        <v>41447.839722222219</v>
      </c>
      <c r="T3160" s="8"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98"/>
        <v>133.48133333333334</v>
      </c>
      <c r="P3161">
        <f t="shared" si="99"/>
        <v>3850.4230769230771</v>
      </c>
      <c r="Q3161" t="s">
        <v>8322</v>
      </c>
      <c r="R3161" t="s">
        <v>8323</v>
      </c>
      <c r="S3161" s="8">
        <v>40884.066678240742</v>
      </c>
      <c r="T3161" s="8"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98"/>
        <v>101.53333333333335</v>
      </c>
      <c r="P3162">
        <f t="shared" si="99"/>
        <v>8015.7894736842109</v>
      </c>
      <c r="Q3162" t="s">
        <v>8322</v>
      </c>
      <c r="R3162" t="s">
        <v>8323</v>
      </c>
      <c r="S3162" s="8">
        <v>41841.26489583333</v>
      </c>
      <c r="T3162" s="8"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98"/>
        <v>105.1</v>
      </c>
      <c r="P3163">
        <f t="shared" si="99"/>
        <v>2840.5405405405409</v>
      </c>
      <c r="Q3163" t="s">
        <v>8322</v>
      </c>
      <c r="R3163" t="s">
        <v>8323</v>
      </c>
      <c r="S3163" s="8">
        <v>41897.536134259259</v>
      </c>
      <c r="T3163" s="8"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98"/>
        <v>127.15</v>
      </c>
      <c r="P3164">
        <f t="shared" si="99"/>
        <v>8073.0158730158737</v>
      </c>
      <c r="Q3164" t="s">
        <v>8322</v>
      </c>
      <c r="R3164" t="s">
        <v>8323</v>
      </c>
      <c r="S3164" s="8">
        <v>41799.685902777775</v>
      </c>
      <c r="T3164" s="8"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98"/>
        <v>111.15384615384616</v>
      </c>
      <c r="P3165">
        <f t="shared" si="99"/>
        <v>20069.444444444445</v>
      </c>
      <c r="Q3165" t="s">
        <v>8322</v>
      </c>
      <c r="R3165" t="s">
        <v>8323</v>
      </c>
      <c r="S3165" s="8">
        <v>41775.753761574073</v>
      </c>
      <c r="T3165" s="8"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98"/>
        <v>106.76</v>
      </c>
      <c r="P3166">
        <f t="shared" si="99"/>
        <v>3759.1549295774648</v>
      </c>
      <c r="Q3166" t="s">
        <v>8322</v>
      </c>
      <c r="R3166" t="s">
        <v>8323</v>
      </c>
      <c r="S3166" s="8">
        <v>41766.80572916667</v>
      </c>
      <c r="T3166" s="8"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98"/>
        <v>162.66666666666666</v>
      </c>
      <c r="P3167">
        <f t="shared" si="99"/>
        <v>5809.5238095238092</v>
      </c>
      <c r="Q3167" t="s">
        <v>8322</v>
      </c>
      <c r="R3167" t="s">
        <v>8323</v>
      </c>
      <c r="S3167" s="8">
        <v>40644.159259259257</v>
      </c>
      <c r="T3167" s="8"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98"/>
        <v>160.22808571428573</v>
      </c>
      <c r="P3168">
        <f t="shared" si="99"/>
        <v>6030.0892473118283</v>
      </c>
      <c r="Q3168" t="s">
        <v>8322</v>
      </c>
      <c r="R3168" t="s">
        <v>8323</v>
      </c>
      <c r="S3168" s="8">
        <v>41940.69158564815</v>
      </c>
      <c r="T3168" s="8"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98"/>
        <v>116.16666666666666</v>
      </c>
      <c r="P3169">
        <f t="shared" si="99"/>
        <v>6336.3636363636369</v>
      </c>
      <c r="Q3169" t="s">
        <v>8322</v>
      </c>
      <c r="R3169" t="s">
        <v>8323</v>
      </c>
      <c r="S3169" s="8">
        <v>41839.175706018519</v>
      </c>
      <c r="T3169" s="8"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98"/>
        <v>124.2</v>
      </c>
      <c r="P3170">
        <f t="shared" si="99"/>
        <v>5090.1639344262294</v>
      </c>
      <c r="Q3170" t="s">
        <v>8322</v>
      </c>
      <c r="R3170" t="s">
        <v>8323</v>
      </c>
      <c r="S3170" s="8">
        <v>41772.105937500004</v>
      </c>
      <c r="T3170" s="8"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98"/>
        <v>103.01249999999999</v>
      </c>
      <c r="P3171">
        <f t="shared" si="99"/>
        <v>10050</v>
      </c>
      <c r="Q3171" t="s">
        <v>8322</v>
      </c>
      <c r="R3171" t="s">
        <v>8323</v>
      </c>
      <c r="S3171" s="8">
        <v>41591.737974537034</v>
      </c>
      <c r="T3171" s="8"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98"/>
        <v>112.25</v>
      </c>
      <c r="P3172">
        <f t="shared" si="99"/>
        <v>3161.9718309859154</v>
      </c>
      <c r="Q3172" t="s">
        <v>8322</v>
      </c>
      <c r="R3172" t="s">
        <v>8323</v>
      </c>
      <c r="S3172" s="8">
        <v>41789.080370370371</v>
      </c>
      <c r="T3172" s="8"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98"/>
        <v>108.8142857142857</v>
      </c>
      <c r="P3173">
        <f t="shared" si="99"/>
        <v>6510.2564102564102</v>
      </c>
      <c r="Q3173" t="s">
        <v>8322</v>
      </c>
      <c r="R3173" t="s">
        <v>8323</v>
      </c>
      <c r="S3173" s="8">
        <v>42466.608310185184</v>
      </c>
      <c r="T3173" s="8"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98"/>
        <v>114.99999999999999</v>
      </c>
      <c r="P3174">
        <f t="shared" si="99"/>
        <v>7931.0344827586205</v>
      </c>
      <c r="Q3174" t="s">
        <v>8322</v>
      </c>
      <c r="R3174" t="s">
        <v>8323</v>
      </c>
      <c r="S3174" s="8">
        <v>40923.729953703703</v>
      </c>
      <c r="T3174" s="8"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98"/>
        <v>103</v>
      </c>
      <c r="P3175">
        <f t="shared" si="99"/>
        <v>13918.91891891892</v>
      </c>
      <c r="Q3175" t="s">
        <v>8322</v>
      </c>
      <c r="R3175" t="s">
        <v>8323</v>
      </c>
      <c r="S3175" s="8">
        <v>41878.878379629627</v>
      </c>
      <c r="T3175" s="8"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98"/>
        <v>101.13333333333334</v>
      </c>
      <c r="P3176">
        <f t="shared" si="99"/>
        <v>13191.304347826088</v>
      </c>
      <c r="Q3176" t="s">
        <v>8322</v>
      </c>
      <c r="R3176" t="s">
        <v>8323</v>
      </c>
      <c r="S3176" s="8">
        <v>41862.864675925928</v>
      </c>
      <c r="T3176" s="8"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98"/>
        <v>109.55999999999999</v>
      </c>
      <c r="P3177">
        <f t="shared" si="99"/>
        <v>9130</v>
      </c>
      <c r="Q3177" t="s">
        <v>8322</v>
      </c>
      <c r="R3177" t="s">
        <v>8323</v>
      </c>
      <c r="S3177" s="8">
        <v>40531.886886574073</v>
      </c>
      <c r="T3177" s="8"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98"/>
        <v>114.8421052631579</v>
      </c>
      <c r="P3178">
        <f t="shared" si="99"/>
        <v>3967.272727272727</v>
      </c>
      <c r="Q3178" t="s">
        <v>8322</v>
      </c>
      <c r="R3178" t="s">
        <v>8323</v>
      </c>
      <c r="S3178" s="8">
        <v>41477.930914351848</v>
      </c>
      <c r="T3178" s="8"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98"/>
        <v>117.39999999999999</v>
      </c>
      <c r="P3179">
        <f t="shared" si="99"/>
        <v>5754.9019607843138</v>
      </c>
      <c r="Q3179" t="s">
        <v>8322</v>
      </c>
      <c r="R3179" t="s">
        <v>8323</v>
      </c>
      <c r="S3179" s="8">
        <v>41781.666770833333</v>
      </c>
      <c r="T3179" s="8"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98"/>
        <v>171.73333333333335</v>
      </c>
      <c r="P3180">
        <f t="shared" si="99"/>
        <v>3302.564102564103</v>
      </c>
      <c r="Q3180" t="s">
        <v>8322</v>
      </c>
      <c r="R3180" t="s">
        <v>8323</v>
      </c>
      <c r="S3180" s="8">
        <v>41806.605034722219</v>
      </c>
      <c r="T3180" s="8"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98"/>
        <v>114.16238095238094</v>
      </c>
      <c r="P3181">
        <f t="shared" si="99"/>
        <v>7733.5806451612898</v>
      </c>
      <c r="Q3181" t="s">
        <v>8322</v>
      </c>
      <c r="R3181" t="s">
        <v>8323</v>
      </c>
      <c r="S3181" s="8">
        <v>41375.702210648145</v>
      </c>
      <c r="T3181" s="8"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98"/>
        <v>119.75</v>
      </c>
      <c r="P3182">
        <f t="shared" si="99"/>
        <v>3193.3333333333335</v>
      </c>
      <c r="Q3182" t="s">
        <v>8322</v>
      </c>
      <c r="R3182" t="s">
        <v>8323</v>
      </c>
      <c r="S3182" s="8">
        <v>41780.412604166668</v>
      </c>
      <c r="T3182" s="8"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98"/>
        <v>109.00000000000001</v>
      </c>
      <c r="P3183">
        <f t="shared" si="99"/>
        <v>3633.3333333333335</v>
      </c>
      <c r="Q3183" t="s">
        <v>8322</v>
      </c>
      <c r="R3183" t="s">
        <v>8323</v>
      </c>
      <c r="S3183" s="8">
        <v>41779.310034722221</v>
      </c>
      <c r="T3183" s="8"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98"/>
        <v>100.88571428571429</v>
      </c>
      <c r="P3184">
        <f t="shared" si="99"/>
        <v>4676.8211920529802</v>
      </c>
      <c r="Q3184" t="s">
        <v>8322</v>
      </c>
      <c r="R3184" t="s">
        <v>8323</v>
      </c>
      <c r="S3184" s="8">
        <v>40883.949317129627</v>
      </c>
      <c r="T3184" s="8"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98"/>
        <v>109.00000000000001</v>
      </c>
      <c r="P3185">
        <f t="shared" si="99"/>
        <v>4007.3529411764703</v>
      </c>
      <c r="Q3185" t="s">
        <v>8322</v>
      </c>
      <c r="R3185" t="s">
        <v>8323</v>
      </c>
      <c r="S3185" s="8">
        <v>41491.79478009259</v>
      </c>
      <c r="T3185" s="8"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98"/>
        <v>107.20930232558139</v>
      </c>
      <c r="P3186">
        <f t="shared" si="99"/>
        <v>10021.739130434782</v>
      </c>
      <c r="Q3186" t="s">
        <v>8322</v>
      </c>
      <c r="R3186" t="s">
        <v>8323</v>
      </c>
      <c r="S3186" s="8">
        <v>41791.993414351848</v>
      </c>
      <c r="T3186" s="8"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98"/>
        <v>100</v>
      </c>
      <c r="P3187">
        <f t="shared" si="99"/>
        <v>4166.6666666666661</v>
      </c>
      <c r="Q3187" t="s">
        <v>8322</v>
      </c>
      <c r="R3187" t="s">
        <v>8323</v>
      </c>
      <c r="S3187" s="8">
        <v>41829.977326388893</v>
      </c>
      <c r="T3187" s="8"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98"/>
        <v>102.18750000000001</v>
      </c>
      <c r="P3188">
        <f t="shared" si="99"/>
        <v>4671.4285714285716</v>
      </c>
      <c r="Q3188" t="s">
        <v>8322</v>
      </c>
      <c r="R3188" t="s">
        <v>8323</v>
      </c>
      <c r="S3188" s="8">
        <v>41868.924050925925</v>
      </c>
      <c r="T3188" s="8"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98"/>
        <v>116.29333333333334</v>
      </c>
      <c r="P3189">
        <f t="shared" si="99"/>
        <v>7149.1803278688521</v>
      </c>
      <c r="Q3189" t="s">
        <v>8322</v>
      </c>
      <c r="R3189" t="s">
        <v>8323</v>
      </c>
      <c r="S3189" s="8">
        <v>41835.666354166664</v>
      </c>
      <c r="T3189" s="8"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98"/>
        <v>65</v>
      </c>
      <c r="P3190">
        <f t="shared" si="99"/>
        <v>1444.4444444444446</v>
      </c>
      <c r="Q3190" t="s">
        <v>8322</v>
      </c>
      <c r="R3190" t="s">
        <v>8364</v>
      </c>
      <c r="S3190" s="8">
        <v>42144.415532407409</v>
      </c>
      <c r="T3190" s="8"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98"/>
        <v>12.327272727272726</v>
      </c>
      <c r="P3191">
        <f t="shared" si="99"/>
        <v>35684.210526315794</v>
      </c>
      <c r="Q3191" t="s">
        <v>8322</v>
      </c>
      <c r="R3191" t="s">
        <v>8364</v>
      </c>
      <c r="S3191" s="8">
        <v>42118.346435185187</v>
      </c>
      <c r="T3191" s="8"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98"/>
        <v>0</v>
      </c>
      <c r="P3192" t="e">
        <f t="shared" si="99"/>
        <v>#DIV/0!</v>
      </c>
      <c r="Q3192" t="s">
        <v>8322</v>
      </c>
      <c r="R3192" t="s">
        <v>8364</v>
      </c>
      <c r="S3192" s="8">
        <v>42683.151331018518</v>
      </c>
      <c r="T3192" s="8"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98"/>
        <v>4.0266666666666664</v>
      </c>
      <c r="P3193">
        <f t="shared" si="99"/>
        <v>3775</v>
      </c>
      <c r="Q3193" t="s">
        <v>8322</v>
      </c>
      <c r="R3193" t="s">
        <v>8364</v>
      </c>
      <c r="S3193" s="8">
        <v>42538.755428240736</v>
      </c>
      <c r="T3193" s="8"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98"/>
        <v>1.02</v>
      </c>
      <c r="P3194">
        <f t="shared" si="99"/>
        <v>1275</v>
      </c>
      <c r="Q3194" t="s">
        <v>8322</v>
      </c>
      <c r="R3194" t="s">
        <v>8364</v>
      </c>
      <c r="S3194" s="8">
        <v>42018.94049768518</v>
      </c>
      <c r="T3194" s="8"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98"/>
        <v>11.74</v>
      </c>
      <c r="P3195">
        <f t="shared" si="99"/>
        <v>2445.833333333333</v>
      </c>
      <c r="Q3195" t="s">
        <v>8322</v>
      </c>
      <c r="R3195" t="s">
        <v>8364</v>
      </c>
      <c r="S3195" s="8">
        <v>42010.968240740738</v>
      </c>
      <c r="T3195" s="8"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98"/>
        <v>0</v>
      </c>
      <c r="P3196" t="e">
        <f t="shared" si="99"/>
        <v>#DIV/0!</v>
      </c>
      <c r="Q3196" t="s">
        <v>8322</v>
      </c>
      <c r="R3196" t="s">
        <v>8364</v>
      </c>
      <c r="S3196" s="8">
        <v>42182.062476851846</v>
      </c>
      <c r="T3196" s="8"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98"/>
        <v>59.142857142857139</v>
      </c>
      <c r="P3197">
        <f t="shared" si="99"/>
        <v>5307.6923076923076</v>
      </c>
      <c r="Q3197" t="s">
        <v>8322</v>
      </c>
      <c r="R3197" t="s">
        <v>8364</v>
      </c>
      <c r="S3197" s="8">
        <v>42017.594236111108</v>
      </c>
      <c r="T3197" s="8"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98"/>
        <v>0.06</v>
      </c>
      <c r="P3198">
        <f t="shared" si="99"/>
        <v>30000</v>
      </c>
      <c r="Q3198" t="s">
        <v>8322</v>
      </c>
      <c r="R3198" t="s">
        <v>8364</v>
      </c>
      <c r="S3198" s="8">
        <v>42157.598090277781</v>
      </c>
      <c r="T3198" s="8"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98"/>
        <v>11.450000000000001</v>
      </c>
      <c r="P3199">
        <f t="shared" si="99"/>
        <v>28625</v>
      </c>
      <c r="Q3199" t="s">
        <v>8322</v>
      </c>
      <c r="R3199" t="s">
        <v>8364</v>
      </c>
      <c r="S3199" s="8">
        <v>42009.493263888886</v>
      </c>
      <c r="T3199" s="8"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98"/>
        <v>0.36666666666666664</v>
      </c>
      <c r="P3200">
        <f t="shared" si="99"/>
        <v>3666.6666666666665</v>
      </c>
      <c r="Q3200" t="s">
        <v>8322</v>
      </c>
      <c r="R3200" t="s">
        <v>8364</v>
      </c>
      <c r="S3200" s="8">
        <v>42013.424502314811</v>
      </c>
      <c r="T3200" s="8"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98"/>
        <v>52.16</v>
      </c>
      <c r="P3201">
        <f t="shared" si="99"/>
        <v>4920.7547169811323</v>
      </c>
      <c r="Q3201" t="s">
        <v>8322</v>
      </c>
      <c r="R3201" t="s">
        <v>8364</v>
      </c>
      <c r="S3201" s="8">
        <v>41858.761782407404</v>
      </c>
      <c r="T3201" s="8"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98"/>
        <v>2E-3</v>
      </c>
      <c r="P3202">
        <f t="shared" si="99"/>
        <v>100</v>
      </c>
      <c r="Q3202" t="s">
        <v>8322</v>
      </c>
      <c r="R3202" t="s">
        <v>8364</v>
      </c>
      <c r="S3202" s="8">
        <v>42460.320613425924</v>
      </c>
      <c r="T3202" s="8"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100">(E3203/D3203)*100</f>
        <v>1.25</v>
      </c>
      <c r="P3203">
        <f t="shared" ref="P3203:P3266" si="101">(E3203/L3203)*100</f>
        <v>1250</v>
      </c>
      <c r="Q3203" t="s">
        <v>8322</v>
      </c>
      <c r="R3203" t="s">
        <v>8364</v>
      </c>
      <c r="S3203" s="8">
        <v>41861.767094907409</v>
      </c>
      <c r="T3203" s="8"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100"/>
        <v>54.52</v>
      </c>
      <c r="P3204">
        <f t="shared" si="101"/>
        <v>10904</v>
      </c>
      <c r="Q3204" t="s">
        <v>8322</v>
      </c>
      <c r="R3204" t="s">
        <v>8364</v>
      </c>
      <c r="S3204" s="8">
        <v>42293.853541666671</v>
      </c>
      <c r="T3204" s="8"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100"/>
        <v>25</v>
      </c>
      <c r="P3205">
        <f t="shared" si="101"/>
        <v>4166.6666666666661</v>
      </c>
      <c r="Q3205" t="s">
        <v>8322</v>
      </c>
      <c r="R3205" t="s">
        <v>8364</v>
      </c>
      <c r="S3205" s="8">
        <v>42242.988680555558</v>
      </c>
      <c r="T3205" s="8"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100"/>
        <v>0</v>
      </c>
      <c r="P3206" t="e">
        <f t="shared" si="101"/>
        <v>#DIV/0!</v>
      </c>
      <c r="Q3206" t="s">
        <v>8322</v>
      </c>
      <c r="R3206" t="s">
        <v>8364</v>
      </c>
      <c r="S3206" s="8">
        <v>42172.686099537037</v>
      </c>
      <c r="T3206" s="8"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100"/>
        <v>3.4125000000000001</v>
      </c>
      <c r="P3207">
        <f t="shared" si="101"/>
        <v>2275</v>
      </c>
      <c r="Q3207" t="s">
        <v>8322</v>
      </c>
      <c r="R3207" t="s">
        <v>8364</v>
      </c>
      <c r="S3207" s="8">
        <v>42095.374675925923</v>
      </c>
      <c r="T3207" s="8"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100"/>
        <v>0</v>
      </c>
      <c r="P3208" t="e">
        <f t="shared" si="101"/>
        <v>#DIV/0!</v>
      </c>
      <c r="Q3208" t="s">
        <v>8322</v>
      </c>
      <c r="R3208" t="s">
        <v>8364</v>
      </c>
      <c r="S3208" s="8">
        <v>42236.276053240741</v>
      </c>
      <c r="T3208" s="8"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100"/>
        <v>46.36363636363636</v>
      </c>
      <c r="P3209">
        <f t="shared" si="101"/>
        <v>7083.333333333333</v>
      </c>
      <c r="Q3209" t="s">
        <v>8322</v>
      </c>
      <c r="R3209" t="s">
        <v>8364</v>
      </c>
      <c r="S3209" s="8">
        <v>42057.277858796297</v>
      </c>
      <c r="T3209" s="8"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100"/>
        <v>103.49999999999999</v>
      </c>
      <c r="P3210">
        <f t="shared" si="101"/>
        <v>6310.9756097560976</v>
      </c>
      <c r="Q3210" t="s">
        <v>8322</v>
      </c>
      <c r="R3210" t="s">
        <v>8323</v>
      </c>
      <c r="S3210" s="8">
        <v>41827.605057870373</v>
      </c>
      <c r="T3210" s="8"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100"/>
        <v>119.32315789473684</v>
      </c>
      <c r="P3211">
        <f t="shared" si="101"/>
        <v>5015.7964601769909</v>
      </c>
      <c r="Q3211" t="s">
        <v>8322</v>
      </c>
      <c r="R3211" t="s">
        <v>8323</v>
      </c>
      <c r="S3211" s="8">
        <v>41778.637245370373</v>
      </c>
      <c r="T3211" s="8"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100"/>
        <v>125.76666666666667</v>
      </c>
      <c r="P3212">
        <f t="shared" si="101"/>
        <v>6288.333333333333</v>
      </c>
      <c r="Q3212" t="s">
        <v>8322</v>
      </c>
      <c r="R3212" t="s">
        <v>8323</v>
      </c>
      <c r="S3212" s="8">
        <v>41013.936562499999</v>
      </c>
      <c r="T3212" s="8"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100"/>
        <v>119.74347826086958</v>
      </c>
      <c r="P3213">
        <f t="shared" si="101"/>
        <v>8553.1055900621104</v>
      </c>
      <c r="Q3213" t="s">
        <v>8322</v>
      </c>
      <c r="R3213" t="s">
        <v>8323</v>
      </c>
      <c r="S3213" s="8">
        <v>41834.586574074077</v>
      </c>
      <c r="T3213" s="8"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100"/>
        <v>126.25</v>
      </c>
      <c r="P3214">
        <f t="shared" si="101"/>
        <v>5372.3404255319147</v>
      </c>
      <c r="Q3214" t="s">
        <v>8322</v>
      </c>
      <c r="R3214" t="s">
        <v>8323</v>
      </c>
      <c r="S3214" s="8">
        <v>41829.795729166668</v>
      </c>
      <c r="T3214" s="8"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100"/>
        <v>100.11666666666667</v>
      </c>
      <c r="P3215">
        <f t="shared" si="101"/>
        <v>12780.851063829787</v>
      </c>
      <c r="Q3215" t="s">
        <v>8322</v>
      </c>
      <c r="R3215" t="s">
        <v>8323</v>
      </c>
      <c r="S3215" s="8">
        <v>42171.763414351852</v>
      </c>
      <c r="T3215" s="8"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100"/>
        <v>102.13333333333334</v>
      </c>
      <c r="P3216">
        <f t="shared" si="101"/>
        <v>10657.391304347826</v>
      </c>
      <c r="Q3216" t="s">
        <v>8322</v>
      </c>
      <c r="R3216" t="s">
        <v>8323</v>
      </c>
      <c r="S3216" s="8">
        <v>42337.792511574073</v>
      </c>
      <c r="T3216" s="8"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100"/>
        <v>100.35142857142858</v>
      </c>
      <c r="P3217">
        <f t="shared" si="101"/>
        <v>26211.194029850747</v>
      </c>
      <c r="Q3217" t="s">
        <v>8322</v>
      </c>
      <c r="R3217" t="s">
        <v>8323</v>
      </c>
      <c r="S3217" s="8">
        <v>42219.665173611109</v>
      </c>
      <c r="T3217" s="8"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100"/>
        <v>100.05</v>
      </c>
      <c r="P3218">
        <f t="shared" si="101"/>
        <v>5717.1428571428569</v>
      </c>
      <c r="Q3218" t="s">
        <v>8322</v>
      </c>
      <c r="R3218" t="s">
        <v>8323</v>
      </c>
      <c r="S3218" s="8">
        <v>42165.462627314817</v>
      </c>
      <c r="T3218" s="8"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100"/>
        <v>116.02222222222223</v>
      </c>
      <c r="P3219">
        <f t="shared" si="101"/>
        <v>5020.1923076923076</v>
      </c>
      <c r="Q3219" t="s">
        <v>8322</v>
      </c>
      <c r="R3219" t="s">
        <v>8323</v>
      </c>
      <c r="S3219" s="8">
        <v>42648.546111111107</v>
      </c>
      <c r="T3219" s="8"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100"/>
        <v>102.1</v>
      </c>
      <c r="P3220">
        <f t="shared" si="101"/>
        <v>6658.6956521739121</v>
      </c>
      <c r="Q3220" t="s">
        <v>8322</v>
      </c>
      <c r="R3220" t="s">
        <v>8323</v>
      </c>
      <c r="S3220" s="8">
        <v>41971.002152777779</v>
      </c>
      <c r="T3220" s="8"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100"/>
        <v>100.11000000000001</v>
      </c>
      <c r="P3221">
        <f t="shared" si="101"/>
        <v>16825.210084033613</v>
      </c>
      <c r="Q3221" t="s">
        <v>8322</v>
      </c>
      <c r="R3221" t="s">
        <v>8323</v>
      </c>
      <c r="S3221" s="8">
        <v>42050.983182870375</v>
      </c>
      <c r="T3221" s="8"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100"/>
        <v>100.84</v>
      </c>
      <c r="P3222">
        <f t="shared" si="101"/>
        <v>25637.288135593219</v>
      </c>
      <c r="Q3222" t="s">
        <v>8322</v>
      </c>
      <c r="R3222" t="s">
        <v>8323</v>
      </c>
      <c r="S3222" s="8">
        <v>42772.833379629628</v>
      </c>
      <c r="T3222" s="8"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100"/>
        <v>103.42499999999998</v>
      </c>
      <c r="P3223">
        <f t="shared" si="101"/>
        <v>3661.0619469026547</v>
      </c>
      <c r="Q3223" t="s">
        <v>8322</v>
      </c>
      <c r="R3223" t="s">
        <v>8323</v>
      </c>
      <c r="S3223" s="8">
        <v>42155.696793981479</v>
      </c>
      <c r="T3223" s="8"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100"/>
        <v>124.8</v>
      </c>
      <c r="P3224">
        <f t="shared" si="101"/>
        <v>3714.2857142857147</v>
      </c>
      <c r="Q3224" t="s">
        <v>8322</v>
      </c>
      <c r="R3224" t="s">
        <v>8323</v>
      </c>
      <c r="S3224" s="8">
        <v>42270.582141203704</v>
      </c>
      <c r="T3224" s="8"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100"/>
        <v>109.51612903225806</v>
      </c>
      <c r="P3225">
        <f t="shared" si="101"/>
        <v>4587.8378378378375</v>
      </c>
      <c r="Q3225" t="s">
        <v>8322</v>
      </c>
      <c r="R3225" t="s">
        <v>8323</v>
      </c>
      <c r="S3225" s="8">
        <v>42206.835370370376</v>
      </c>
      <c r="T3225" s="8"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100"/>
        <v>102.03333333333333</v>
      </c>
      <c r="P3226">
        <f t="shared" si="101"/>
        <v>14171.296296296296</v>
      </c>
      <c r="Q3226" t="s">
        <v>8322</v>
      </c>
      <c r="R3226" t="s">
        <v>8323</v>
      </c>
      <c r="S3226" s="8">
        <v>42697.850844907407</v>
      </c>
      <c r="T3226" s="8"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100"/>
        <v>102.35000000000001</v>
      </c>
      <c r="P3227">
        <f t="shared" si="101"/>
        <v>5248.7179487179492</v>
      </c>
      <c r="Q3227" t="s">
        <v>8322</v>
      </c>
      <c r="R3227" t="s">
        <v>8323</v>
      </c>
      <c r="S3227" s="8">
        <v>42503.559467592597</v>
      </c>
      <c r="T3227" s="8"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100"/>
        <v>104.16666666666667</v>
      </c>
      <c r="P3228">
        <f t="shared" si="101"/>
        <v>5952.3809523809523</v>
      </c>
      <c r="Q3228" t="s">
        <v>8322</v>
      </c>
      <c r="R3228" t="s">
        <v>8323</v>
      </c>
      <c r="S3228" s="8">
        <v>42277.583472222221</v>
      </c>
      <c r="T3228" s="8"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100"/>
        <v>125</v>
      </c>
      <c r="P3229">
        <f t="shared" si="101"/>
        <v>5000</v>
      </c>
      <c r="Q3229" t="s">
        <v>8322</v>
      </c>
      <c r="R3229" t="s">
        <v>8323</v>
      </c>
      <c r="S3229" s="8">
        <v>42722.882361111115</v>
      </c>
      <c r="T3229" s="8"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100"/>
        <v>102.34285714285714</v>
      </c>
      <c r="P3230">
        <f t="shared" si="101"/>
        <v>19362.16216216216</v>
      </c>
      <c r="Q3230" t="s">
        <v>8322</v>
      </c>
      <c r="R3230" t="s">
        <v>8323</v>
      </c>
      <c r="S3230" s="8">
        <v>42323.70930555556</v>
      </c>
      <c r="T3230" s="8"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100"/>
        <v>107.86500000000001</v>
      </c>
      <c r="P3231">
        <f t="shared" si="101"/>
        <v>10679.702970297029</v>
      </c>
      <c r="Q3231" t="s">
        <v>8322</v>
      </c>
      <c r="R3231" t="s">
        <v>8323</v>
      </c>
      <c r="S3231" s="8">
        <v>41933.291643518518</v>
      </c>
      <c r="T3231" s="8"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100"/>
        <v>109.88461538461539</v>
      </c>
      <c r="P3232">
        <f t="shared" si="101"/>
        <v>7721.6216216216208</v>
      </c>
      <c r="Q3232" t="s">
        <v>8322</v>
      </c>
      <c r="R3232" t="s">
        <v>8323</v>
      </c>
      <c r="S3232" s="8">
        <v>41898.168125000004</v>
      </c>
      <c r="T3232" s="8"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100"/>
        <v>161</v>
      </c>
      <c r="P3233">
        <f t="shared" si="101"/>
        <v>5750</v>
      </c>
      <c r="Q3233" t="s">
        <v>8322</v>
      </c>
      <c r="R3233" t="s">
        <v>8323</v>
      </c>
      <c r="S3233" s="8">
        <v>42446.943831018521</v>
      </c>
      <c r="T3233" s="8"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100"/>
        <v>131.20000000000002</v>
      </c>
      <c r="P3234">
        <f t="shared" si="101"/>
        <v>5046.1538461538457</v>
      </c>
      <c r="Q3234" t="s">
        <v>8322</v>
      </c>
      <c r="R3234" t="s">
        <v>8323</v>
      </c>
      <c r="S3234" s="8">
        <v>42463.81385416667</v>
      </c>
      <c r="T3234" s="8"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100"/>
        <v>118.8</v>
      </c>
      <c r="P3235">
        <f t="shared" si="101"/>
        <v>9737.7049180327867</v>
      </c>
      <c r="Q3235" t="s">
        <v>8322</v>
      </c>
      <c r="R3235" t="s">
        <v>8323</v>
      </c>
      <c r="S3235" s="8">
        <v>42766.805034722223</v>
      </c>
      <c r="T3235" s="8"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100"/>
        <v>100.39275000000001</v>
      </c>
      <c r="P3236">
        <f t="shared" si="101"/>
        <v>3491.9217391304351</v>
      </c>
      <c r="Q3236" t="s">
        <v>8322</v>
      </c>
      <c r="R3236" t="s">
        <v>8323</v>
      </c>
      <c r="S3236" s="8">
        <v>42734.789444444439</v>
      </c>
      <c r="T3236" s="8"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100"/>
        <v>103.20666666666666</v>
      </c>
      <c r="P3237">
        <f t="shared" si="101"/>
        <v>8553.0386740331487</v>
      </c>
      <c r="Q3237" t="s">
        <v>8322</v>
      </c>
      <c r="R3237" t="s">
        <v>8323</v>
      </c>
      <c r="S3237" s="8">
        <v>42522.347812499997</v>
      </c>
      <c r="T3237" s="8"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100"/>
        <v>100.6</v>
      </c>
      <c r="P3238">
        <f t="shared" si="101"/>
        <v>18290.909090909092</v>
      </c>
      <c r="Q3238" t="s">
        <v>8322</v>
      </c>
      <c r="R3238" t="s">
        <v>8323</v>
      </c>
      <c r="S3238" s="8">
        <v>42702.917048611111</v>
      </c>
      <c r="T3238" s="8"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100"/>
        <v>100.78754285714287</v>
      </c>
      <c r="P3239">
        <f t="shared" si="101"/>
        <v>13113.620817843866</v>
      </c>
      <c r="Q3239" t="s">
        <v>8322</v>
      </c>
      <c r="R3239" t="s">
        <v>8323</v>
      </c>
      <c r="S3239" s="8">
        <v>42252.474351851852</v>
      </c>
      <c r="T3239" s="8"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100"/>
        <v>112.32142857142857</v>
      </c>
      <c r="P3240">
        <f t="shared" si="101"/>
        <v>3981.0126582278476</v>
      </c>
      <c r="Q3240" t="s">
        <v>8322</v>
      </c>
      <c r="R3240" t="s">
        <v>8323</v>
      </c>
      <c r="S3240" s="8">
        <v>42156.510393518518</v>
      </c>
      <c r="T3240" s="8"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100"/>
        <v>105.91914022517912</v>
      </c>
      <c r="P3241">
        <f t="shared" si="101"/>
        <v>5970.1730769230762</v>
      </c>
      <c r="Q3241" t="s">
        <v>8322</v>
      </c>
      <c r="R3241" t="s">
        <v>8323</v>
      </c>
      <c r="S3241" s="8">
        <v>42278.089039351849</v>
      </c>
      <c r="T3241" s="8"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100"/>
        <v>100.56666666666668</v>
      </c>
      <c r="P3242">
        <f t="shared" si="101"/>
        <v>8873.5294117647063</v>
      </c>
      <c r="Q3242" t="s">
        <v>8322</v>
      </c>
      <c r="R3242" t="s">
        <v>8323</v>
      </c>
      <c r="S3242" s="8">
        <v>42754.693842592591</v>
      </c>
      <c r="T3242" s="8"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100"/>
        <v>115.30588235294117</v>
      </c>
      <c r="P3243">
        <f t="shared" si="101"/>
        <v>5868.8622754491025</v>
      </c>
      <c r="Q3243" t="s">
        <v>8322</v>
      </c>
      <c r="R3243" t="s">
        <v>8323</v>
      </c>
      <c r="S3243" s="8">
        <v>41893.324884259258</v>
      </c>
      <c r="T3243" s="8"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100"/>
        <v>127.30419999999999</v>
      </c>
      <c r="P3244">
        <f t="shared" si="101"/>
        <v>6956.5136612021861</v>
      </c>
      <c r="Q3244" t="s">
        <v>8322</v>
      </c>
      <c r="R3244" t="s">
        <v>8323</v>
      </c>
      <c r="S3244" s="8">
        <v>41871.755694444444</v>
      </c>
      <c r="T3244" s="8"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100"/>
        <v>102.83750000000001</v>
      </c>
      <c r="P3245">
        <f t="shared" si="101"/>
        <v>11587.323943661971</v>
      </c>
      <c r="Q3245" t="s">
        <v>8322</v>
      </c>
      <c r="R3245" t="s">
        <v>8323</v>
      </c>
      <c r="S3245" s="8">
        <v>42262.096782407403</v>
      </c>
      <c r="T3245" s="8"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100"/>
        <v>102.9375</v>
      </c>
      <c r="P3246">
        <f t="shared" si="101"/>
        <v>2386.9565217391305</v>
      </c>
      <c r="Q3246" t="s">
        <v>8322</v>
      </c>
      <c r="R3246" t="s">
        <v>8323</v>
      </c>
      <c r="S3246" s="8">
        <v>42675.694236111114</v>
      </c>
      <c r="T3246" s="8"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100"/>
        <v>104.3047619047619</v>
      </c>
      <c r="P3247">
        <f t="shared" si="101"/>
        <v>8112.5925925925931</v>
      </c>
      <c r="Q3247" t="s">
        <v>8322</v>
      </c>
      <c r="R3247" t="s">
        <v>8323</v>
      </c>
      <c r="S3247" s="8">
        <v>42135.60020833333</v>
      </c>
      <c r="T3247" s="8"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100"/>
        <v>111.22000000000001</v>
      </c>
      <c r="P3248">
        <f t="shared" si="101"/>
        <v>5762.6943005181347</v>
      </c>
      <c r="Q3248" t="s">
        <v>8322</v>
      </c>
      <c r="R3248" t="s">
        <v>8323</v>
      </c>
      <c r="S3248" s="8">
        <v>42230.472222222219</v>
      </c>
      <c r="T3248" s="8"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100"/>
        <v>105.86</v>
      </c>
      <c r="P3249">
        <f t="shared" si="101"/>
        <v>4642.9824561403511</v>
      </c>
      <c r="Q3249" t="s">
        <v>8322</v>
      </c>
      <c r="R3249" t="s">
        <v>8323</v>
      </c>
      <c r="S3249" s="8">
        <v>42167.434166666666</v>
      </c>
      <c r="T3249" s="8"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100"/>
        <v>100.79166666666666</v>
      </c>
      <c r="P3250">
        <f t="shared" si="101"/>
        <v>6047.5</v>
      </c>
      <c r="Q3250" t="s">
        <v>8322</v>
      </c>
      <c r="R3250" t="s">
        <v>8323</v>
      </c>
      <c r="S3250" s="8">
        <v>42068.888391203705</v>
      </c>
      <c r="T3250" s="8"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100"/>
        <v>104.92727272727274</v>
      </c>
      <c r="P3251">
        <f t="shared" si="101"/>
        <v>6557.954545454545</v>
      </c>
      <c r="Q3251" t="s">
        <v>8322</v>
      </c>
      <c r="R3251" t="s">
        <v>8323</v>
      </c>
      <c r="S3251" s="8">
        <v>42145.746689814812</v>
      </c>
      <c r="T3251" s="8"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100"/>
        <v>101.55199999999999</v>
      </c>
      <c r="P3252">
        <f t="shared" si="101"/>
        <v>11919.248826291079</v>
      </c>
      <c r="Q3252" t="s">
        <v>8322</v>
      </c>
      <c r="R3252" t="s">
        <v>8323</v>
      </c>
      <c r="S3252" s="8">
        <v>41918.742175925923</v>
      </c>
      <c r="T3252" s="8"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100"/>
        <v>110.73333333333333</v>
      </c>
      <c r="P3253">
        <f t="shared" si="101"/>
        <v>8305</v>
      </c>
      <c r="Q3253" t="s">
        <v>8322</v>
      </c>
      <c r="R3253" t="s">
        <v>8323</v>
      </c>
      <c r="S3253" s="8">
        <v>42146.731087962966</v>
      </c>
      <c r="T3253" s="8"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100"/>
        <v>127.82222222222221</v>
      </c>
      <c r="P3254">
        <f t="shared" si="101"/>
        <v>5752</v>
      </c>
      <c r="Q3254" t="s">
        <v>8322</v>
      </c>
      <c r="R3254" t="s">
        <v>8323</v>
      </c>
      <c r="S3254" s="8">
        <v>42590.472685185188</v>
      </c>
      <c r="T3254" s="8"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100"/>
        <v>101.82500000000002</v>
      </c>
      <c r="P3255">
        <f t="shared" si="101"/>
        <v>17708.695652173912</v>
      </c>
      <c r="Q3255" t="s">
        <v>8322</v>
      </c>
      <c r="R3255" t="s">
        <v>8323</v>
      </c>
      <c r="S3255" s="8">
        <v>42602.576712962968</v>
      </c>
      <c r="T3255" s="8"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100"/>
        <v>101.25769230769231</v>
      </c>
      <c r="P3256">
        <f t="shared" si="101"/>
        <v>7077.1505376344085</v>
      </c>
      <c r="Q3256" t="s">
        <v>8322</v>
      </c>
      <c r="R3256" t="s">
        <v>8323</v>
      </c>
      <c r="S3256" s="8">
        <v>42059.085752314815</v>
      </c>
      <c r="T3256" s="8"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100"/>
        <v>175</v>
      </c>
      <c r="P3257">
        <f t="shared" si="101"/>
        <v>2916.666666666667</v>
      </c>
      <c r="Q3257" t="s">
        <v>8322</v>
      </c>
      <c r="R3257" t="s">
        <v>8323</v>
      </c>
      <c r="S3257" s="8">
        <v>41889.768229166664</v>
      </c>
      <c r="T3257" s="8"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100"/>
        <v>128.06</v>
      </c>
      <c r="P3258">
        <f t="shared" si="101"/>
        <v>7276.136363636364</v>
      </c>
      <c r="Q3258" t="s">
        <v>8322</v>
      </c>
      <c r="R3258" t="s">
        <v>8323</v>
      </c>
      <c r="S3258" s="8">
        <v>42144.573807870373</v>
      </c>
      <c r="T3258" s="8"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100"/>
        <v>106.29949999999999</v>
      </c>
      <c r="P3259">
        <f t="shared" si="101"/>
        <v>5185.3414634146329</v>
      </c>
      <c r="Q3259" t="s">
        <v>8322</v>
      </c>
      <c r="R3259" t="s">
        <v>8323</v>
      </c>
      <c r="S3259" s="8">
        <v>42758.559629629628</v>
      </c>
      <c r="T3259" s="8"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100"/>
        <v>105.21428571428571</v>
      </c>
      <c r="P3260">
        <f t="shared" si="101"/>
        <v>9820</v>
      </c>
      <c r="Q3260" t="s">
        <v>8322</v>
      </c>
      <c r="R3260" t="s">
        <v>8323</v>
      </c>
      <c r="S3260" s="8">
        <v>41982.887280092589</v>
      </c>
      <c r="T3260" s="8"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100"/>
        <v>106.16782608695652</v>
      </c>
      <c r="P3261">
        <f t="shared" si="101"/>
        <v>25173.81443298969</v>
      </c>
      <c r="Q3261" t="s">
        <v>8322</v>
      </c>
      <c r="R3261" t="s">
        <v>8323</v>
      </c>
      <c r="S3261" s="8">
        <v>42614.760937500003</v>
      </c>
      <c r="T3261" s="8"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100"/>
        <v>109.24000000000001</v>
      </c>
      <c r="P3262">
        <f t="shared" si="101"/>
        <v>7482.1917808219187</v>
      </c>
      <c r="Q3262" t="s">
        <v>8322</v>
      </c>
      <c r="R3262" t="s">
        <v>8323</v>
      </c>
      <c r="S3262" s="8">
        <v>42303.672662037032</v>
      </c>
      <c r="T3262" s="8"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100"/>
        <v>100.45454545454547</v>
      </c>
      <c r="P3263">
        <f t="shared" si="101"/>
        <v>6765.3061224489793</v>
      </c>
      <c r="Q3263" t="s">
        <v>8322</v>
      </c>
      <c r="R3263" t="s">
        <v>8323</v>
      </c>
      <c r="S3263" s="8">
        <v>42171.725416666668</v>
      </c>
      <c r="T3263" s="8"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100"/>
        <v>103.04098360655738</v>
      </c>
      <c r="P3264">
        <f t="shared" si="101"/>
        <v>9381.3432835820895</v>
      </c>
      <c r="Q3264" t="s">
        <v>8322</v>
      </c>
      <c r="R3264" t="s">
        <v>8323</v>
      </c>
      <c r="S3264" s="8">
        <v>41964.315532407403</v>
      </c>
      <c r="T3264" s="8"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100"/>
        <v>112.1664</v>
      </c>
      <c r="P3265">
        <f t="shared" si="101"/>
        <v>4123.7647058823522</v>
      </c>
      <c r="Q3265" t="s">
        <v>8322</v>
      </c>
      <c r="R3265" t="s">
        <v>8323</v>
      </c>
      <c r="S3265" s="8">
        <v>42284.516064814816</v>
      </c>
      <c r="T3265" s="8"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100"/>
        <v>103</v>
      </c>
      <c r="P3266">
        <f t="shared" si="101"/>
        <v>5255.1020408163267</v>
      </c>
      <c r="Q3266" t="s">
        <v>8322</v>
      </c>
      <c r="R3266" t="s">
        <v>8323</v>
      </c>
      <c r="S3266" s="8">
        <v>42016.800208333334</v>
      </c>
      <c r="T3266" s="8"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102">(E3267/D3267)*100</f>
        <v>164</v>
      </c>
      <c r="P3267">
        <f t="shared" ref="P3267:P3330" si="103">(E3267/L3267)*100</f>
        <v>7028.5714285714294</v>
      </c>
      <c r="Q3267" t="s">
        <v>8322</v>
      </c>
      <c r="R3267" t="s">
        <v>8323</v>
      </c>
      <c r="S3267" s="8">
        <v>42311.711979166663</v>
      </c>
      <c r="T3267" s="8"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102"/>
        <v>131.28333333333333</v>
      </c>
      <c r="P3268">
        <f t="shared" si="103"/>
        <v>4832.5153374233132</v>
      </c>
      <c r="Q3268" t="s">
        <v>8322</v>
      </c>
      <c r="R3268" t="s">
        <v>8323</v>
      </c>
      <c r="S3268" s="8">
        <v>42136.536134259266</v>
      </c>
      <c r="T3268" s="8"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102"/>
        <v>102.1</v>
      </c>
      <c r="P3269">
        <f t="shared" si="103"/>
        <v>5317.7083333333339</v>
      </c>
      <c r="Q3269" t="s">
        <v>8322</v>
      </c>
      <c r="R3269" t="s">
        <v>8323</v>
      </c>
      <c r="S3269" s="8">
        <v>42172.757638888885</v>
      </c>
      <c r="T3269" s="8"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102"/>
        <v>128</v>
      </c>
      <c r="P3270">
        <f t="shared" si="103"/>
        <v>6095.2380952380945</v>
      </c>
      <c r="Q3270" t="s">
        <v>8322</v>
      </c>
      <c r="R3270" t="s">
        <v>8323</v>
      </c>
      <c r="S3270" s="8">
        <v>42590.90425925926</v>
      </c>
      <c r="T3270" s="8"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102"/>
        <v>101.49999999999999</v>
      </c>
      <c r="P3271">
        <f t="shared" si="103"/>
        <v>11600</v>
      </c>
      <c r="Q3271" t="s">
        <v>8322</v>
      </c>
      <c r="R3271" t="s">
        <v>8323</v>
      </c>
      <c r="S3271" s="8">
        <v>42137.395798611105</v>
      </c>
      <c r="T3271" s="8"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102"/>
        <v>101.66666666666666</v>
      </c>
      <c r="P3272">
        <f t="shared" si="103"/>
        <v>6100</v>
      </c>
      <c r="Q3272" t="s">
        <v>8322</v>
      </c>
      <c r="R3272" t="s">
        <v>8323</v>
      </c>
      <c r="S3272" s="8">
        <v>42167.533159722225</v>
      </c>
      <c r="T3272" s="8"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102"/>
        <v>130</v>
      </c>
      <c r="P3273">
        <f t="shared" si="103"/>
        <v>3823.5294117647059</v>
      </c>
      <c r="Q3273" t="s">
        <v>8322</v>
      </c>
      <c r="R3273" t="s">
        <v>8323</v>
      </c>
      <c r="S3273" s="8">
        <v>41915.437210648146</v>
      </c>
      <c r="T3273" s="8"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102"/>
        <v>154.43</v>
      </c>
      <c r="P3274">
        <f t="shared" si="103"/>
        <v>10650.344827586207</v>
      </c>
      <c r="Q3274" t="s">
        <v>8322</v>
      </c>
      <c r="R3274" t="s">
        <v>8323</v>
      </c>
      <c r="S3274" s="8">
        <v>42284.500104166669</v>
      </c>
      <c r="T3274" s="8"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102"/>
        <v>107.4</v>
      </c>
      <c r="P3275">
        <f t="shared" si="103"/>
        <v>20457.142857142859</v>
      </c>
      <c r="Q3275" t="s">
        <v>8322</v>
      </c>
      <c r="R3275" t="s">
        <v>8323</v>
      </c>
      <c r="S3275" s="8">
        <v>42611.801412037035</v>
      </c>
      <c r="T3275" s="8"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102"/>
        <v>101.32258064516128</v>
      </c>
      <c r="P3276">
        <f t="shared" si="103"/>
        <v>5491.2587412587418</v>
      </c>
      <c r="Q3276" t="s">
        <v>8322</v>
      </c>
      <c r="R3276" t="s">
        <v>8323</v>
      </c>
      <c r="S3276" s="8">
        <v>42400.704537037032</v>
      </c>
      <c r="T3276" s="8"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102"/>
        <v>100.27777777777777</v>
      </c>
      <c r="P3277">
        <f t="shared" si="103"/>
        <v>15041.666666666666</v>
      </c>
      <c r="Q3277" t="s">
        <v>8322</v>
      </c>
      <c r="R3277" t="s">
        <v>8323</v>
      </c>
      <c r="S3277" s="8">
        <v>42017.88045138889</v>
      </c>
      <c r="T3277" s="8"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102"/>
        <v>116.84444444444443</v>
      </c>
      <c r="P3278">
        <f t="shared" si="103"/>
        <v>5258</v>
      </c>
      <c r="Q3278" t="s">
        <v>8322</v>
      </c>
      <c r="R3278" t="s">
        <v>8323</v>
      </c>
      <c r="S3278" s="8">
        <v>42426.949988425928</v>
      </c>
      <c r="T3278" s="8"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102"/>
        <v>108.60000000000001</v>
      </c>
      <c r="P3279">
        <f t="shared" si="103"/>
        <v>5430</v>
      </c>
      <c r="Q3279" t="s">
        <v>8322</v>
      </c>
      <c r="R3279" t="s">
        <v>8323</v>
      </c>
      <c r="S3279" s="8">
        <v>41931.682939814818</v>
      </c>
      <c r="T3279" s="8"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102"/>
        <v>103.4</v>
      </c>
      <c r="P3280">
        <f t="shared" si="103"/>
        <v>7602.9411764705883</v>
      </c>
      <c r="Q3280" t="s">
        <v>8322</v>
      </c>
      <c r="R3280" t="s">
        <v>8323</v>
      </c>
      <c r="S3280" s="8">
        <v>42124.848414351851</v>
      </c>
      <c r="T3280" s="8"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102"/>
        <v>114.27586206896552</v>
      </c>
      <c r="P3281">
        <f t="shared" si="103"/>
        <v>10520.63492063492</v>
      </c>
      <c r="Q3281" t="s">
        <v>8322</v>
      </c>
      <c r="R3281" t="s">
        <v>8323</v>
      </c>
      <c r="S3281" s="8">
        <v>42431.102534722217</v>
      </c>
      <c r="T3281" s="8"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102"/>
        <v>103</v>
      </c>
      <c r="P3282">
        <f t="shared" si="103"/>
        <v>6866.666666666667</v>
      </c>
      <c r="Q3282" t="s">
        <v>8322</v>
      </c>
      <c r="R3282" t="s">
        <v>8323</v>
      </c>
      <c r="S3282" s="8">
        <v>42121.756921296299</v>
      </c>
      <c r="T3282" s="8"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102"/>
        <v>121.6</v>
      </c>
      <c r="P3283">
        <f t="shared" si="103"/>
        <v>12936.170212765959</v>
      </c>
      <c r="Q3283" t="s">
        <v>8322</v>
      </c>
      <c r="R3283" t="s">
        <v>8323</v>
      </c>
      <c r="S3283" s="8">
        <v>42219.019733796296</v>
      </c>
      <c r="T3283" s="8"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102"/>
        <v>102.6467741935484</v>
      </c>
      <c r="P3284">
        <f t="shared" si="103"/>
        <v>13426.371308016876</v>
      </c>
      <c r="Q3284" t="s">
        <v>8322</v>
      </c>
      <c r="R3284" t="s">
        <v>8323</v>
      </c>
      <c r="S3284" s="8">
        <v>42445.19430555556</v>
      </c>
      <c r="T3284" s="8"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102"/>
        <v>104.75000000000001</v>
      </c>
      <c r="P3285">
        <f t="shared" si="103"/>
        <v>1782.9787234042551</v>
      </c>
      <c r="Q3285" t="s">
        <v>8322</v>
      </c>
      <c r="R3285" t="s">
        <v>8323</v>
      </c>
      <c r="S3285" s="8">
        <v>42379.74418981481</v>
      </c>
      <c r="T3285" s="8"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102"/>
        <v>101.6</v>
      </c>
      <c r="P3286">
        <f t="shared" si="103"/>
        <v>20320</v>
      </c>
      <c r="Q3286" t="s">
        <v>8322</v>
      </c>
      <c r="R3286" t="s">
        <v>8323</v>
      </c>
      <c r="S3286" s="8">
        <v>42380.884872685187</v>
      </c>
      <c r="T3286" s="8"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102"/>
        <v>112.10242048409683</v>
      </c>
      <c r="P3287">
        <f t="shared" si="103"/>
        <v>6918.5185185185192</v>
      </c>
      <c r="Q3287" t="s">
        <v>8322</v>
      </c>
      <c r="R3287" t="s">
        <v>8323</v>
      </c>
      <c r="S3287" s="8">
        <v>42762.942430555559</v>
      </c>
      <c r="T3287" s="8"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102"/>
        <v>101.76666666666667</v>
      </c>
      <c r="P3288">
        <f t="shared" si="103"/>
        <v>12512.295081967213</v>
      </c>
      <c r="Q3288" t="s">
        <v>8322</v>
      </c>
      <c r="R3288" t="s">
        <v>8323</v>
      </c>
      <c r="S3288" s="8">
        <v>42567.840069444443</v>
      </c>
      <c r="T3288" s="8"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102"/>
        <v>100</v>
      </c>
      <c r="P3289">
        <f t="shared" si="103"/>
        <v>7352.9411764705883</v>
      </c>
      <c r="Q3289" t="s">
        <v>8322</v>
      </c>
      <c r="R3289" t="s">
        <v>8323</v>
      </c>
      <c r="S3289" s="8">
        <v>42311.750324074077</v>
      </c>
      <c r="T3289" s="8"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102"/>
        <v>100.26489999999998</v>
      </c>
      <c r="P3290">
        <f t="shared" si="103"/>
        <v>4843.7149758454107</v>
      </c>
      <c r="Q3290" t="s">
        <v>8322</v>
      </c>
      <c r="R3290" t="s">
        <v>8323</v>
      </c>
      <c r="S3290" s="8">
        <v>42505.774479166663</v>
      </c>
      <c r="T3290" s="8"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102"/>
        <v>133.04200000000003</v>
      </c>
      <c r="P3291">
        <f t="shared" si="103"/>
        <v>2660.84</v>
      </c>
      <c r="Q3291" t="s">
        <v>8322</v>
      </c>
      <c r="R3291" t="s">
        <v>8323</v>
      </c>
      <c r="S3291" s="8">
        <v>42758.368078703701</v>
      </c>
      <c r="T3291" s="8"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102"/>
        <v>121.2</v>
      </c>
      <c r="P3292">
        <f t="shared" si="103"/>
        <v>3366.6666666666665</v>
      </c>
      <c r="Q3292" t="s">
        <v>8322</v>
      </c>
      <c r="R3292" t="s">
        <v>8323</v>
      </c>
      <c r="S3292" s="8">
        <v>42775.51494212963</v>
      </c>
      <c r="T3292" s="8"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102"/>
        <v>113.99999999999999</v>
      </c>
      <c r="P3293">
        <f t="shared" si="103"/>
        <v>4071.4285714285716</v>
      </c>
      <c r="Q3293" t="s">
        <v>8322</v>
      </c>
      <c r="R3293" t="s">
        <v>8323</v>
      </c>
      <c r="S3293" s="8">
        <v>42232.702546296292</v>
      </c>
      <c r="T3293" s="8"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102"/>
        <v>286.13861386138615</v>
      </c>
      <c r="P3294">
        <f t="shared" si="103"/>
        <v>1926.6666666666665</v>
      </c>
      <c r="Q3294" t="s">
        <v>8322</v>
      </c>
      <c r="R3294" t="s">
        <v>8323</v>
      </c>
      <c r="S3294" s="8">
        <v>42282.770231481481</v>
      </c>
      <c r="T3294" s="8"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102"/>
        <v>170.44444444444446</v>
      </c>
      <c r="P3295">
        <f t="shared" si="103"/>
        <v>8428.5714285714294</v>
      </c>
      <c r="Q3295" t="s">
        <v>8322</v>
      </c>
      <c r="R3295" t="s">
        <v>8323</v>
      </c>
      <c r="S3295" s="8">
        <v>42768.425370370373</v>
      </c>
      <c r="T3295" s="8"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102"/>
        <v>118.33333333333333</v>
      </c>
      <c r="P3296">
        <f t="shared" si="103"/>
        <v>2958.333333333333</v>
      </c>
      <c r="Q3296" t="s">
        <v>8322</v>
      </c>
      <c r="R3296" t="s">
        <v>8323</v>
      </c>
      <c r="S3296" s="8">
        <v>42141.541134259256</v>
      </c>
      <c r="T3296" s="8"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102"/>
        <v>102.85857142857142</v>
      </c>
      <c r="P3297">
        <f t="shared" si="103"/>
        <v>2666.7037037037039</v>
      </c>
      <c r="Q3297" t="s">
        <v>8322</v>
      </c>
      <c r="R3297" t="s">
        <v>8323</v>
      </c>
      <c r="S3297" s="8">
        <v>42609.442465277782</v>
      </c>
      <c r="T3297" s="8"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102"/>
        <v>144.06666666666666</v>
      </c>
      <c r="P3298">
        <f t="shared" si="103"/>
        <v>4597.8723404255315</v>
      </c>
      <c r="Q3298" t="s">
        <v>8322</v>
      </c>
      <c r="R3298" t="s">
        <v>8323</v>
      </c>
      <c r="S3298" s="8">
        <v>42309.756620370375</v>
      </c>
      <c r="T3298" s="8"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102"/>
        <v>100.07272727272726</v>
      </c>
      <c r="P3299">
        <f t="shared" si="103"/>
        <v>12509.09090909091</v>
      </c>
      <c r="Q3299" t="s">
        <v>8322</v>
      </c>
      <c r="R3299" t="s">
        <v>8323</v>
      </c>
      <c r="S3299" s="8">
        <v>42193.771481481483</v>
      </c>
      <c r="T3299" s="8"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102"/>
        <v>101.73</v>
      </c>
      <c r="P3300">
        <f t="shared" si="103"/>
        <v>14129.166666666666</v>
      </c>
      <c r="Q3300" t="s">
        <v>8322</v>
      </c>
      <c r="R3300" t="s">
        <v>8323</v>
      </c>
      <c r="S3300" s="8">
        <v>42239.957962962959</v>
      </c>
      <c r="T3300" s="8"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102"/>
        <v>116.19999999999999</v>
      </c>
      <c r="P3301">
        <f t="shared" si="103"/>
        <v>5533.3333333333339</v>
      </c>
      <c r="Q3301" t="s">
        <v>8322</v>
      </c>
      <c r="R3301" t="s">
        <v>8323</v>
      </c>
      <c r="S3301" s="8">
        <v>42261.917395833334</v>
      </c>
      <c r="T3301" s="8"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102"/>
        <v>136.16666666666666</v>
      </c>
      <c r="P3302">
        <f t="shared" si="103"/>
        <v>4642.045454545455</v>
      </c>
      <c r="Q3302" t="s">
        <v>8322</v>
      </c>
      <c r="R3302" t="s">
        <v>8323</v>
      </c>
      <c r="S3302" s="8">
        <v>42102.743773148148</v>
      </c>
      <c r="T3302" s="8"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102"/>
        <v>133.46666666666667</v>
      </c>
      <c r="P3303">
        <f t="shared" si="103"/>
        <v>5720</v>
      </c>
      <c r="Q3303" t="s">
        <v>8322</v>
      </c>
      <c r="R3303" t="s">
        <v>8323</v>
      </c>
      <c r="S3303" s="8">
        <v>42538.73583333334</v>
      </c>
      <c r="T3303" s="8"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102"/>
        <v>103.39285714285715</v>
      </c>
      <c r="P3304">
        <f t="shared" si="103"/>
        <v>17370</v>
      </c>
      <c r="Q3304" t="s">
        <v>8322</v>
      </c>
      <c r="R3304" t="s">
        <v>8323</v>
      </c>
      <c r="S3304" s="8">
        <v>42681.35157407407</v>
      </c>
      <c r="T3304" s="8"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102"/>
        <v>115.88888888888889</v>
      </c>
      <c r="P3305">
        <f t="shared" si="103"/>
        <v>5960</v>
      </c>
      <c r="Q3305" t="s">
        <v>8322</v>
      </c>
      <c r="R3305" t="s">
        <v>8323</v>
      </c>
      <c r="S3305" s="8">
        <v>42056.65143518518</v>
      </c>
      <c r="T3305" s="8"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102"/>
        <v>104.51666666666665</v>
      </c>
      <c r="P3306">
        <f t="shared" si="103"/>
        <v>8958.5714285714294</v>
      </c>
      <c r="Q3306" t="s">
        <v>8322</v>
      </c>
      <c r="R3306" t="s">
        <v>8323</v>
      </c>
      <c r="S3306" s="8">
        <v>42696.624444444446</v>
      </c>
      <c r="T3306" s="8"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102"/>
        <v>102.02500000000001</v>
      </c>
      <c r="P3307">
        <f t="shared" si="103"/>
        <v>20405</v>
      </c>
      <c r="Q3307" t="s">
        <v>8322</v>
      </c>
      <c r="R3307" t="s">
        <v>8323</v>
      </c>
      <c r="S3307" s="8">
        <v>42186.855879629627</v>
      </c>
      <c r="T3307" s="8"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102"/>
        <v>175.33333333333334</v>
      </c>
      <c r="P3308">
        <f t="shared" si="103"/>
        <v>4870.3703703703704</v>
      </c>
      <c r="Q3308" t="s">
        <v>8322</v>
      </c>
      <c r="R3308" t="s">
        <v>8323</v>
      </c>
      <c r="S3308" s="8">
        <v>42493.219236111108</v>
      </c>
      <c r="T3308" s="8"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102"/>
        <v>106.67999999999999</v>
      </c>
      <c r="P3309">
        <f t="shared" si="103"/>
        <v>5334</v>
      </c>
      <c r="Q3309" t="s">
        <v>8322</v>
      </c>
      <c r="R3309" t="s">
        <v>8323</v>
      </c>
      <c r="S3309" s="8">
        <v>42475.057164351849</v>
      </c>
      <c r="T3309" s="8"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102"/>
        <v>122.28571428571429</v>
      </c>
      <c r="P3310">
        <f t="shared" si="103"/>
        <v>7508.771929824562</v>
      </c>
      <c r="Q3310" t="s">
        <v>8322</v>
      </c>
      <c r="R3310" t="s">
        <v>8323</v>
      </c>
      <c r="S3310" s="8">
        <v>42452.876909722225</v>
      </c>
      <c r="T3310" s="8"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102"/>
        <v>159.42857142857144</v>
      </c>
      <c r="P3311">
        <f t="shared" si="103"/>
        <v>1800</v>
      </c>
      <c r="Q3311" t="s">
        <v>8322</v>
      </c>
      <c r="R3311" t="s">
        <v>8323</v>
      </c>
      <c r="S3311" s="8">
        <v>42628.650208333333</v>
      </c>
      <c r="T3311" s="8"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102"/>
        <v>100.07692307692308</v>
      </c>
      <c r="P3312">
        <f t="shared" si="103"/>
        <v>20983.870967741936</v>
      </c>
      <c r="Q3312" t="s">
        <v>8322</v>
      </c>
      <c r="R3312" t="s">
        <v>8323</v>
      </c>
      <c r="S3312" s="8">
        <v>42253.928530092591</v>
      </c>
      <c r="T3312" s="8"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102"/>
        <v>109.84</v>
      </c>
      <c r="P3313">
        <f t="shared" si="103"/>
        <v>6102.2222222222226</v>
      </c>
      <c r="Q3313" t="s">
        <v>8322</v>
      </c>
      <c r="R3313" t="s">
        <v>8323</v>
      </c>
      <c r="S3313" s="8">
        <v>42264.29178240741</v>
      </c>
      <c r="T3313" s="8"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102"/>
        <v>100.03999999999999</v>
      </c>
      <c r="P3314">
        <f t="shared" si="103"/>
        <v>6100</v>
      </c>
      <c r="Q3314" t="s">
        <v>8322</v>
      </c>
      <c r="R3314" t="s">
        <v>8323</v>
      </c>
      <c r="S3314" s="8">
        <v>42664.809560185182</v>
      </c>
      <c r="T3314" s="8"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102"/>
        <v>116.05000000000001</v>
      </c>
      <c r="P3315">
        <f t="shared" si="103"/>
        <v>8003.4482758620679</v>
      </c>
      <c r="Q3315" t="s">
        <v>8322</v>
      </c>
      <c r="R3315" t="s">
        <v>8323</v>
      </c>
      <c r="S3315" s="8">
        <v>42382.244409722218</v>
      </c>
      <c r="T3315" s="8"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102"/>
        <v>210.75</v>
      </c>
      <c r="P3316">
        <f t="shared" si="103"/>
        <v>2906.8965517241381</v>
      </c>
      <c r="Q3316" t="s">
        <v>8322</v>
      </c>
      <c r="R3316" t="s">
        <v>8323</v>
      </c>
      <c r="S3316" s="8">
        <v>42105.267488425925</v>
      </c>
      <c r="T3316" s="8"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102"/>
        <v>110.00000000000001</v>
      </c>
      <c r="P3317">
        <f t="shared" si="103"/>
        <v>4943.8202247191011</v>
      </c>
      <c r="Q3317" t="s">
        <v>8322</v>
      </c>
      <c r="R3317" t="s">
        <v>8323</v>
      </c>
      <c r="S3317" s="8">
        <v>42466.303715277783</v>
      </c>
      <c r="T3317" s="8"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102"/>
        <v>100.08673425918037</v>
      </c>
      <c r="P3318">
        <f t="shared" si="103"/>
        <v>9397.7440000000006</v>
      </c>
      <c r="Q3318" t="s">
        <v>8322</v>
      </c>
      <c r="R3318" t="s">
        <v>8323</v>
      </c>
      <c r="S3318" s="8">
        <v>41826.871238425927</v>
      </c>
      <c r="T3318" s="8"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102"/>
        <v>106.19047619047619</v>
      </c>
      <c r="P3319">
        <f t="shared" si="103"/>
        <v>6194.4444444444443</v>
      </c>
      <c r="Q3319" t="s">
        <v>8322</v>
      </c>
      <c r="R3319" t="s">
        <v>8323</v>
      </c>
      <c r="S3319" s="8">
        <v>42499.039629629624</v>
      </c>
      <c r="T3319" s="8"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102"/>
        <v>125.6</v>
      </c>
      <c r="P3320">
        <f t="shared" si="103"/>
        <v>7850</v>
      </c>
      <c r="Q3320" t="s">
        <v>8322</v>
      </c>
      <c r="R3320" t="s">
        <v>8323</v>
      </c>
      <c r="S3320" s="8">
        <v>42431.302002314813</v>
      </c>
      <c r="T3320" s="8"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102"/>
        <v>108</v>
      </c>
      <c r="P3321">
        <f t="shared" si="103"/>
        <v>3375</v>
      </c>
      <c r="Q3321" t="s">
        <v>8322</v>
      </c>
      <c r="R3321" t="s">
        <v>8323</v>
      </c>
      <c r="S3321" s="8">
        <v>41990.585486111115</v>
      </c>
      <c r="T3321" s="8"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102"/>
        <v>101</v>
      </c>
      <c r="P3322">
        <f t="shared" si="103"/>
        <v>6644.7368421052633</v>
      </c>
      <c r="Q3322" t="s">
        <v>8322</v>
      </c>
      <c r="R3322" t="s">
        <v>8323</v>
      </c>
      <c r="S3322" s="8">
        <v>42513.045798611114</v>
      </c>
      <c r="T3322" s="8"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102"/>
        <v>107.4</v>
      </c>
      <c r="P3323">
        <f t="shared" si="103"/>
        <v>3579.9999999999995</v>
      </c>
      <c r="Q3323" t="s">
        <v>8322</v>
      </c>
      <c r="R3323" t="s">
        <v>8323</v>
      </c>
      <c r="S3323" s="8">
        <v>41914.100289351853</v>
      </c>
      <c r="T3323" s="8"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102"/>
        <v>101.51515151515152</v>
      </c>
      <c r="P3324">
        <f t="shared" si="103"/>
        <v>14565.217391304346</v>
      </c>
      <c r="Q3324" t="s">
        <v>8322</v>
      </c>
      <c r="R3324" t="s">
        <v>8323</v>
      </c>
      <c r="S3324" s="8">
        <v>42521.010370370372</v>
      </c>
      <c r="T3324" s="8"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102"/>
        <v>125.89999999999999</v>
      </c>
      <c r="P3325">
        <f t="shared" si="103"/>
        <v>2569.3877551020405</v>
      </c>
      <c r="Q3325" t="s">
        <v>8322</v>
      </c>
      <c r="R3325" t="s">
        <v>8323</v>
      </c>
      <c r="S3325" s="8">
        <v>42608.36583333333</v>
      </c>
      <c r="T3325" s="8"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102"/>
        <v>101.66666666666666</v>
      </c>
      <c r="P3326">
        <f t="shared" si="103"/>
        <v>15250</v>
      </c>
      <c r="Q3326" t="s">
        <v>8322</v>
      </c>
      <c r="R3326" t="s">
        <v>8323</v>
      </c>
      <c r="S3326" s="8">
        <v>42512.58321759259</v>
      </c>
      <c r="T3326" s="8"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102"/>
        <v>112.5</v>
      </c>
      <c r="P3327">
        <f t="shared" si="103"/>
        <v>3000</v>
      </c>
      <c r="Q3327" t="s">
        <v>8322</v>
      </c>
      <c r="R3327" t="s">
        <v>8323</v>
      </c>
      <c r="S3327" s="8">
        <v>42064.785613425927</v>
      </c>
      <c r="T3327" s="8"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102"/>
        <v>101.375</v>
      </c>
      <c r="P3328">
        <f t="shared" si="103"/>
        <v>14228.070175438597</v>
      </c>
      <c r="Q3328" t="s">
        <v>8322</v>
      </c>
      <c r="R3328" t="s">
        <v>8323</v>
      </c>
      <c r="S3328" s="8">
        <v>42041.714178240742</v>
      </c>
      <c r="T3328" s="8"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102"/>
        <v>101.25</v>
      </c>
      <c r="P3329">
        <f t="shared" si="103"/>
        <v>2454.5454545454545</v>
      </c>
      <c r="Q3329" t="s">
        <v>8322</v>
      </c>
      <c r="R3329" t="s">
        <v>8323</v>
      </c>
      <c r="S3329" s="8">
        <v>42468.374606481477</v>
      </c>
      <c r="T3329" s="8"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102"/>
        <v>146.38888888888889</v>
      </c>
      <c r="P3330">
        <f t="shared" si="103"/>
        <v>29277.777777777777</v>
      </c>
      <c r="Q3330" t="s">
        <v>8322</v>
      </c>
      <c r="R3330" t="s">
        <v>8323</v>
      </c>
      <c r="S3330" s="8">
        <v>41822.57503472222</v>
      </c>
      <c r="T3330" s="8"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104">(E3331/D3331)*100</f>
        <v>116.8</v>
      </c>
      <c r="P3331">
        <f t="shared" ref="P3331:P3394" si="105">(E3331/L3331)*100</f>
        <v>4492.3076923076924</v>
      </c>
      <c r="Q3331" t="s">
        <v>8322</v>
      </c>
      <c r="R3331" t="s">
        <v>8323</v>
      </c>
      <c r="S3331" s="8">
        <v>41837.323009259257</v>
      </c>
      <c r="T3331" s="8"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104"/>
        <v>106.26666666666667</v>
      </c>
      <c r="P3332">
        <f t="shared" si="105"/>
        <v>2310.144927536232</v>
      </c>
      <c r="Q3332" t="s">
        <v>8322</v>
      </c>
      <c r="R3332" t="s">
        <v>8323</v>
      </c>
      <c r="S3332" s="8">
        <v>42065.887361111112</v>
      </c>
      <c r="T3332" s="8"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104"/>
        <v>104.52</v>
      </c>
      <c r="P3333">
        <f t="shared" si="105"/>
        <v>8040.0000000000009</v>
      </c>
      <c r="Q3333" t="s">
        <v>8322</v>
      </c>
      <c r="R3333" t="s">
        <v>8323</v>
      </c>
      <c r="S3333" s="8">
        <v>42248.697754629626</v>
      </c>
      <c r="T3333" s="8"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104"/>
        <v>100</v>
      </c>
      <c r="P3334">
        <f t="shared" si="105"/>
        <v>7228.9156626506028</v>
      </c>
      <c r="Q3334" t="s">
        <v>8322</v>
      </c>
      <c r="R3334" t="s">
        <v>8323</v>
      </c>
      <c r="S3334" s="8">
        <v>41809.860300925924</v>
      </c>
      <c r="T3334" s="8"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104"/>
        <v>104.57142857142858</v>
      </c>
      <c r="P3335">
        <f t="shared" si="105"/>
        <v>3297.2972972972975</v>
      </c>
      <c r="Q3335" t="s">
        <v>8322</v>
      </c>
      <c r="R3335" t="s">
        <v>8323</v>
      </c>
      <c r="S3335" s="8">
        <v>42148.676851851851</v>
      </c>
      <c r="T3335" s="8"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104"/>
        <v>138.62051149573753</v>
      </c>
      <c r="P3336">
        <f t="shared" si="105"/>
        <v>11665.217391304348</v>
      </c>
      <c r="Q3336" t="s">
        <v>8322</v>
      </c>
      <c r="R3336" t="s">
        <v>8323</v>
      </c>
      <c r="S3336" s="8">
        <v>42185.521087962959</v>
      </c>
      <c r="T3336" s="8"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104"/>
        <v>100.32000000000001</v>
      </c>
      <c r="P3337">
        <f t="shared" si="105"/>
        <v>7961.9047619047624</v>
      </c>
      <c r="Q3337" t="s">
        <v>8322</v>
      </c>
      <c r="R3337" t="s">
        <v>8323</v>
      </c>
      <c r="S3337" s="8">
        <v>41827.674143518518</v>
      </c>
      <c r="T3337" s="8"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104"/>
        <v>100</v>
      </c>
      <c r="P3338">
        <f t="shared" si="105"/>
        <v>2777.7777777777778</v>
      </c>
      <c r="Q3338" t="s">
        <v>8322</v>
      </c>
      <c r="R3338" t="s">
        <v>8323</v>
      </c>
      <c r="S3338" s="8">
        <v>42437.398680555561</v>
      </c>
      <c r="T3338" s="8"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104"/>
        <v>110.2</v>
      </c>
      <c r="P3339">
        <f t="shared" si="105"/>
        <v>8102.9411764705883</v>
      </c>
      <c r="Q3339" t="s">
        <v>8322</v>
      </c>
      <c r="R3339" t="s">
        <v>8323</v>
      </c>
      <c r="S3339" s="8">
        <v>41901.282025462962</v>
      </c>
      <c r="T3339" s="8"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104"/>
        <v>102.18</v>
      </c>
      <c r="P3340">
        <f t="shared" si="105"/>
        <v>13684.821428571428</v>
      </c>
      <c r="Q3340" t="s">
        <v>8322</v>
      </c>
      <c r="R3340" t="s">
        <v>8323</v>
      </c>
      <c r="S3340" s="8">
        <v>42769.574999999997</v>
      </c>
      <c r="T3340" s="8"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104"/>
        <v>104.35000000000001</v>
      </c>
      <c r="P3341">
        <f t="shared" si="105"/>
        <v>17761.702127659573</v>
      </c>
      <c r="Q3341" t="s">
        <v>8322</v>
      </c>
      <c r="R3341" t="s">
        <v>8323</v>
      </c>
      <c r="S3341" s="8">
        <v>42549.665717592594</v>
      </c>
      <c r="T3341" s="8"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104"/>
        <v>138.16666666666666</v>
      </c>
      <c r="P3342">
        <f t="shared" si="105"/>
        <v>10907.894736842105</v>
      </c>
      <c r="Q3342" t="s">
        <v>8322</v>
      </c>
      <c r="R3342" t="s">
        <v>8323</v>
      </c>
      <c r="S3342" s="8">
        <v>42685.974004629628</v>
      </c>
      <c r="T3342" s="8"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104"/>
        <v>100</v>
      </c>
      <c r="P3343">
        <f t="shared" si="105"/>
        <v>11964.285714285714</v>
      </c>
      <c r="Q3343" t="s">
        <v>8322</v>
      </c>
      <c r="R3343" t="s">
        <v>8323</v>
      </c>
      <c r="S3343" s="8">
        <v>42510.798854166671</v>
      </c>
      <c r="T3343" s="8"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104"/>
        <v>101.66666666666666</v>
      </c>
      <c r="P3344">
        <f t="shared" si="105"/>
        <v>7820.5128205128203</v>
      </c>
      <c r="Q3344" t="s">
        <v>8322</v>
      </c>
      <c r="R3344" t="s">
        <v>8323</v>
      </c>
      <c r="S3344" s="8">
        <v>42062.296412037031</v>
      </c>
      <c r="T3344" s="8"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104"/>
        <v>171.42857142857142</v>
      </c>
      <c r="P3345">
        <f t="shared" si="105"/>
        <v>5217.391304347826</v>
      </c>
      <c r="Q3345" t="s">
        <v>8322</v>
      </c>
      <c r="R3345" t="s">
        <v>8323</v>
      </c>
      <c r="S3345" s="8">
        <v>42452.916481481487</v>
      </c>
      <c r="T3345" s="8"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104"/>
        <v>101.44444444444444</v>
      </c>
      <c r="P3346">
        <f t="shared" si="105"/>
        <v>11412.5</v>
      </c>
      <c r="Q3346" t="s">
        <v>8322</v>
      </c>
      <c r="R3346" t="s">
        <v>8323</v>
      </c>
      <c r="S3346" s="8">
        <v>41851.200150462959</v>
      </c>
      <c r="T3346" s="8"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104"/>
        <v>130</v>
      </c>
      <c r="P3347">
        <f t="shared" si="105"/>
        <v>5000</v>
      </c>
      <c r="Q3347" t="s">
        <v>8322</v>
      </c>
      <c r="R3347" t="s">
        <v>8323</v>
      </c>
      <c r="S3347" s="8">
        <v>42053.106111111112</v>
      </c>
      <c r="T3347" s="8"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104"/>
        <v>110.00000000000001</v>
      </c>
      <c r="P3348">
        <f t="shared" si="105"/>
        <v>9166.6666666666679</v>
      </c>
      <c r="Q3348" t="s">
        <v>8322</v>
      </c>
      <c r="R3348" t="s">
        <v>8323</v>
      </c>
      <c r="S3348" s="8">
        <v>42054.024421296301</v>
      </c>
      <c r="T3348" s="8"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104"/>
        <v>119.44999999999999</v>
      </c>
      <c r="P3349">
        <f t="shared" si="105"/>
        <v>10859.09090909091</v>
      </c>
      <c r="Q3349" t="s">
        <v>8322</v>
      </c>
      <c r="R3349" t="s">
        <v>8323</v>
      </c>
      <c r="S3349" s="8">
        <v>42484.551550925928</v>
      </c>
      <c r="T3349" s="8"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104"/>
        <v>100.2909090909091</v>
      </c>
      <c r="P3350">
        <f t="shared" si="105"/>
        <v>6982.2784810126577</v>
      </c>
      <c r="Q3350" t="s">
        <v>8322</v>
      </c>
      <c r="R3350" t="s">
        <v>8323</v>
      </c>
      <c r="S3350" s="8">
        <v>42466.558796296296</v>
      </c>
      <c r="T3350" s="8"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104"/>
        <v>153.4</v>
      </c>
      <c r="P3351">
        <f t="shared" si="105"/>
        <v>10957.142857142857</v>
      </c>
      <c r="Q3351" t="s">
        <v>8322</v>
      </c>
      <c r="R3351" t="s">
        <v>8323</v>
      </c>
      <c r="S3351" s="8">
        <v>42513.110787037032</v>
      </c>
      <c r="T3351" s="8"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104"/>
        <v>104.42857142857143</v>
      </c>
      <c r="P3352">
        <f t="shared" si="105"/>
        <v>7166.666666666667</v>
      </c>
      <c r="Q3352" t="s">
        <v>8322</v>
      </c>
      <c r="R3352" t="s">
        <v>8323</v>
      </c>
      <c r="S3352" s="8">
        <v>42302.701516203699</v>
      </c>
      <c r="T3352" s="8"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104"/>
        <v>101.1</v>
      </c>
      <c r="P3353">
        <f t="shared" si="105"/>
        <v>9361.1111111111113</v>
      </c>
      <c r="Q3353" t="s">
        <v>8322</v>
      </c>
      <c r="R3353" t="s">
        <v>8323</v>
      </c>
      <c r="S3353" s="8">
        <v>41806.395428240743</v>
      </c>
      <c r="T3353" s="8"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104"/>
        <v>107.52</v>
      </c>
      <c r="P3354">
        <f t="shared" si="105"/>
        <v>7680</v>
      </c>
      <c r="Q3354" t="s">
        <v>8322</v>
      </c>
      <c r="R3354" t="s">
        <v>8323</v>
      </c>
      <c r="S3354" s="8">
        <v>42495.992800925931</v>
      </c>
      <c r="T3354" s="8"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104"/>
        <v>315</v>
      </c>
      <c r="P3355">
        <f t="shared" si="105"/>
        <v>3579.5454545454545</v>
      </c>
      <c r="Q3355" t="s">
        <v>8322</v>
      </c>
      <c r="R3355" t="s">
        <v>8323</v>
      </c>
      <c r="S3355" s="8">
        <v>42479.432291666672</v>
      </c>
      <c r="T3355" s="8"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104"/>
        <v>101.93333333333334</v>
      </c>
      <c r="P3356">
        <f t="shared" si="105"/>
        <v>5560</v>
      </c>
      <c r="Q3356" t="s">
        <v>8322</v>
      </c>
      <c r="R3356" t="s">
        <v>8323</v>
      </c>
      <c r="S3356" s="8">
        <v>42270.7269212963</v>
      </c>
      <c r="T3356" s="8"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104"/>
        <v>126.28571428571429</v>
      </c>
      <c r="P3357">
        <f t="shared" si="105"/>
        <v>14733.333333333334</v>
      </c>
      <c r="Q3357" t="s">
        <v>8322</v>
      </c>
      <c r="R3357" t="s">
        <v>8323</v>
      </c>
      <c r="S3357" s="8">
        <v>42489.619525462964</v>
      </c>
      <c r="T3357" s="8"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104"/>
        <v>101.4</v>
      </c>
      <c r="P3358">
        <f t="shared" si="105"/>
        <v>5633.3333333333339</v>
      </c>
      <c r="Q3358" t="s">
        <v>8322</v>
      </c>
      <c r="R3358" t="s">
        <v>8323</v>
      </c>
      <c r="S3358" s="8">
        <v>42536.815648148149</v>
      </c>
      <c r="T3358" s="8"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104"/>
        <v>101</v>
      </c>
      <c r="P3359">
        <f t="shared" si="105"/>
        <v>9619.0476190476184</v>
      </c>
      <c r="Q3359" t="s">
        <v>8322</v>
      </c>
      <c r="R3359" t="s">
        <v>8323</v>
      </c>
      <c r="S3359" s="8">
        <v>41822.417939814812</v>
      </c>
      <c r="T3359" s="8"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104"/>
        <v>102.99000000000001</v>
      </c>
      <c r="P3360">
        <f t="shared" si="105"/>
        <v>6357.4074074074078</v>
      </c>
      <c r="Q3360" t="s">
        <v>8322</v>
      </c>
      <c r="R3360" t="s">
        <v>8323</v>
      </c>
      <c r="S3360" s="8">
        <v>41932.311099537037</v>
      </c>
      <c r="T3360" s="8"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104"/>
        <v>106.25</v>
      </c>
      <c r="P3361">
        <f t="shared" si="105"/>
        <v>18478.26086956522</v>
      </c>
      <c r="Q3361" t="s">
        <v>8322</v>
      </c>
      <c r="R3361" t="s">
        <v>8323</v>
      </c>
      <c r="S3361" s="8">
        <v>42746.057106481487</v>
      </c>
      <c r="T3361" s="8"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104"/>
        <v>101.37777777777779</v>
      </c>
      <c r="P3362">
        <f t="shared" si="105"/>
        <v>12672.222222222223</v>
      </c>
      <c r="Q3362" t="s">
        <v>8322</v>
      </c>
      <c r="R3362" t="s">
        <v>8323</v>
      </c>
      <c r="S3362" s="8">
        <v>42697.082673611112</v>
      </c>
      <c r="T3362" s="8"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104"/>
        <v>113.46000000000001</v>
      </c>
      <c r="P3363">
        <f t="shared" si="105"/>
        <v>8342.6470588235297</v>
      </c>
      <c r="Q3363" t="s">
        <v>8322</v>
      </c>
      <c r="R3363" t="s">
        <v>8323</v>
      </c>
      <c r="S3363" s="8">
        <v>41866.025347222225</v>
      </c>
      <c r="T3363" s="8"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104"/>
        <v>218.00000000000003</v>
      </c>
      <c r="P3364">
        <f t="shared" si="105"/>
        <v>5450</v>
      </c>
      <c r="Q3364" t="s">
        <v>8322</v>
      </c>
      <c r="R3364" t="s">
        <v>8323</v>
      </c>
      <c r="S3364" s="8">
        <v>42056.091631944444</v>
      </c>
      <c r="T3364" s="8"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104"/>
        <v>101.41935483870968</v>
      </c>
      <c r="P3365">
        <f t="shared" si="105"/>
        <v>30230.76923076923</v>
      </c>
      <c r="Q3365" t="s">
        <v>8322</v>
      </c>
      <c r="R3365" t="s">
        <v>8323</v>
      </c>
      <c r="S3365" s="8">
        <v>41851.771354166667</v>
      </c>
      <c r="T3365" s="8"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104"/>
        <v>105.93333333333332</v>
      </c>
      <c r="P3366">
        <f t="shared" si="105"/>
        <v>4413.8888888888887</v>
      </c>
      <c r="Q3366" t="s">
        <v>8322</v>
      </c>
      <c r="R3366" t="s">
        <v>8323</v>
      </c>
      <c r="S3366" s="8">
        <v>42422.977418981478</v>
      </c>
      <c r="T3366" s="8"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104"/>
        <v>104</v>
      </c>
      <c r="P3367">
        <f t="shared" si="105"/>
        <v>86666.666666666657</v>
      </c>
      <c r="Q3367" t="s">
        <v>8322</v>
      </c>
      <c r="R3367" t="s">
        <v>8323</v>
      </c>
      <c r="S3367" s="8">
        <v>42321.101759259262</v>
      </c>
      <c r="T3367" s="8"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104"/>
        <v>221</v>
      </c>
      <c r="P3368">
        <f t="shared" si="105"/>
        <v>6138.8888888888887</v>
      </c>
      <c r="Q3368" t="s">
        <v>8322</v>
      </c>
      <c r="R3368" t="s">
        <v>8323</v>
      </c>
      <c r="S3368" s="8">
        <v>42107.067557870367</v>
      </c>
      <c r="T3368" s="8"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104"/>
        <v>118.66666666666667</v>
      </c>
      <c r="P3369">
        <f t="shared" si="105"/>
        <v>2966.666666666667</v>
      </c>
      <c r="Q3369" t="s">
        <v>8322</v>
      </c>
      <c r="R3369" t="s">
        <v>8323</v>
      </c>
      <c r="S3369" s="8">
        <v>42192.933958333335</v>
      </c>
      <c r="T3369" s="8"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104"/>
        <v>104.60000000000001</v>
      </c>
      <c r="P3370">
        <f t="shared" si="105"/>
        <v>4547.826086956522</v>
      </c>
      <c r="Q3370" t="s">
        <v>8322</v>
      </c>
      <c r="R3370" t="s">
        <v>8323</v>
      </c>
      <c r="S3370" s="8">
        <v>41969.199756944443</v>
      </c>
      <c r="T3370" s="8"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104"/>
        <v>103.89999999999999</v>
      </c>
      <c r="P3371">
        <f t="shared" si="105"/>
        <v>9620.3703703703704</v>
      </c>
      <c r="Q3371" t="s">
        <v>8322</v>
      </c>
      <c r="R3371" t="s">
        <v>8323</v>
      </c>
      <c r="S3371" s="8">
        <v>42690.041435185187</v>
      </c>
      <c r="T3371" s="8"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104"/>
        <v>117.73333333333333</v>
      </c>
      <c r="P3372">
        <f t="shared" si="105"/>
        <v>6792.3076923076924</v>
      </c>
      <c r="Q3372" t="s">
        <v>8322</v>
      </c>
      <c r="R3372" t="s">
        <v>8323</v>
      </c>
      <c r="S3372" s="8">
        <v>42690.334317129629</v>
      </c>
      <c r="T3372" s="8"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104"/>
        <v>138.5</v>
      </c>
      <c r="P3373">
        <f t="shared" si="105"/>
        <v>3077.7777777777778</v>
      </c>
      <c r="Q3373" t="s">
        <v>8322</v>
      </c>
      <c r="R3373" t="s">
        <v>8323</v>
      </c>
      <c r="S3373" s="8">
        <v>42312.874594907407</v>
      </c>
      <c r="T3373" s="8"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104"/>
        <v>103.49999999999999</v>
      </c>
      <c r="P3374">
        <f t="shared" si="105"/>
        <v>3833.3333333333335</v>
      </c>
      <c r="Q3374" t="s">
        <v>8322</v>
      </c>
      <c r="R3374" t="s">
        <v>8323</v>
      </c>
      <c r="S3374" s="8">
        <v>41855.548101851848</v>
      </c>
      <c r="T3374" s="8"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104"/>
        <v>100.25</v>
      </c>
      <c r="P3375">
        <f t="shared" si="105"/>
        <v>6683.333333333333</v>
      </c>
      <c r="Q3375" t="s">
        <v>8322</v>
      </c>
      <c r="R3375" t="s">
        <v>8323</v>
      </c>
      <c r="S3375" s="8">
        <v>42179.854629629626</v>
      </c>
      <c r="T3375" s="8"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104"/>
        <v>106.57142857142856</v>
      </c>
      <c r="P3376">
        <f t="shared" si="105"/>
        <v>7173.0769230769229</v>
      </c>
      <c r="Q3376" t="s">
        <v>8322</v>
      </c>
      <c r="R3376" t="s">
        <v>8323</v>
      </c>
      <c r="S3376" s="8">
        <v>42275.731666666667</v>
      </c>
      <c r="T3376" s="8"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104"/>
        <v>100</v>
      </c>
      <c r="P3377">
        <f t="shared" si="105"/>
        <v>17647.058823529413</v>
      </c>
      <c r="Q3377" t="s">
        <v>8322</v>
      </c>
      <c r="R3377" t="s">
        <v>8323</v>
      </c>
      <c r="S3377" s="8">
        <v>41765.610798611109</v>
      </c>
      <c r="T3377" s="8"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104"/>
        <v>100.01249999999999</v>
      </c>
      <c r="P3378">
        <f t="shared" si="105"/>
        <v>42110.526315789473</v>
      </c>
      <c r="Q3378" t="s">
        <v>8322</v>
      </c>
      <c r="R3378" t="s">
        <v>8323</v>
      </c>
      <c r="S3378" s="8">
        <v>42059.701319444444</v>
      </c>
      <c r="T3378" s="8"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104"/>
        <v>101.05</v>
      </c>
      <c r="P3379">
        <f t="shared" si="105"/>
        <v>10498.701298701299</v>
      </c>
      <c r="Q3379" t="s">
        <v>8322</v>
      </c>
      <c r="R3379" t="s">
        <v>8323</v>
      </c>
      <c r="S3379" s="8">
        <v>42053.732627314821</v>
      </c>
      <c r="T3379" s="8"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104"/>
        <v>107.63636363636364</v>
      </c>
      <c r="P3380">
        <f t="shared" si="105"/>
        <v>2819.0476190476188</v>
      </c>
      <c r="Q3380" t="s">
        <v>8322</v>
      </c>
      <c r="R3380" t="s">
        <v>8323</v>
      </c>
      <c r="S3380" s="8">
        <v>41858.355393518519</v>
      </c>
      <c r="T3380" s="8"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104"/>
        <v>103.64999999999999</v>
      </c>
      <c r="P3381">
        <f t="shared" si="105"/>
        <v>5455.2631578947367</v>
      </c>
      <c r="Q3381" t="s">
        <v>8322</v>
      </c>
      <c r="R3381" t="s">
        <v>8323</v>
      </c>
      <c r="S3381" s="8">
        <v>42225.513888888891</v>
      </c>
      <c r="T3381" s="8"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104"/>
        <v>104.43333333333334</v>
      </c>
      <c r="P3382">
        <f t="shared" si="105"/>
        <v>11189.285714285714</v>
      </c>
      <c r="Q3382" t="s">
        <v>8322</v>
      </c>
      <c r="R3382" t="s">
        <v>8323</v>
      </c>
      <c r="S3382" s="8">
        <v>41937.95344907407</v>
      </c>
      <c r="T3382" s="8"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104"/>
        <v>102.25</v>
      </c>
      <c r="P3383">
        <f t="shared" si="105"/>
        <v>8520.8333333333321</v>
      </c>
      <c r="Q3383" t="s">
        <v>8322</v>
      </c>
      <c r="R3383" t="s">
        <v>8323</v>
      </c>
      <c r="S3383" s="8">
        <v>42044.184988425928</v>
      </c>
      <c r="T3383" s="8"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104"/>
        <v>100.74285714285713</v>
      </c>
      <c r="P3384">
        <f t="shared" si="105"/>
        <v>7665.217391304348</v>
      </c>
      <c r="Q3384" t="s">
        <v>8322</v>
      </c>
      <c r="R3384" t="s">
        <v>8323</v>
      </c>
      <c r="S3384" s="8">
        <v>42559.431203703702</v>
      </c>
      <c r="T3384" s="8"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104"/>
        <v>111.71428571428572</v>
      </c>
      <c r="P3385">
        <f t="shared" si="105"/>
        <v>6516.666666666667</v>
      </c>
      <c r="Q3385" t="s">
        <v>8322</v>
      </c>
      <c r="R3385" t="s">
        <v>8323</v>
      </c>
      <c r="S3385" s="8">
        <v>42524.782638888893</v>
      </c>
      <c r="T3385" s="8"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104"/>
        <v>100.01100000000001</v>
      </c>
      <c r="P3386">
        <f t="shared" si="105"/>
        <v>9376.03125</v>
      </c>
      <c r="Q3386" t="s">
        <v>8322</v>
      </c>
      <c r="R3386" t="s">
        <v>8323</v>
      </c>
      <c r="S3386" s="8">
        <v>42292.087592592594</v>
      </c>
      <c r="T3386" s="8"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104"/>
        <v>100</v>
      </c>
      <c r="P3387">
        <f t="shared" si="105"/>
        <v>13333.333333333334</v>
      </c>
      <c r="Q3387" t="s">
        <v>8322</v>
      </c>
      <c r="R3387" t="s">
        <v>8323</v>
      </c>
      <c r="S3387" s="8">
        <v>41953.8675</v>
      </c>
      <c r="T3387" s="8"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104"/>
        <v>105</v>
      </c>
      <c r="P3388">
        <f t="shared" si="105"/>
        <v>5121.9512195121952</v>
      </c>
      <c r="Q3388" t="s">
        <v>8322</v>
      </c>
      <c r="R3388" t="s">
        <v>8323</v>
      </c>
      <c r="S3388" s="8">
        <v>41946.644745370373</v>
      </c>
      <c r="T3388" s="8"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104"/>
        <v>116.86666666666667</v>
      </c>
      <c r="P3389">
        <f t="shared" si="105"/>
        <v>10017.142857142859</v>
      </c>
      <c r="Q3389" t="s">
        <v>8322</v>
      </c>
      <c r="R3389" t="s">
        <v>8323</v>
      </c>
      <c r="S3389" s="8">
        <v>41947.762592592589</v>
      </c>
      <c r="T3389" s="8"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104"/>
        <v>103.8</v>
      </c>
      <c r="P3390">
        <f t="shared" si="105"/>
        <v>3460</v>
      </c>
      <c r="Q3390" t="s">
        <v>8322</v>
      </c>
      <c r="R3390" t="s">
        <v>8323</v>
      </c>
      <c r="S3390" s="8">
        <v>42143.461122685185</v>
      </c>
      <c r="T3390" s="8"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104"/>
        <v>114.5</v>
      </c>
      <c r="P3391">
        <f t="shared" si="105"/>
        <v>18467.741935483871</v>
      </c>
      <c r="Q3391" t="s">
        <v>8322</v>
      </c>
      <c r="R3391" t="s">
        <v>8323</v>
      </c>
      <c r="S3391" s="8">
        <v>42494.563449074078</v>
      </c>
      <c r="T3391" s="8"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104"/>
        <v>102.4</v>
      </c>
      <c r="P3392">
        <f t="shared" si="105"/>
        <v>6981.8181818181811</v>
      </c>
      <c r="Q3392" t="s">
        <v>8322</v>
      </c>
      <c r="R3392" t="s">
        <v>8323</v>
      </c>
      <c r="S3392" s="8">
        <v>41815.774826388886</v>
      </c>
      <c r="T3392" s="8"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104"/>
        <v>223</v>
      </c>
      <c r="P3393">
        <f t="shared" si="105"/>
        <v>6194.4444444444443</v>
      </c>
      <c r="Q3393" t="s">
        <v>8322</v>
      </c>
      <c r="R3393" t="s">
        <v>8323</v>
      </c>
      <c r="S3393" s="8">
        <v>41830.545694444445</v>
      </c>
      <c r="T3393" s="8"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104"/>
        <v>100</v>
      </c>
      <c r="P3394">
        <f t="shared" si="105"/>
        <v>4166.6666666666661</v>
      </c>
      <c r="Q3394" t="s">
        <v>8322</v>
      </c>
      <c r="R3394" t="s">
        <v>8323</v>
      </c>
      <c r="S3394" s="8">
        <v>42446.845543981486</v>
      </c>
      <c r="T3394" s="8"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106">(E3395/D3395)*100</f>
        <v>105.80000000000001</v>
      </c>
      <c r="P3395">
        <f t="shared" ref="P3395:P3458" si="107">(E3395/L3395)*100</f>
        <v>3606.818181818182</v>
      </c>
      <c r="Q3395" t="s">
        <v>8322</v>
      </c>
      <c r="R3395" t="s">
        <v>8323</v>
      </c>
      <c r="S3395" s="8">
        <v>41923.921643518523</v>
      </c>
      <c r="T3395" s="8"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106"/>
        <v>142.36363636363635</v>
      </c>
      <c r="P3396">
        <f t="shared" si="107"/>
        <v>2900</v>
      </c>
      <c r="Q3396" t="s">
        <v>8322</v>
      </c>
      <c r="R3396" t="s">
        <v>8323</v>
      </c>
      <c r="S3396" s="8">
        <v>41817.59542824074</v>
      </c>
      <c r="T3396" s="8"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106"/>
        <v>184</v>
      </c>
      <c r="P3397">
        <f t="shared" si="107"/>
        <v>2421.0526315789471</v>
      </c>
      <c r="Q3397" t="s">
        <v>8322</v>
      </c>
      <c r="R3397" t="s">
        <v>8323</v>
      </c>
      <c r="S3397" s="8">
        <v>42140.712314814817</v>
      </c>
      <c r="T3397" s="8"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106"/>
        <v>104.33333333333333</v>
      </c>
      <c r="P3398">
        <f t="shared" si="107"/>
        <v>5589.2857142857147</v>
      </c>
      <c r="Q3398" t="s">
        <v>8322</v>
      </c>
      <c r="R3398" t="s">
        <v>8323</v>
      </c>
      <c r="S3398" s="8">
        <v>41764.44663194444</v>
      </c>
      <c r="T3398" s="8"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106"/>
        <v>112.00000000000001</v>
      </c>
      <c r="P3399">
        <f t="shared" si="107"/>
        <v>1166.6666666666665</v>
      </c>
      <c r="Q3399" t="s">
        <v>8322</v>
      </c>
      <c r="R3399" t="s">
        <v>8323</v>
      </c>
      <c r="S3399" s="8">
        <v>42378.478344907402</v>
      </c>
      <c r="T3399" s="8"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106"/>
        <v>111.07499999999999</v>
      </c>
      <c r="P3400">
        <f t="shared" si="107"/>
        <v>6835.3846153846152</v>
      </c>
      <c r="Q3400" t="s">
        <v>8322</v>
      </c>
      <c r="R3400" t="s">
        <v>8323</v>
      </c>
      <c r="S3400" s="8">
        <v>41941.75203703704</v>
      </c>
      <c r="T3400" s="8"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106"/>
        <v>103.75000000000001</v>
      </c>
      <c r="P3401">
        <f t="shared" si="107"/>
        <v>2706.521739130435</v>
      </c>
      <c r="Q3401" t="s">
        <v>8322</v>
      </c>
      <c r="R3401" t="s">
        <v>8323</v>
      </c>
      <c r="S3401" s="8">
        <v>42026.920428240745</v>
      </c>
      <c r="T3401" s="8"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106"/>
        <v>100.41</v>
      </c>
      <c r="P3402">
        <f t="shared" si="107"/>
        <v>11812.941176470587</v>
      </c>
      <c r="Q3402" t="s">
        <v>8322</v>
      </c>
      <c r="R3402" t="s">
        <v>8323</v>
      </c>
      <c r="S3402" s="8">
        <v>41834.953865740739</v>
      </c>
      <c r="T3402" s="8"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106"/>
        <v>101.86206896551724</v>
      </c>
      <c r="P3403">
        <f t="shared" si="107"/>
        <v>4475.757575757576</v>
      </c>
      <c r="Q3403" t="s">
        <v>8322</v>
      </c>
      <c r="R3403" t="s">
        <v>8323</v>
      </c>
      <c r="S3403" s="8">
        <v>42193.723912037036</v>
      </c>
      <c r="T3403" s="8"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106"/>
        <v>109.76666666666665</v>
      </c>
      <c r="P3404">
        <f t="shared" si="107"/>
        <v>9978.7878787878781</v>
      </c>
      <c r="Q3404" t="s">
        <v>8322</v>
      </c>
      <c r="R3404" t="s">
        <v>8323</v>
      </c>
      <c r="S3404" s="8">
        <v>42290.61855324074</v>
      </c>
      <c r="T3404" s="8"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106"/>
        <v>100</v>
      </c>
      <c r="P3405">
        <f t="shared" si="107"/>
        <v>11764.705882352941</v>
      </c>
      <c r="Q3405" t="s">
        <v>8322</v>
      </c>
      <c r="R3405" t="s">
        <v>8323</v>
      </c>
      <c r="S3405" s="8">
        <v>42150.462083333332</v>
      </c>
      <c r="T3405" s="8"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106"/>
        <v>122</v>
      </c>
      <c r="P3406">
        <f t="shared" si="107"/>
        <v>20333.333333333336</v>
      </c>
      <c r="Q3406" t="s">
        <v>8322</v>
      </c>
      <c r="R3406" t="s">
        <v>8323</v>
      </c>
      <c r="S3406" s="8">
        <v>42152.503495370373</v>
      </c>
      <c r="T3406" s="8"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106"/>
        <v>137.57142857142856</v>
      </c>
      <c r="P3407">
        <f t="shared" si="107"/>
        <v>2832.3529411764707</v>
      </c>
      <c r="Q3407" t="s">
        <v>8322</v>
      </c>
      <c r="R3407" t="s">
        <v>8323</v>
      </c>
      <c r="S3407" s="8">
        <v>42410.017199074078</v>
      </c>
      <c r="T3407" s="8"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106"/>
        <v>100.31000000000002</v>
      </c>
      <c r="P3408">
        <f t="shared" si="107"/>
        <v>11023.076923076922</v>
      </c>
      <c r="Q3408" t="s">
        <v>8322</v>
      </c>
      <c r="R3408" t="s">
        <v>8323</v>
      </c>
      <c r="S3408" s="8">
        <v>41791.492777777778</v>
      </c>
      <c r="T3408" s="8"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106"/>
        <v>107.1</v>
      </c>
      <c r="P3409">
        <f t="shared" si="107"/>
        <v>3197.0149253731342</v>
      </c>
      <c r="Q3409" t="s">
        <v>8322</v>
      </c>
      <c r="R3409" t="s">
        <v>8323</v>
      </c>
      <c r="S3409" s="8">
        <v>41796.422326388885</v>
      </c>
      <c r="T3409" s="8"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106"/>
        <v>211</v>
      </c>
      <c r="P3410">
        <f t="shared" si="107"/>
        <v>5861.1111111111113</v>
      </c>
      <c r="Q3410" t="s">
        <v>8322</v>
      </c>
      <c r="R3410" t="s">
        <v>8323</v>
      </c>
      <c r="S3410" s="8">
        <v>41808.991944444446</v>
      </c>
      <c r="T3410" s="8"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106"/>
        <v>123.6</v>
      </c>
      <c r="P3411">
        <f t="shared" si="107"/>
        <v>2942.8571428571427</v>
      </c>
      <c r="Q3411" t="s">
        <v>8322</v>
      </c>
      <c r="R3411" t="s">
        <v>8323</v>
      </c>
      <c r="S3411" s="8">
        <v>42544.814328703709</v>
      </c>
      <c r="T3411" s="8"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106"/>
        <v>108.5</v>
      </c>
      <c r="P3412">
        <f t="shared" si="107"/>
        <v>8137.5</v>
      </c>
      <c r="Q3412" t="s">
        <v>8322</v>
      </c>
      <c r="R3412" t="s">
        <v>8323</v>
      </c>
      <c r="S3412" s="8">
        <v>42500.041550925926</v>
      </c>
      <c r="T3412" s="8"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106"/>
        <v>103.56666666666668</v>
      </c>
      <c r="P3413">
        <f t="shared" si="107"/>
        <v>19916.666666666664</v>
      </c>
      <c r="Q3413" t="s">
        <v>8322</v>
      </c>
      <c r="R3413" t="s">
        <v>8323</v>
      </c>
      <c r="S3413" s="8">
        <v>42265.022824074069</v>
      </c>
      <c r="T3413" s="8"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106"/>
        <v>100</v>
      </c>
      <c r="P3414">
        <f t="shared" si="107"/>
        <v>11538.461538461539</v>
      </c>
      <c r="Q3414" t="s">
        <v>8322</v>
      </c>
      <c r="R3414" t="s">
        <v>8323</v>
      </c>
      <c r="S3414" s="8">
        <v>41879.959050925929</v>
      </c>
      <c r="T3414" s="8"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106"/>
        <v>130</v>
      </c>
      <c r="P3415">
        <f t="shared" si="107"/>
        <v>4642.8571428571431</v>
      </c>
      <c r="Q3415" t="s">
        <v>8322</v>
      </c>
      <c r="R3415" t="s">
        <v>8323</v>
      </c>
      <c r="S3415" s="8">
        <v>42053.733078703706</v>
      </c>
      <c r="T3415" s="8"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106"/>
        <v>103.49999999999999</v>
      </c>
      <c r="P3416">
        <f t="shared" si="107"/>
        <v>7056.8181818181811</v>
      </c>
      <c r="Q3416" t="s">
        <v>8322</v>
      </c>
      <c r="R3416" t="s">
        <v>8323</v>
      </c>
      <c r="S3416" s="8">
        <v>42675.832465277781</v>
      </c>
      <c r="T3416" s="8"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106"/>
        <v>100</v>
      </c>
      <c r="P3417">
        <f t="shared" si="107"/>
        <v>2222.2222222222222</v>
      </c>
      <c r="Q3417" t="s">
        <v>8322</v>
      </c>
      <c r="R3417" t="s">
        <v>8323</v>
      </c>
      <c r="S3417" s="8">
        <v>42467.144166666665</v>
      </c>
      <c r="T3417" s="8"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106"/>
        <v>119.6</v>
      </c>
      <c r="P3418">
        <f t="shared" si="107"/>
        <v>15946.666666666666</v>
      </c>
      <c r="Q3418" t="s">
        <v>8322</v>
      </c>
      <c r="R3418" t="s">
        <v>8323</v>
      </c>
      <c r="S3418" s="8">
        <v>42089.412557870368</v>
      </c>
      <c r="T3418" s="8"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106"/>
        <v>100.00058823529412</v>
      </c>
      <c r="P3419">
        <f t="shared" si="107"/>
        <v>3777.7999999999997</v>
      </c>
      <c r="Q3419" t="s">
        <v>8322</v>
      </c>
      <c r="R3419" t="s">
        <v>8323</v>
      </c>
      <c r="S3419" s="8">
        <v>41894.91375</v>
      </c>
      <c r="T3419" s="8"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106"/>
        <v>100.875</v>
      </c>
      <c r="P3420">
        <f t="shared" si="107"/>
        <v>7205.3571428571431</v>
      </c>
      <c r="Q3420" t="s">
        <v>8322</v>
      </c>
      <c r="R3420" t="s">
        <v>8323</v>
      </c>
      <c r="S3420" s="8">
        <v>41752.83457175926</v>
      </c>
      <c r="T3420" s="8"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106"/>
        <v>106.54545454545455</v>
      </c>
      <c r="P3421">
        <f t="shared" si="107"/>
        <v>6369.5652173913049</v>
      </c>
      <c r="Q3421" t="s">
        <v>8322</v>
      </c>
      <c r="R3421" t="s">
        <v>8323</v>
      </c>
      <c r="S3421" s="8">
        <v>42448.821585648147</v>
      </c>
      <c r="T3421" s="8"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106"/>
        <v>138</v>
      </c>
      <c r="P3422">
        <f t="shared" si="107"/>
        <v>2841.1764705882351</v>
      </c>
      <c r="Q3422" t="s">
        <v>8322</v>
      </c>
      <c r="R3422" t="s">
        <v>8323</v>
      </c>
      <c r="S3422" s="8">
        <v>42405.090300925927</v>
      </c>
      <c r="T3422" s="8"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106"/>
        <v>101.15</v>
      </c>
      <c r="P3423">
        <f t="shared" si="107"/>
        <v>10321.428571428571</v>
      </c>
      <c r="Q3423" t="s">
        <v>8322</v>
      </c>
      <c r="R3423" t="s">
        <v>8323</v>
      </c>
      <c r="S3423" s="8">
        <v>42037.791238425925</v>
      </c>
      <c r="T3423" s="8"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106"/>
        <v>109.1</v>
      </c>
      <c r="P3424">
        <f t="shared" si="107"/>
        <v>7115.217391304348</v>
      </c>
      <c r="Q3424" t="s">
        <v>8322</v>
      </c>
      <c r="R3424" t="s">
        <v>8323</v>
      </c>
      <c r="S3424" s="8">
        <v>42323.562222222223</v>
      </c>
      <c r="T3424" s="8"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106"/>
        <v>140</v>
      </c>
      <c r="P3425">
        <f t="shared" si="107"/>
        <v>3500</v>
      </c>
      <c r="Q3425" t="s">
        <v>8322</v>
      </c>
      <c r="R3425" t="s">
        <v>8323</v>
      </c>
      <c r="S3425" s="8">
        <v>42088.911354166667</v>
      </c>
      <c r="T3425" s="8"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106"/>
        <v>103.58333333333334</v>
      </c>
      <c r="P3426">
        <f t="shared" si="107"/>
        <v>8177.6315789473683</v>
      </c>
      <c r="Q3426" t="s">
        <v>8322</v>
      </c>
      <c r="R3426" t="s">
        <v>8323</v>
      </c>
      <c r="S3426" s="8">
        <v>42018.676898148144</v>
      </c>
      <c r="T3426" s="8"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106"/>
        <v>102.97033333333331</v>
      </c>
      <c r="P3427">
        <f t="shared" si="107"/>
        <v>29702.980769230766</v>
      </c>
      <c r="Q3427" t="s">
        <v>8322</v>
      </c>
      <c r="R3427" t="s">
        <v>8323</v>
      </c>
      <c r="S3427" s="8">
        <v>41884.617314814815</v>
      </c>
      <c r="T3427" s="8"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106"/>
        <v>108.13333333333333</v>
      </c>
      <c r="P3428">
        <f t="shared" si="107"/>
        <v>4660.9195402298856</v>
      </c>
      <c r="Q3428" t="s">
        <v>8322</v>
      </c>
      <c r="R3428" t="s">
        <v>8323</v>
      </c>
      <c r="S3428" s="8">
        <v>41884.056747685187</v>
      </c>
      <c r="T3428" s="8"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106"/>
        <v>100</v>
      </c>
      <c r="P3429">
        <f t="shared" si="107"/>
        <v>5172.4137931034484</v>
      </c>
      <c r="Q3429" t="s">
        <v>8322</v>
      </c>
      <c r="R3429" t="s">
        <v>8323</v>
      </c>
      <c r="S3429" s="8">
        <v>41792.645277777774</v>
      </c>
      <c r="T3429" s="8"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106"/>
        <v>102.75000000000001</v>
      </c>
      <c r="P3430">
        <f t="shared" si="107"/>
        <v>4029.4117647058824</v>
      </c>
      <c r="Q3430" t="s">
        <v>8322</v>
      </c>
      <c r="R3430" t="s">
        <v>8323</v>
      </c>
      <c r="S3430" s="8">
        <v>42038.720451388886</v>
      </c>
      <c r="T3430" s="8"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106"/>
        <v>130</v>
      </c>
      <c r="P3431">
        <f t="shared" si="107"/>
        <v>1625</v>
      </c>
      <c r="Q3431" t="s">
        <v>8322</v>
      </c>
      <c r="R3431" t="s">
        <v>8323</v>
      </c>
      <c r="S3431" s="8">
        <v>42662.021539351852</v>
      </c>
      <c r="T3431" s="8"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106"/>
        <v>108.54949999999999</v>
      </c>
      <c r="P3432">
        <f t="shared" si="107"/>
        <v>3015.2638888888887</v>
      </c>
      <c r="Q3432" t="s">
        <v>8322</v>
      </c>
      <c r="R3432" t="s">
        <v>8323</v>
      </c>
      <c r="S3432" s="8">
        <v>41820.945613425924</v>
      </c>
      <c r="T3432" s="8"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106"/>
        <v>100</v>
      </c>
      <c r="P3433">
        <f t="shared" si="107"/>
        <v>9523.8095238095248</v>
      </c>
      <c r="Q3433" t="s">
        <v>8322</v>
      </c>
      <c r="R3433" t="s">
        <v>8323</v>
      </c>
      <c r="S3433" s="8">
        <v>41839.730937500004</v>
      </c>
      <c r="T3433" s="8"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106"/>
        <v>109.65</v>
      </c>
      <c r="P3434">
        <f t="shared" si="107"/>
        <v>5221.4285714285716</v>
      </c>
      <c r="Q3434" t="s">
        <v>8322</v>
      </c>
      <c r="R3434" t="s">
        <v>8323</v>
      </c>
      <c r="S3434" s="8">
        <v>42380.581180555557</v>
      </c>
      <c r="T3434" s="8"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106"/>
        <v>100.26315789473684</v>
      </c>
      <c r="P3435">
        <f t="shared" si="107"/>
        <v>13415.492957746479</v>
      </c>
      <c r="Q3435" t="s">
        <v>8322</v>
      </c>
      <c r="R3435" t="s">
        <v>8323</v>
      </c>
      <c r="S3435" s="8">
        <v>41776.063136574077</v>
      </c>
      <c r="T3435" s="8"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106"/>
        <v>105.55000000000001</v>
      </c>
      <c r="P3436">
        <f t="shared" si="107"/>
        <v>6282.7380952380945</v>
      </c>
      <c r="Q3436" t="s">
        <v>8322</v>
      </c>
      <c r="R3436" t="s">
        <v>8323</v>
      </c>
      <c r="S3436" s="8">
        <v>41800.380428240744</v>
      </c>
      <c r="T3436" s="8"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106"/>
        <v>112.00000000000001</v>
      </c>
      <c r="P3437">
        <f t="shared" si="107"/>
        <v>5894.7368421052633</v>
      </c>
      <c r="Q3437" t="s">
        <v>8322</v>
      </c>
      <c r="R3437" t="s">
        <v>8323</v>
      </c>
      <c r="S3437" s="8">
        <v>42572.61681712963</v>
      </c>
      <c r="T3437" s="8"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106"/>
        <v>105.89999999999999</v>
      </c>
      <c r="P3438">
        <f t="shared" si="107"/>
        <v>14310.81081081081</v>
      </c>
      <c r="Q3438" t="s">
        <v>8322</v>
      </c>
      <c r="R3438" t="s">
        <v>8323</v>
      </c>
      <c r="S3438" s="8">
        <v>41851.541585648149</v>
      </c>
      <c r="T3438" s="8"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106"/>
        <v>101</v>
      </c>
      <c r="P3439">
        <f t="shared" si="107"/>
        <v>8416.6666666666679</v>
      </c>
      <c r="Q3439" t="s">
        <v>8322</v>
      </c>
      <c r="R3439" t="s">
        <v>8323</v>
      </c>
      <c r="S3439" s="8">
        <v>42205.710879629631</v>
      </c>
      <c r="T3439" s="8"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106"/>
        <v>104.2</v>
      </c>
      <c r="P3440">
        <f t="shared" si="107"/>
        <v>18607.142857142859</v>
      </c>
      <c r="Q3440" t="s">
        <v>8322</v>
      </c>
      <c r="R3440" t="s">
        <v>8323</v>
      </c>
      <c r="S3440" s="8">
        <v>42100.927858796291</v>
      </c>
      <c r="T3440" s="8"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106"/>
        <v>134.67833333333334</v>
      </c>
      <c r="P3441">
        <f t="shared" si="107"/>
        <v>8978.5555555555566</v>
      </c>
      <c r="Q3441" t="s">
        <v>8322</v>
      </c>
      <c r="R3441" t="s">
        <v>8323</v>
      </c>
      <c r="S3441" s="8">
        <v>42374.911226851851</v>
      </c>
      <c r="T3441" s="8"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106"/>
        <v>105.2184</v>
      </c>
      <c r="P3442">
        <f t="shared" si="107"/>
        <v>6415.7560975609758</v>
      </c>
      <c r="Q3442" t="s">
        <v>8322</v>
      </c>
      <c r="R3442" t="s">
        <v>8323</v>
      </c>
      <c r="S3442" s="8">
        <v>41809.12300925926</v>
      </c>
      <c r="T3442" s="8"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106"/>
        <v>102.60000000000001</v>
      </c>
      <c r="P3443">
        <f t="shared" si="107"/>
        <v>5965.1162790697672</v>
      </c>
      <c r="Q3443" t="s">
        <v>8322</v>
      </c>
      <c r="R3443" t="s">
        <v>8323</v>
      </c>
      <c r="S3443" s="8">
        <v>42294.429641203707</v>
      </c>
      <c r="T3443" s="8"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106"/>
        <v>100</v>
      </c>
      <c r="P3444">
        <f t="shared" si="107"/>
        <v>3125</v>
      </c>
      <c r="Q3444" t="s">
        <v>8322</v>
      </c>
      <c r="R3444" t="s">
        <v>8323</v>
      </c>
      <c r="S3444" s="8">
        <v>42124.841111111105</v>
      </c>
      <c r="T3444" s="8"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106"/>
        <v>185.5</v>
      </c>
      <c r="P3445">
        <f t="shared" si="107"/>
        <v>4122.2222222222217</v>
      </c>
      <c r="Q3445" t="s">
        <v>8322</v>
      </c>
      <c r="R3445" t="s">
        <v>8323</v>
      </c>
      <c r="S3445" s="8">
        <v>41861.524837962963</v>
      </c>
      <c r="T3445" s="8"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106"/>
        <v>289</v>
      </c>
      <c r="P3446">
        <f t="shared" si="107"/>
        <v>4335</v>
      </c>
      <c r="Q3446" t="s">
        <v>8322</v>
      </c>
      <c r="R3446" t="s">
        <v>8323</v>
      </c>
      <c r="S3446" s="8">
        <v>42521.291504629626</v>
      </c>
      <c r="T3446" s="8"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106"/>
        <v>100</v>
      </c>
      <c r="P3447">
        <f t="shared" si="107"/>
        <v>6451.6129032258068</v>
      </c>
      <c r="Q3447" t="s">
        <v>8322</v>
      </c>
      <c r="R3447" t="s">
        <v>8323</v>
      </c>
      <c r="S3447" s="8">
        <v>42272.530509259261</v>
      </c>
      <c r="T3447" s="8"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106"/>
        <v>108.2</v>
      </c>
      <c r="P3448">
        <f t="shared" si="107"/>
        <v>4328</v>
      </c>
      <c r="Q3448" t="s">
        <v>8322</v>
      </c>
      <c r="R3448" t="s">
        <v>8323</v>
      </c>
      <c r="S3448" s="8">
        <v>42016.832465277781</v>
      </c>
      <c r="T3448" s="8"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106"/>
        <v>107.80000000000001</v>
      </c>
      <c r="P3449">
        <f t="shared" si="107"/>
        <v>7700</v>
      </c>
      <c r="Q3449" t="s">
        <v>8322</v>
      </c>
      <c r="R3449" t="s">
        <v>8323</v>
      </c>
      <c r="S3449" s="8">
        <v>42402.889027777783</v>
      </c>
      <c r="T3449" s="8"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106"/>
        <v>109.76190476190477</v>
      </c>
      <c r="P3450">
        <f t="shared" si="107"/>
        <v>5122.2222222222217</v>
      </c>
      <c r="Q3450" t="s">
        <v>8322</v>
      </c>
      <c r="R3450" t="s">
        <v>8323</v>
      </c>
      <c r="S3450" s="8">
        <v>41960.119085648148</v>
      </c>
      <c r="T3450" s="8"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106"/>
        <v>170.625</v>
      </c>
      <c r="P3451">
        <f t="shared" si="107"/>
        <v>6825</v>
      </c>
      <c r="Q3451" t="s">
        <v>8322</v>
      </c>
      <c r="R3451" t="s">
        <v>8323</v>
      </c>
      <c r="S3451" s="8">
        <v>42532.052523148144</v>
      </c>
      <c r="T3451" s="8"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106"/>
        <v>152</v>
      </c>
      <c r="P3452">
        <f t="shared" si="107"/>
        <v>1948.7179487179485</v>
      </c>
      <c r="Q3452" t="s">
        <v>8322</v>
      </c>
      <c r="R3452" t="s">
        <v>8323</v>
      </c>
      <c r="S3452" s="8">
        <v>42036.704525462963</v>
      </c>
      <c r="T3452" s="8"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106"/>
        <v>101.23076923076924</v>
      </c>
      <c r="P3453">
        <f t="shared" si="107"/>
        <v>4112.5</v>
      </c>
      <c r="Q3453" t="s">
        <v>8322</v>
      </c>
      <c r="R3453" t="s">
        <v>8323</v>
      </c>
      <c r="S3453" s="8">
        <v>42088.723692129628</v>
      </c>
      <c r="T3453" s="8"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106"/>
        <v>153.19999999999999</v>
      </c>
      <c r="P3454">
        <f t="shared" si="107"/>
        <v>4140.54054054054</v>
      </c>
      <c r="Q3454" t="s">
        <v>8322</v>
      </c>
      <c r="R3454" t="s">
        <v>8323</v>
      </c>
      <c r="S3454" s="8">
        <v>41820.639189814814</v>
      </c>
      <c r="T3454" s="8"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106"/>
        <v>128.33333333333334</v>
      </c>
      <c r="P3455">
        <f t="shared" si="107"/>
        <v>2750</v>
      </c>
      <c r="Q3455" t="s">
        <v>8322</v>
      </c>
      <c r="R3455" t="s">
        <v>8323</v>
      </c>
      <c r="S3455" s="8">
        <v>42535.97865740741</v>
      </c>
      <c r="T3455" s="8"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106"/>
        <v>100.71428571428571</v>
      </c>
      <c r="P3456">
        <f t="shared" si="107"/>
        <v>3357.1428571428569</v>
      </c>
      <c r="Q3456" t="s">
        <v>8322</v>
      </c>
      <c r="R3456" t="s">
        <v>8323</v>
      </c>
      <c r="S3456" s="8">
        <v>41821.698599537034</v>
      </c>
      <c r="T3456" s="8"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106"/>
        <v>100.64999999999999</v>
      </c>
      <c r="P3457">
        <f t="shared" si="107"/>
        <v>14586.956521739132</v>
      </c>
      <c r="Q3457" t="s">
        <v>8322</v>
      </c>
      <c r="R3457" t="s">
        <v>8323</v>
      </c>
      <c r="S3457" s="8">
        <v>42626.7503125</v>
      </c>
      <c r="T3457" s="8"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106"/>
        <v>191.3</v>
      </c>
      <c r="P3458">
        <f t="shared" si="107"/>
        <v>35868.75</v>
      </c>
      <c r="Q3458" t="s">
        <v>8322</v>
      </c>
      <c r="R3458" t="s">
        <v>8323</v>
      </c>
      <c r="S3458" s="8">
        <v>41821.205636574072</v>
      </c>
      <c r="T3458" s="8"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108">(E3459/D3459)*100</f>
        <v>140.19999999999999</v>
      </c>
      <c r="P3459">
        <f t="shared" ref="P3459:P3522" si="109">(E3459/L3459)*100</f>
        <v>5098.181818181818</v>
      </c>
      <c r="Q3459" t="s">
        <v>8322</v>
      </c>
      <c r="R3459" t="s">
        <v>8323</v>
      </c>
      <c r="S3459" s="8">
        <v>42016.706678240742</v>
      </c>
      <c r="T3459" s="8"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108"/>
        <v>124.33537832310839</v>
      </c>
      <c r="P3460">
        <f t="shared" si="109"/>
        <v>4503.7037037037035</v>
      </c>
      <c r="Q3460" t="s">
        <v>8322</v>
      </c>
      <c r="R3460" t="s">
        <v>8323</v>
      </c>
      <c r="S3460" s="8">
        <v>42011.202581018515</v>
      </c>
      <c r="T3460" s="8"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108"/>
        <v>126.2</v>
      </c>
      <c r="P3461">
        <f t="shared" si="109"/>
        <v>1752.7777777777778</v>
      </c>
      <c r="Q3461" t="s">
        <v>8322</v>
      </c>
      <c r="R3461" t="s">
        <v>8323</v>
      </c>
      <c r="S3461" s="8">
        <v>42480.479861111111</v>
      </c>
      <c r="T3461" s="8"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108"/>
        <v>190</v>
      </c>
      <c r="P3462">
        <f t="shared" si="109"/>
        <v>5000</v>
      </c>
      <c r="Q3462" t="s">
        <v>8322</v>
      </c>
      <c r="R3462" t="s">
        <v>8323</v>
      </c>
      <c r="S3462" s="8">
        <v>41852.527222222219</v>
      </c>
      <c r="T3462" s="8"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108"/>
        <v>139</v>
      </c>
      <c r="P3463">
        <f t="shared" si="109"/>
        <v>5791.6666666666661</v>
      </c>
      <c r="Q3463" t="s">
        <v>8322</v>
      </c>
      <c r="R3463" t="s">
        <v>8323</v>
      </c>
      <c r="S3463" s="8">
        <v>42643.632858796293</v>
      </c>
      <c r="T3463" s="8"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108"/>
        <v>202</v>
      </c>
      <c r="P3464">
        <f t="shared" si="109"/>
        <v>2970.5882352941176</v>
      </c>
      <c r="Q3464" t="s">
        <v>8322</v>
      </c>
      <c r="R3464" t="s">
        <v>8323</v>
      </c>
      <c r="S3464" s="8">
        <v>42179.898472222223</v>
      </c>
      <c r="T3464" s="8"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108"/>
        <v>103.38000000000001</v>
      </c>
      <c r="P3465">
        <f t="shared" si="109"/>
        <v>9068.4210526315801</v>
      </c>
      <c r="Q3465" t="s">
        <v>8322</v>
      </c>
      <c r="R3465" t="s">
        <v>8323</v>
      </c>
      <c r="S3465" s="8">
        <v>42612.918807870374</v>
      </c>
      <c r="T3465" s="8"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108"/>
        <v>102.3236</v>
      </c>
      <c r="P3466">
        <f t="shared" si="109"/>
        <v>5501.2688172043017</v>
      </c>
      <c r="Q3466" t="s">
        <v>8322</v>
      </c>
      <c r="R3466" t="s">
        <v>8323</v>
      </c>
      <c r="S3466" s="8">
        <v>42575.130057870367</v>
      </c>
      <c r="T3466" s="8"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108"/>
        <v>103</v>
      </c>
      <c r="P3467">
        <f t="shared" si="109"/>
        <v>5722.2222222222217</v>
      </c>
      <c r="Q3467" t="s">
        <v>8322</v>
      </c>
      <c r="R3467" t="s">
        <v>8323</v>
      </c>
      <c r="S3467" s="8">
        <v>42200.625833333332</v>
      </c>
      <c r="T3467" s="8"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108"/>
        <v>127.14285714285714</v>
      </c>
      <c r="P3468">
        <f t="shared" si="109"/>
        <v>7295.0819672131147</v>
      </c>
      <c r="Q3468" t="s">
        <v>8322</v>
      </c>
      <c r="R3468" t="s">
        <v>8323</v>
      </c>
      <c r="S3468" s="8">
        <v>42420.019097222219</v>
      </c>
      <c r="T3468" s="8"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108"/>
        <v>101</v>
      </c>
      <c r="P3469">
        <f t="shared" si="109"/>
        <v>6446.8085106382969</v>
      </c>
      <c r="Q3469" t="s">
        <v>8322</v>
      </c>
      <c r="R3469" t="s">
        <v>8323</v>
      </c>
      <c r="S3469" s="8">
        <v>42053.671666666662</v>
      </c>
      <c r="T3469" s="8"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108"/>
        <v>121.78</v>
      </c>
      <c r="P3470">
        <f t="shared" si="109"/>
        <v>71635.294117647063</v>
      </c>
      <c r="Q3470" t="s">
        <v>8322</v>
      </c>
      <c r="R3470" t="s">
        <v>8323</v>
      </c>
      <c r="S3470" s="8">
        <v>42605.765381944439</v>
      </c>
      <c r="T3470" s="8"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108"/>
        <v>113.39285714285714</v>
      </c>
      <c r="P3471">
        <f t="shared" si="109"/>
        <v>5039.6825396825398</v>
      </c>
      <c r="Q3471" t="s">
        <v>8322</v>
      </c>
      <c r="R3471" t="s">
        <v>8323</v>
      </c>
      <c r="S3471" s="8">
        <v>42458.641724537039</v>
      </c>
      <c r="T3471" s="8"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108"/>
        <v>150</v>
      </c>
      <c r="P3472">
        <f t="shared" si="109"/>
        <v>4166.6666666666661</v>
      </c>
      <c r="Q3472" t="s">
        <v>8322</v>
      </c>
      <c r="R3472" t="s">
        <v>8323</v>
      </c>
      <c r="S3472" s="8">
        <v>42529.022013888884</v>
      </c>
      <c r="T3472" s="8"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108"/>
        <v>214.6</v>
      </c>
      <c r="P3473">
        <f t="shared" si="109"/>
        <v>3576.6666666666665</v>
      </c>
      <c r="Q3473" t="s">
        <v>8322</v>
      </c>
      <c r="R3473" t="s">
        <v>8323</v>
      </c>
      <c r="S3473" s="8">
        <v>41841.820486111108</v>
      </c>
      <c r="T3473" s="8"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108"/>
        <v>102.05</v>
      </c>
      <c r="P3474">
        <f t="shared" si="109"/>
        <v>8873.9130434782601</v>
      </c>
      <c r="Q3474" t="s">
        <v>8322</v>
      </c>
      <c r="R3474" t="s">
        <v>8323</v>
      </c>
      <c r="S3474" s="8">
        <v>41928.170497685183</v>
      </c>
      <c r="T3474" s="8"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108"/>
        <v>100</v>
      </c>
      <c r="P3475">
        <f t="shared" si="109"/>
        <v>14848.48484848485</v>
      </c>
      <c r="Q3475" t="s">
        <v>8322</v>
      </c>
      <c r="R3475" t="s">
        <v>8323</v>
      </c>
      <c r="S3475" s="8">
        <v>42062.834444444445</v>
      </c>
      <c r="T3475" s="8"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108"/>
        <v>101</v>
      </c>
      <c r="P3476">
        <f t="shared" si="109"/>
        <v>5179.4871794871797</v>
      </c>
      <c r="Q3476" t="s">
        <v>8322</v>
      </c>
      <c r="R3476" t="s">
        <v>8323</v>
      </c>
      <c r="S3476" s="8">
        <v>42541.501516203702</v>
      </c>
      <c r="T3476" s="8"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108"/>
        <v>113.33333333333333</v>
      </c>
      <c r="P3477">
        <f t="shared" si="109"/>
        <v>2000</v>
      </c>
      <c r="Q3477" t="s">
        <v>8322</v>
      </c>
      <c r="R3477" t="s">
        <v>8323</v>
      </c>
      <c r="S3477" s="8">
        <v>41918.880833333329</v>
      </c>
      <c r="T3477" s="8"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108"/>
        <v>104</v>
      </c>
      <c r="P3478">
        <f t="shared" si="109"/>
        <v>5200</v>
      </c>
      <c r="Q3478" t="s">
        <v>8322</v>
      </c>
      <c r="R3478" t="s">
        <v>8323</v>
      </c>
      <c r="S3478" s="8">
        <v>41921.279976851853</v>
      </c>
      <c r="T3478" s="8"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108"/>
        <v>115.33333333333333</v>
      </c>
      <c r="P3479">
        <f t="shared" si="109"/>
        <v>5323.0769230769238</v>
      </c>
      <c r="Q3479" t="s">
        <v>8322</v>
      </c>
      <c r="R3479" t="s">
        <v>8323</v>
      </c>
      <c r="S3479" s="8">
        <v>42128.736608796295</v>
      </c>
      <c r="T3479" s="8"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108"/>
        <v>112.85000000000001</v>
      </c>
      <c r="P3480">
        <f t="shared" si="109"/>
        <v>3959.6491228070176</v>
      </c>
      <c r="Q3480" t="s">
        <v>8322</v>
      </c>
      <c r="R3480" t="s">
        <v>8323</v>
      </c>
      <c r="S3480" s="8">
        <v>42053.916921296302</v>
      </c>
      <c r="T3480" s="8"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108"/>
        <v>127.86666666666666</v>
      </c>
      <c r="P3481">
        <f t="shared" si="109"/>
        <v>3425</v>
      </c>
      <c r="Q3481" t="s">
        <v>8322</v>
      </c>
      <c r="R3481" t="s">
        <v>8323</v>
      </c>
      <c r="S3481" s="8">
        <v>41781.855092592588</v>
      </c>
      <c r="T3481" s="8"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108"/>
        <v>142.66666666666669</v>
      </c>
      <c r="P3482">
        <f t="shared" si="109"/>
        <v>16461.538461538461</v>
      </c>
      <c r="Q3482" t="s">
        <v>8322</v>
      </c>
      <c r="R3482" t="s">
        <v>8323</v>
      </c>
      <c r="S3482" s="8">
        <v>42171.317442129628</v>
      </c>
      <c r="T3482" s="8"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108"/>
        <v>118.8</v>
      </c>
      <c r="P3483">
        <f t="shared" si="109"/>
        <v>12505.263157894737</v>
      </c>
      <c r="Q3483" t="s">
        <v>8322</v>
      </c>
      <c r="R3483" t="s">
        <v>8323</v>
      </c>
      <c r="S3483" s="8">
        <v>41989.24754629629</v>
      </c>
      <c r="T3483" s="8"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108"/>
        <v>138.33333333333334</v>
      </c>
      <c r="P3484">
        <f t="shared" si="109"/>
        <v>5187.5</v>
      </c>
      <c r="Q3484" t="s">
        <v>8322</v>
      </c>
      <c r="R3484" t="s">
        <v>8323</v>
      </c>
      <c r="S3484" s="8">
        <v>41796.771597222221</v>
      </c>
      <c r="T3484" s="8"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108"/>
        <v>159.9402985074627</v>
      </c>
      <c r="P3485">
        <f t="shared" si="109"/>
        <v>4028.5714285714284</v>
      </c>
      <c r="Q3485" t="s">
        <v>8322</v>
      </c>
      <c r="R3485" t="s">
        <v>8323</v>
      </c>
      <c r="S3485" s="8">
        <v>41793.668761574074</v>
      </c>
      <c r="T3485" s="8"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108"/>
        <v>114.24000000000001</v>
      </c>
      <c r="P3486">
        <f t="shared" si="109"/>
        <v>6490.909090909091</v>
      </c>
      <c r="Q3486" t="s">
        <v>8322</v>
      </c>
      <c r="R3486" t="s">
        <v>8323</v>
      </c>
      <c r="S3486" s="8">
        <v>42506.760405092587</v>
      </c>
      <c r="T3486" s="8"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108"/>
        <v>100.60606060606061</v>
      </c>
      <c r="P3487">
        <f t="shared" si="109"/>
        <v>5533.3333333333339</v>
      </c>
      <c r="Q3487" t="s">
        <v>8322</v>
      </c>
      <c r="R3487" t="s">
        <v>8323</v>
      </c>
      <c r="S3487" s="8">
        <v>42372.693055555559</v>
      </c>
      <c r="T3487" s="8"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108"/>
        <v>155.20000000000002</v>
      </c>
      <c r="P3488">
        <f t="shared" si="109"/>
        <v>8314.2857142857138</v>
      </c>
      <c r="Q3488" t="s">
        <v>8322</v>
      </c>
      <c r="R3488" t="s">
        <v>8323</v>
      </c>
      <c r="S3488" s="8">
        <v>42126.87501157407</v>
      </c>
      <c r="T3488" s="8"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108"/>
        <v>127.75000000000001</v>
      </c>
      <c r="P3489">
        <f t="shared" si="109"/>
        <v>3871.212121212121</v>
      </c>
      <c r="Q3489" t="s">
        <v>8322</v>
      </c>
      <c r="R3489" t="s">
        <v>8323</v>
      </c>
      <c r="S3489" s="8">
        <v>42149.940416666665</v>
      </c>
      <c r="T3489" s="8"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108"/>
        <v>121.2</v>
      </c>
      <c r="P3490">
        <f t="shared" si="109"/>
        <v>12537.931034482759</v>
      </c>
      <c r="Q3490" t="s">
        <v>8322</v>
      </c>
      <c r="R3490" t="s">
        <v>8323</v>
      </c>
      <c r="S3490" s="8">
        <v>42087.768055555556</v>
      </c>
      <c r="T3490" s="8"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108"/>
        <v>112.7</v>
      </c>
      <c r="P3491">
        <f t="shared" si="109"/>
        <v>7826.3888888888887</v>
      </c>
      <c r="Q3491" t="s">
        <v>8322</v>
      </c>
      <c r="R3491" t="s">
        <v>8323</v>
      </c>
      <c r="S3491" s="8">
        <v>41753.635775462964</v>
      </c>
      <c r="T3491" s="8"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108"/>
        <v>127.49999999999999</v>
      </c>
      <c r="P3492">
        <f t="shared" si="109"/>
        <v>4722.2222222222217</v>
      </c>
      <c r="Q3492" t="s">
        <v>8322</v>
      </c>
      <c r="R3492" t="s">
        <v>8323</v>
      </c>
      <c r="S3492" s="8">
        <v>42443.802361111113</v>
      </c>
      <c r="T3492" s="8"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108"/>
        <v>158.20000000000002</v>
      </c>
      <c r="P3493">
        <f t="shared" si="109"/>
        <v>7909.9999999999991</v>
      </c>
      <c r="Q3493" t="s">
        <v>8322</v>
      </c>
      <c r="R3493" t="s">
        <v>8323</v>
      </c>
      <c r="S3493" s="8">
        <v>42121.249814814815</v>
      </c>
      <c r="T3493" s="8"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108"/>
        <v>105.26894736842105</v>
      </c>
      <c r="P3494">
        <f t="shared" si="109"/>
        <v>11429.199999999999</v>
      </c>
      <c r="Q3494" t="s">
        <v>8322</v>
      </c>
      <c r="R3494" t="s">
        <v>8323</v>
      </c>
      <c r="S3494" s="8">
        <v>42268.009224537032</v>
      </c>
      <c r="T3494" s="8"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108"/>
        <v>100</v>
      </c>
      <c r="P3495">
        <f t="shared" si="109"/>
        <v>5172.4137931034484</v>
      </c>
      <c r="Q3495" t="s">
        <v>8322</v>
      </c>
      <c r="R3495" t="s">
        <v>8323</v>
      </c>
      <c r="S3495" s="8">
        <v>41848.866157407407</v>
      </c>
      <c r="T3495" s="8"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108"/>
        <v>100</v>
      </c>
      <c r="P3496">
        <f t="shared" si="109"/>
        <v>3076.9230769230771</v>
      </c>
      <c r="Q3496" t="s">
        <v>8322</v>
      </c>
      <c r="R3496" t="s">
        <v>8323</v>
      </c>
      <c r="S3496" s="8">
        <v>42689.214988425927</v>
      </c>
      <c r="T3496" s="8"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108"/>
        <v>106.86</v>
      </c>
      <c r="P3497">
        <f t="shared" si="109"/>
        <v>7420.833333333333</v>
      </c>
      <c r="Q3497" t="s">
        <v>8322</v>
      </c>
      <c r="R3497" t="s">
        <v>8323</v>
      </c>
      <c r="S3497" s="8">
        <v>41915.762835648151</v>
      </c>
      <c r="T3497" s="8"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108"/>
        <v>124.4</v>
      </c>
      <c r="P3498">
        <f t="shared" si="109"/>
        <v>4784.6153846153848</v>
      </c>
      <c r="Q3498" t="s">
        <v>8322</v>
      </c>
      <c r="R3498" t="s">
        <v>8323</v>
      </c>
      <c r="S3498" s="8">
        <v>42584.846828703703</v>
      </c>
      <c r="T3498" s="8"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108"/>
        <v>108.70406189555126</v>
      </c>
      <c r="P3499">
        <f t="shared" si="109"/>
        <v>3440.8163265306121</v>
      </c>
      <c r="Q3499" t="s">
        <v>8322</v>
      </c>
      <c r="R3499" t="s">
        <v>8323</v>
      </c>
      <c r="S3499" s="8">
        <v>42511.741944444439</v>
      </c>
      <c r="T3499" s="8"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108"/>
        <v>102.42424242424242</v>
      </c>
      <c r="P3500">
        <f t="shared" si="109"/>
        <v>4023.8095238095239</v>
      </c>
      <c r="Q3500" t="s">
        <v>8322</v>
      </c>
      <c r="R3500" t="s">
        <v>8323</v>
      </c>
      <c r="S3500" s="8">
        <v>42459.15861111111</v>
      </c>
      <c r="T3500" s="8"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108"/>
        <v>105.5</v>
      </c>
      <c r="P3501">
        <f t="shared" si="109"/>
        <v>6028.5714285714284</v>
      </c>
      <c r="Q3501" t="s">
        <v>8322</v>
      </c>
      <c r="R3501" t="s">
        <v>8323</v>
      </c>
      <c r="S3501" s="8">
        <v>42132.036168981482</v>
      </c>
      <c r="T3501" s="8"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108"/>
        <v>106.3</v>
      </c>
      <c r="P3502">
        <f t="shared" si="109"/>
        <v>2530.9523809523812</v>
      </c>
      <c r="Q3502" t="s">
        <v>8322</v>
      </c>
      <c r="R3502" t="s">
        <v>8323</v>
      </c>
      <c r="S3502" s="8">
        <v>42419.91942129629</v>
      </c>
      <c r="T3502" s="8"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108"/>
        <v>100.66666666666666</v>
      </c>
      <c r="P3503">
        <f t="shared" si="109"/>
        <v>3595.238095238095</v>
      </c>
      <c r="Q3503" t="s">
        <v>8322</v>
      </c>
      <c r="R3503" t="s">
        <v>8323</v>
      </c>
      <c r="S3503" s="8">
        <v>42233.763831018514</v>
      </c>
      <c r="T3503" s="8"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108"/>
        <v>105.4</v>
      </c>
      <c r="P3504">
        <f t="shared" si="109"/>
        <v>13600</v>
      </c>
      <c r="Q3504" t="s">
        <v>8322</v>
      </c>
      <c r="R3504" t="s">
        <v>8323</v>
      </c>
      <c r="S3504" s="8">
        <v>42430.839398148149</v>
      </c>
      <c r="T3504" s="8"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108"/>
        <v>107.55999999999999</v>
      </c>
      <c r="P3505">
        <f t="shared" si="109"/>
        <v>7076.3157894736833</v>
      </c>
      <c r="Q3505" t="s">
        <v>8322</v>
      </c>
      <c r="R3505" t="s">
        <v>8323</v>
      </c>
      <c r="S3505" s="8">
        <v>42545.478333333333</v>
      </c>
      <c r="T3505" s="8"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108"/>
        <v>100</v>
      </c>
      <c r="P3506">
        <f t="shared" si="109"/>
        <v>12500</v>
      </c>
      <c r="Q3506" t="s">
        <v>8322</v>
      </c>
      <c r="R3506" t="s">
        <v>8323</v>
      </c>
      <c r="S3506" s="8">
        <v>42297.748738425929</v>
      </c>
      <c r="T3506" s="8"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108"/>
        <v>103.76</v>
      </c>
      <c r="P3507">
        <f t="shared" si="109"/>
        <v>6651.2820512820508</v>
      </c>
      <c r="Q3507" t="s">
        <v>8322</v>
      </c>
      <c r="R3507" t="s">
        <v>8323</v>
      </c>
      <c r="S3507" s="8">
        <v>41760.935706018521</v>
      </c>
      <c r="T3507" s="8"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108"/>
        <v>101.49999999999999</v>
      </c>
      <c r="P3508">
        <f t="shared" si="109"/>
        <v>10500</v>
      </c>
      <c r="Q3508" t="s">
        <v>8322</v>
      </c>
      <c r="R3508" t="s">
        <v>8323</v>
      </c>
      <c r="S3508" s="8">
        <v>41829.734259259261</v>
      </c>
      <c r="T3508" s="8"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108"/>
        <v>104.4</v>
      </c>
      <c r="P3509">
        <f t="shared" si="109"/>
        <v>14500</v>
      </c>
      <c r="Q3509" t="s">
        <v>8322</v>
      </c>
      <c r="R3509" t="s">
        <v>8323</v>
      </c>
      <c r="S3509" s="8">
        <v>42491.92288194444</v>
      </c>
      <c r="T3509" s="8"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108"/>
        <v>180</v>
      </c>
      <c r="P3510">
        <f t="shared" si="109"/>
        <v>1200</v>
      </c>
      <c r="Q3510" t="s">
        <v>8322</v>
      </c>
      <c r="R3510" t="s">
        <v>8323</v>
      </c>
      <c r="S3510" s="8">
        <v>42477.729780092588</v>
      </c>
      <c r="T3510" s="8"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108"/>
        <v>106.33333333333333</v>
      </c>
      <c r="P3511">
        <f t="shared" si="109"/>
        <v>9666.6666666666679</v>
      </c>
      <c r="Q3511" t="s">
        <v>8322</v>
      </c>
      <c r="R3511" t="s">
        <v>8323</v>
      </c>
      <c r="S3511" s="8">
        <v>41950.859560185185</v>
      </c>
      <c r="T3511" s="8"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108"/>
        <v>100.55555555555556</v>
      </c>
      <c r="P3512">
        <f t="shared" si="109"/>
        <v>6033.3333333333339</v>
      </c>
      <c r="Q3512" t="s">
        <v>8322</v>
      </c>
      <c r="R3512" t="s">
        <v>8323</v>
      </c>
      <c r="S3512" s="8">
        <v>41802.62090277778</v>
      </c>
      <c r="T3512" s="8"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108"/>
        <v>101.2</v>
      </c>
      <c r="P3513">
        <f t="shared" si="109"/>
        <v>7989.4736842105258</v>
      </c>
      <c r="Q3513" t="s">
        <v>8322</v>
      </c>
      <c r="R3513" t="s">
        <v>8323</v>
      </c>
      <c r="S3513" s="8">
        <v>41927.873784722222</v>
      </c>
      <c r="T3513" s="8"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108"/>
        <v>100</v>
      </c>
      <c r="P3514">
        <f t="shared" si="109"/>
        <v>5882.3529411764703</v>
      </c>
      <c r="Q3514" t="s">
        <v>8322</v>
      </c>
      <c r="R3514" t="s">
        <v>8323</v>
      </c>
      <c r="S3514" s="8">
        <v>42057.536944444444</v>
      </c>
      <c r="T3514" s="8"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108"/>
        <v>118.39285714285714</v>
      </c>
      <c r="P3515">
        <f t="shared" si="109"/>
        <v>7534.090909090909</v>
      </c>
      <c r="Q3515" t="s">
        <v>8322</v>
      </c>
      <c r="R3515" t="s">
        <v>8323</v>
      </c>
      <c r="S3515" s="8">
        <v>41781.096203703702</v>
      </c>
      <c r="T3515" s="8"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108"/>
        <v>110.00000000000001</v>
      </c>
      <c r="P3516">
        <f t="shared" si="109"/>
        <v>5500</v>
      </c>
      <c r="Q3516" t="s">
        <v>8322</v>
      </c>
      <c r="R3516" t="s">
        <v>8323</v>
      </c>
      <c r="S3516" s="8">
        <v>42020.846666666665</v>
      </c>
      <c r="T3516" s="8"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108"/>
        <v>102.66666666666666</v>
      </c>
      <c r="P3517">
        <f t="shared" si="109"/>
        <v>6695.652173913044</v>
      </c>
      <c r="Q3517" t="s">
        <v>8322</v>
      </c>
      <c r="R3517" t="s">
        <v>8323</v>
      </c>
      <c r="S3517" s="8">
        <v>42125.772812499999</v>
      </c>
      <c r="T3517" s="8"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108"/>
        <v>100</v>
      </c>
      <c r="P3518">
        <f t="shared" si="109"/>
        <v>22727.272727272728</v>
      </c>
      <c r="Q3518" t="s">
        <v>8322</v>
      </c>
      <c r="R3518" t="s">
        <v>8323</v>
      </c>
      <c r="S3518" s="8">
        <v>41856.010069444441</v>
      </c>
      <c r="T3518" s="8"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108"/>
        <v>100</v>
      </c>
      <c r="P3519">
        <f t="shared" si="109"/>
        <v>30769.23076923077</v>
      </c>
      <c r="Q3519" t="s">
        <v>8322</v>
      </c>
      <c r="R3519" t="s">
        <v>8323</v>
      </c>
      <c r="S3519" s="8">
        <v>41794.817523148151</v>
      </c>
      <c r="T3519" s="8"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108"/>
        <v>110.04599999999999</v>
      </c>
      <c r="P3520">
        <f t="shared" si="109"/>
        <v>5002.090909090909</v>
      </c>
      <c r="Q3520" t="s">
        <v>8322</v>
      </c>
      <c r="R3520" t="s">
        <v>8323</v>
      </c>
      <c r="S3520" s="8">
        <v>41893.783553240741</v>
      </c>
      <c r="T3520" s="8"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108"/>
        <v>101.35000000000001</v>
      </c>
      <c r="P3521">
        <f t="shared" si="109"/>
        <v>7239.2857142857138</v>
      </c>
      <c r="Q3521" t="s">
        <v>8322</v>
      </c>
      <c r="R3521" t="s">
        <v>8323</v>
      </c>
      <c r="S3521" s="8">
        <v>42037.598958333328</v>
      </c>
      <c r="T3521" s="8"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108"/>
        <v>100.75</v>
      </c>
      <c r="P3522">
        <f t="shared" si="109"/>
        <v>9595.2380952380954</v>
      </c>
      <c r="Q3522" t="s">
        <v>8322</v>
      </c>
      <c r="R3522" t="s">
        <v>8323</v>
      </c>
      <c r="S3522" s="8">
        <v>42227.824212962965</v>
      </c>
      <c r="T3522" s="8"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110">(E3523/D3523)*100</f>
        <v>169.42857142857144</v>
      </c>
      <c r="P3523">
        <f t="shared" ref="P3523:P3586" si="111">(E3523/L3523)*100</f>
        <v>4561.538461538461</v>
      </c>
      <c r="Q3523" t="s">
        <v>8322</v>
      </c>
      <c r="R3523" t="s">
        <v>8323</v>
      </c>
      <c r="S3523" s="8">
        <v>41881.361342592594</v>
      </c>
      <c r="T3523" s="8"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110"/>
        <v>100</v>
      </c>
      <c r="P3524">
        <f t="shared" si="111"/>
        <v>4102.9411764705883</v>
      </c>
      <c r="Q3524" t="s">
        <v>8322</v>
      </c>
      <c r="R3524" t="s">
        <v>8323</v>
      </c>
      <c r="S3524" s="8">
        <v>42234.789884259255</v>
      </c>
      <c r="T3524" s="8"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110"/>
        <v>113.65</v>
      </c>
      <c r="P3525">
        <f t="shared" si="111"/>
        <v>5682.5</v>
      </c>
      <c r="Q3525" t="s">
        <v>8322</v>
      </c>
      <c r="R3525" t="s">
        <v>8323</v>
      </c>
      <c r="S3525" s="8">
        <v>42581.397546296299</v>
      </c>
      <c r="T3525" s="8"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110"/>
        <v>101.56</v>
      </c>
      <c r="P3526">
        <f t="shared" si="111"/>
        <v>13724.324324324325</v>
      </c>
      <c r="Q3526" t="s">
        <v>8322</v>
      </c>
      <c r="R3526" t="s">
        <v>8323</v>
      </c>
      <c r="S3526" s="8">
        <v>41880.76357638889</v>
      </c>
      <c r="T3526" s="8"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110"/>
        <v>106</v>
      </c>
      <c r="P3527">
        <f t="shared" si="111"/>
        <v>7571.4285714285706</v>
      </c>
      <c r="Q3527" t="s">
        <v>8322</v>
      </c>
      <c r="R3527" t="s">
        <v>8323</v>
      </c>
      <c r="S3527" s="8">
        <v>42214.6956712963</v>
      </c>
      <c r="T3527" s="8"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110"/>
        <v>102</v>
      </c>
      <c r="P3528">
        <f t="shared" si="111"/>
        <v>9900</v>
      </c>
      <c r="Q3528" t="s">
        <v>8322</v>
      </c>
      <c r="R3528" t="s">
        <v>8323</v>
      </c>
      <c r="S3528" s="8">
        <v>42460.335312499999</v>
      </c>
      <c r="T3528" s="8"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110"/>
        <v>116.91666666666667</v>
      </c>
      <c r="P3529">
        <f t="shared" si="111"/>
        <v>8156.9767441860467</v>
      </c>
      <c r="Q3529" t="s">
        <v>8322</v>
      </c>
      <c r="R3529" t="s">
        <v>8323</v>
      </c>
      <c r="S3529" s="8">
        <v>42167.023206018523</v>
      </c>
      <c r="T3529" s="8"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110"/>
        <v>101.15151515151514</v>
      </c>
      <c r="P3530">
        <f t="shared" si="111"/>
        <v>4510.8108108108108</v>
      </c>
      <c r="Q3530" t="s">
        <v>8322</v>
      </c>
      <c r="R3530" t="s">
        <v>8323</v>
      </c>
      <c r="S3530" s="8">
        <v>42733.50136574074</v>
      </c>
      <c r="T3530" s="8"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110"/>
        <v>132</v>
      </c>
      <c r="P3531">
        <f t="shared" si="111"/>
        <v>3666.6666666666665</v>
      </c>
      <c r="Q3531" t="s">
        <v>8322</v>
      </c>
      <c r="R3531" t="s">
        <v>8323</v>
      </c>
      <c r="S3531" s="8">
        <v>42177.761782407411</v>
      </c>
      <c r="T3531" s="8"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110"/>
        <v>100</v>
      </c>
      <c r="P3532">
        <f t="shared" si="111"/>
        <v>12500</v>
      </c>
      <c r="Q3532" t="s">
        <v>8322</v>
      </c>
      <c r="R3532" t="s">
        <v>8323</v>
      </c>
      <c r="S3532" s="8">
        <v>42442.623344907406</v>
      </c>
      <c r="T3532" s="8"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110"/>
        <v>128</v>
      </c>
      <c r="P3533">
        <f t="shared" si="111"/>
        <v>4923.0769230769238</v>
      </c>
      <c r="Q3533" t="s">
        <v>8322</v>
      </c>
      <c r="R3533" t="s">
        <v>8323</v>
      </c>
      <c r="S3533" s="8">
        <v>42521.654328703706</v>
      </c>
      <c r="T3533" s="8"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110"/>
        <v>118.95833333333334</v>
      </c>
      <c r="P3534">
        <f t="shared" si="111"/>
        <v>4229.6296296296296</v>
      </c>
      <c r="Q3534" t="s">
        <v>8322</v>
      </c>
      <c r="R3534" t="s">
        <v>8323</v>
      </c>
      <c r="S3534" s="8">
        <v>41884.599849537037</v>
      </c>
      <c r="T3534" s="8"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110"/>
        <v>126.2</v>
      </c>
      <c r="P3535">
        <f t="shared" si="111"/>
        <v>7887.5</v>
      </c>
      <c r="Q3535" t="s">
        <v>8322</v>
      </c>
      <c r="R3535" t="s">
        <v>8323</v>
      </c>
      <c r="S3535" s="8">
        <v>42289.761192129634</v>
      </c>
      <c r="T3535" s="8"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110"/>
        <v>156.20000000000002</v>
      </c>
      <c r="P3536">
        <f t="shared" si="111"/>
        <v>3828.4313725490192</v>
      </c>
      <c r="Q3536" t="s">
        <v>8322</v>
      </c>
      <c r="R3536" t="s">
        <v>8323</v>
      </c>
      <c r="S3536" s="8">
        <v>42243.6252662037</v>
      </c>
      <c r="T3536" s="8"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110"/>
        <v>103.15</v>
      </c>
      <c r="P3537">
        <f t="shared" si="111"/>
        <v>4484.782608695652</v>
      </c>
      <c r="Q3537" t="s">
        <v>8322</v>
      </c>
      <c r="R3537" t="s">
        <v>8323</v>
      </c>
      <c r="S3537" s="8">
        <v>42248.640162037031</v>
      </c>
      <c r="T3537" s="8"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110"/>
        <v>153.33333333333334</v>
      </c>
      <c r="P3538">
        <f t="shared" si="111"/>
        <v>1352.9411764705883</v>
      </c>
      <c r="Q3538" t="s">
        <v>8322</v>
      </c>
      <c r="R3538" t="s">
        <v>8323</v>
      </c>
      <c r="S3538" s="8">
        <v>42328.727141203708</v>
      </c>
      <c r="T3538" s="8"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110"/>
        <v>180.44444444444446</v>
      </c>
      <c r="P3539">
        <f t="shared" si="111"/>
        <v>4350</v>
      </c>
      <c r="Q3539" t="s">
        <v>8322</v>
      </c>
      <c r="R3539" t="s">
        <v>8323</v>
      </c>
      <c r="S3539" s="8">
        <v>41923.354351851849</v>
      </c>
      <c r="T3539" s="8"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110"/>
        <v>128.44999999999999</v>
      </c>
      <c r="P3540">
        <f t="shared" si="111"/>
        <v>3095.1807228915663</v>
      </c>
      <c r="Q3540" t="s">
        <v>8322</v>
      </c>
      <c r="R3540" t="s">
        <v>8323</v>
      </c>
      <c r="S3540" s="8">
        <v>42571.420601851853</v>
      </c>
      <c r="T3540" s="8"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110"/>
        <v>119.66666666666667</v>
      </c>
      <c r="P3541">
        <f t="shared" si="111"/>
        <v>5523.0769230769238</v>
      </c>
      <c r="Q3541" t="s">
        <v>8322</v>
      </c>
      <c r="R3541" t="s">
        <v>8323</v>
      </c>
      <c r="S3541" s="8">
        <v>42600.756041666667</v>
      </c>
      <c r="T3541" s="8"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110"/>
        <v>123</v>
      </c>
      <c r="P3542">
        <f t="shared" si="111"/>
        <v>4612.5</v>
      </c>
      <c r="Q3542" t="s">
        <v>8322</v>
      </c>
      <c r="R3542" t="s">
        <v>8323</v>
      </c>
      <c r="S3542" s="8">
        <v>42517.003368055557</v>
      </c>
      <c r="T3542" s="8"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110"/>
        <v>105</v>
      </c>
      <c r="P3543">
        <f t="shared" si="111"/>
        <v>3937.5</v>
      </c>
      <c r="Q3543" t="s">
        <v>8322</v>
      </c>
      <c r="R3543" t="s">
        <v>8323</v>
      </c>
      <c r="S3543" s="8">
        <v>42222.730034722219</v>
      </c>
      <c r="T3543" s="8"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110"/>
        <v>102.23636363636363</v>
      </c>
      <c r="P3544">
        <f t="shared" si="111"/>
        <v>6615.2941176470595</v>
      </c>
      <c r="Q3544" t="s">
        <v>8322</v>
      </c>
      <c r="R3544" t="s">
        <v>8323</v>
      </c>
      <c r="S3544" s="8">
        <v>41829.599791666667</v>
      </c>
      <c r="T3544" s="8"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110"/>
        <v>104.66666666666666</v>
      </c>
      <c r="P3545">
        <f t="shared" si="111"/>
        <v>5413.7931034482763</v>
      </c>
      <c r="Q3545" t="s">
        <v>8322</v>
      </c>
      <c r="R3545" t="s">
        <v>8323</v>
      </c>
      <c r="S3545" s="8">
        <v>42150.755312499998</v>
      </c>
      <c r="T3545" s="8"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110"/>
        <v>100</v>
      </c>
      <c r="P3546">
        <f t="shared" si="111"/>
        <v>10416.666666666668</v>
      </c>
      <c r="Q3546" t="s">
        <v>8322</v>
      </c>
      <c r="R3546" t="s">
        <v>8323</v>
      </c>
      <c r="S3546" s="8">
        <v>42040.831678240742</v>
      </c>
      <c r="T3546" s="8"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110"/>
        <v>100.4</v>
      </c>
      <c r="P3547">
        <f t="shared" si="111"/>
        <v>3137.5</v>
      </c>
      <c r="Q3547" t="s">
        <v>8322</v>
      </c>
      <c r="R3547" t="s">
        <v>8323</v>
      </c>
      <c r="S3547" s="8">
        <v>42075.807395833333</v>
      </c>
      <c r="T3547" s="8"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110"/>
        <v>102.27272727272727</v>
      </c>
      <c r="P3548">
        <f t="shared" si="111"/>
        <v>5921.0526315789475</v>
      </c>
      <c r="Q3548" t="s">
        <v>8322</v>
      </c>
      <c r="R3548" t="s">
        <v>8323</v>
      </c>
      <c r="S3548" s="8">
        <v>42073.660694444443</v>
      </c>
      <c r="T3548" s="8"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110"/>
        <v>114.40928571428573</v>
      </c>
      <c r="P3549">
        <f t="shared" si="111"/>
        <v>11917.633928571429</v>
      </c>
      <c r="Q3549" t="s">
        <v>8322</v>
      </c>
      <c r="R3549" t="s">
        <v>8323</v>
      </c>
      <c r="S3549" s="8">
        <v>42480.078715277778</v>
      </c>
      <c r="T3549" s="8"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110"/>
        <v>101.9047619047619</v>
      </c>
      <c r="P3550">
        <f t="shared" si="111"/>
        <v>16461.538461538461</v>
      </c>
      <c r="Q3550" t="s">
        <v>8322</v>
      </c>
      <c r="R3550" t="s">
        <v>8323</v>
      </c>
      <c r="S3550" s="8">
        <v>42411.942291666666</v>
      </c>
      <c r="T3550" s="8"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110"/>
        <v>102</v>
      </c>
      <c r="P3551">
        <f t="shared" si="111"/>
        <v>2428.5714285714284</v>
      </c>
      <c r="Q3551" t="s">
        <v>8322</v>
      </c>
      <c r="R3551" t="s">
        <v>8323</v>
      </c>
      <c r="S3551" s="8">
        <v>42223.394363425927</v>
      </c>
      <c r="T3551" s="8"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110"/>
        <v>104.80000000000001</v>
      </c>
      <c r="P3552">
        <f t="shared" si="111"/>
        <v>4093.75</v>
      </c>
      <c r="Q3552" t="s">
        <v>8322</v>
      </c>
      <c r="R3552" t="s">
        <v>8323</v>
      </c>
      <c r="S3552" s="8">
        <v>42462.893495370372</v>
      </c>
      <c r="T3552" s="8"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110"/>
        <v>101.83333333333333</v>
      </c>
      <c r="P3553">
        <f t="shared" si="111"/>
        <v>6110</v>
      </c>
      <c r="Q3553" t="s">
        <v>8322</v>
      </c>
      <c r="R3553" t="s">
        <v>8323</v>
      </c>
      <c r="S3553" s="8">
        <v>41753.515856481477</v>
      </c>
      <c r="T3553" s="8"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110"/>
        <v>100</v>
      </c>
      <c r="P3554">
        <f t="shared" si="111"/>
        <v>3865</v>
      </c>
      <c r="Q3554" t="s">
        <v>8322</v>
      </c>
      <c r="R3554" t="s">
        <v>8323</v>
      </c>
      <c r="S3554" s="8">
        <v>41788.587083333332</v>
      </c>
      <c r="T3554" s="8"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110"/>
        <v>106.27272727272728</v>
      </c>
      <c r="P3555">
        <f t="shared" si="111"/>
        <v>5620.1923076923076</v>
      </c>
      <c r="Q3555" t="s">
        <v>8322</v>
      </c>
      <c r="R3555" t="s">
        <v>8323</v>
      </c>
      <c r="S3555" s="8">
        <v>42196.028703703705</v>
      </c>
      <c r="T3555" s="8"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110"/>
        <v>113.42219999999999</v>
      </c>
      <c r="P3556">
        <f t="shared" si="111"/>
        <v>10700.20754716981</v>
      </c>
      <c r="Q3556" t="s">
        <v>8322</v>
      </c>
      <c r="R3556" t="s">
        <v>8323</v>
      </c>
      <c r="S3556" s="8">
        <v>42016.050451388888</v>
      </c>
      <c r="T3556" s="8"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110"/>
        <v>100</v>
      </c>
      <c r="P3557">
        <f t="shared" si="111"/>
        <v>17142.857142857141</v>
      </c>
      <c r="Q3557" t="s">
        <v>8322</v>
      </c>
      <c r="R3557" t="s">
        <v>8323</v>
      </c>
      <c r="S3557" s="8">
        <v>42661.442060185189</v>
      </c>
      <c r="T3557" s="8"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110"/>
        <v>100.45454545454547</v>
      </c>
      <c r="P3558">
        <f t="shared" si="111"/>
        <v>11050</v>
      </c>
      <c r="Q3558" t="s">
        <v>8322</v>
      </c>
      <c r="R3558" t="s">
        <v>8323</v>
      </c>
      <c r="S3558" s="8">
        <v>41808.649583333332</v>
      </c>
      <c r="T3558" s="8"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110"/>
        <v>100.03599999999999</v>
      </c>
      <c r="P3559">
        <f t="shared" si="111"/>
        <v>17927.598566308243</v>
      </c>
      <c r="Q3559" t="s">
        <v>8322</v>
      </c>
      <c r="R3559" t="s">
        <v>8323</v>
      </c>
      <c r="S3559" s="8">
        <v>41730.276747685188</v>
      </c>
      <c r="T3559" s="8"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110"/>
        <v>144</v>
      </c>
      <c r="P3560">
        <f t="shared" si="111"/>
        <v>2290.909090909091</v>
      </c>
      <c r="Q3560" t="s">
        <v>8322</v>
      </c>
      <c r="R3560" t="s">
        <v>8323</v>
      </c>
      <c r="S3560" s="8">
        <v>42139.816840277781</v>
      </c>
      <c r="T3560" s="8"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110"/>
        <v>103.49999999999999</v>
      </c>
      <c r="P3561">
        <f t="shared" si="111"/>
        <v>4312.5</v>
      </c>
      <c r="Q3561" t="s">
        <v>8322</v>
      </c>
      <c r="R3561" t="s">
        <v>8323</v>
      </c>
      <c r="S3561" s="8">
        <v>42194.096157407403</v>
      </c>
      <c r="T3561" s="8"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110"/>
        <v>108.43750000000001</v>
      </c>
      <c r="P3562">
        <f t="shared" si="111"/>
        <v>4689.1891891891892</v>
      </c>
      <c r="Q3562" t="s">
        <v>8322</v>
      </c>
      <c r="R3562" t="s">
        <v>8323</v>
      </c>
      <c r="S3562" s="8">
        <v>42115.889652777783</v>
      </c>
      <c r="T3562" s="8"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110"/>
        <v>102.4</v>
      </c>
      <c r="P3563">
        <f t="shared" si="111"/>
        <v>4740.7407407407409</v>
      </c>
      <c r="Q3563" t="s">
        <v>8322</v>
      </c>
      <c r="R3563" t="s">
        <v>8323</v>
      </c>
      <c r="S3563" s="8">
        <v>42203.680300925931</v>
      </c>
      <c r="T3563" s="8"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110"/>
        <v>148.88888888888889</v>
      </c>
      <c r="P3564">
        <f t="shared" si="111"/>
        <v>1512.9032258064517</v>
      </c>
      <c r="Q3564" t="s">
        <v>8322</v>
      </c>
      <c r="R3564" t="s">
        <v>8323</v>
      </c>
      <c r="S3564" s="8">
        <v>42433.761886574073</v>
      </c>
      <c r="T3564" s="8"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110"/>
        <v>105.49000000000002</v>
      </c>
      <c r="P3565">
        <f t="shared" si="111"/>
        <v>2109.8000000000002</v>
      </c>
      <c r="Q3565" t="s">
        <v>8322</v>
      </c>
      <c r="R3565" t="s">
        <v>8323</v>
      </c>
      <c r="S3565" s="8">
        <v>42555.671944444446</v>
      </c>
      <c r="T3565" s="8"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110"/>
        <v>100.49999999999999</v>
      </c>
      <c r="P3566">
        <f t="shared" si="111"/>
        <v>5911.7647058823532</v>
      </c>
      <c r="Q3566" t="s">
        <v>8322</v>
      </c>
      <c r="R3566" t="s">
        <v>8323</v>
      </c>
      <c r="S3566" s="8">
        <v>42236.623252314821</v>
      </c>
      <c r="T3566" s="8"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110"/>
        <v>130.55555555555557</v>
      </c>
      <c r="P3567">
        <f t="shared" si="111"/>
        <v>9791.6666666666679</v>
      </c>
      <c r="Q3567" t="s">
        <v>8322</v>
      </c>
      <c r="R3567" t="s">
        <v>8323</v>
      </c>
      <c r="S3567" s="8">
        <v>41974.743148148147</v>
      </c>
      <c r="T3567" s="8"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110"/>
        <v>104.75000000000001</v>
      </c>
      <c r="P3568">
        <f t="shared" si="111"/>
        <v>5513.1578947368416</v>
      </c>
      <c r="Q3568" t="s">
        <v>8322</v>
      </c>
      <c r="R3568" t="s">
        <v>8323</v>
      </c>
      <c r="S3568" s="8">
        <v>41997.507905092592</v>
      </c>
      <c r="T3568" s="8"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110"/>
        <v>108.80000000000001</v>
      </c>
      <c r="P3569">
        <f t="shared" si="111"/>
        <v>2653.6585365853657</v>
      </c>
      <c r="Q3569" t="s">
        <v>8322</v>
      </c>
      <c r="R3569" t="s">
        <v>8323</v>
      </c>
      <c r="S3569" s="8">
        <v>42135.810694444444</v>
      </c>
      <c r="T3569" s="8"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110"/>
        <v>111.00000000000001</v>
      </c>
      <c r="P3570">
        <f t="shared" si="111"/>
        <v>5842.1052631578941</v>
      </c>
      <c r="Q3570" t="s">
        <v>8322</v>
      </c>
      <c r="R3570" t="s">
        <v>8323</v>
      </c>
      <c r="S3570" s="8">
        <v>41869.740671296298</v>
      </c>
      <c r="T3570" s="8"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110"/>
        <v>100.47999999999999</v>
      </c>
      <c r="P3571">
        <f t="shared" si="111"/>
        <v>12253.658536585366</v>
      </c>
      <c r="Q3571" t="s">
        <v>8322</v>
      </c>
      <c r="R3571" t="s">
        <v>8323</v>
      </c>
      <c r="S3571" s="8">
        <v>41982.688611111109</v>
      </c>
      <c r="T3571" s="8"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110"/>
        <v>114.35</v>
      </c>
      <c r="P3572">
        <f t="shared" si="111"/>
        <v>8796.1538461538476</v>
      </c>
      <c r="Q3572" t="s">
        <v>8322</v>
      </c>
      <c r="R3572" t="s">
        <v>8323</v>
      </c>
      <c r="S3572" s="8">
        <v>41976.331979166673</v>
      </c>
      <c r="T3572" s="8"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110"/>
        <v>122.06666666666666</v>
      </c>
      <c r="P3573">
        <f t="shared" si="111"/>
        <v>7323.9999999999991</v>
      </c>
      <c r="Q3573" t="s">
        <v>8322</v>
      </c>
      <c r="R3573" t="s">
        <v>8323</v>
      </c>
      <c r="S3573" s="8">
        <v>41912.858946759261</v>
      </c>
      <c r="T3573" s="8"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110"/>
        <v>100</v>
      </c>
      <c r="P3574">
        <f t="shared" si="111"/>
        <v>5555.5555555555557</v>
      </c>
      <c r="Q3574" t="s">
        <v>8322</v>
      </c>
      <c r="R3574" t="s">
        <v>8323</v>
      </c>
      <c r="S3574" s="8">
        <v>42146.570393518516</v>
      </c>
      <c r="T3574" s="8"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110"/>
        <v>102.8</v>
      </c>
      <c r="P3575">
        <f t="shared" si="111"/>
        <v>3953.8461538461538</v>
      </c>
      <c r="Q3575" t="s">
        <v>8322</v>
      </c>
      <c r="R3575" t="s">
        <v>8323</v>
      </c>
      <c r="S3575" s="8">
        <v>41921.375532407408</v>
      </c>
      <c r="T3575" s="8"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110"/>
        <v>106.12068965517241</v>
      </c>
      <c r="P3576">
        <f t="shared" si="111"/>
        <v>13677.777777777777</v>
      </c>
      <c r="Q3576" t="s">
        <v>8322</v>
      </c>
      <c r="R3576" t="s">
        <v>8323</v>
      </c>
      <c r="S3576" s="8">
        <v>41926.942685185182</v>
      </c>
      <c r="T3576" s="8"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110"/>
        <v>101.33000000000001</v>
      </c>
      <c r="P3577">
        <f t="shared" si="111"/>
        <v>9934.3137254901958</v>
      </c>
      <c r="Q3577" t="s">
        <v>8322</v>
      </c>
      <c r="R3577" t="s">
        <v>8323</v>
      </c>
      <c r="S3577" s="8">
        <v>42561.783877314811</v>
      </c>
      <c r="T3577" s="8"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110"/>
        <v>100</v>
      </c>
      <c r="P3578">
        <f t="shared" si="111"/>
        <v>2000</v>
      </c>
      <c r="Q3578" t="s">
        <v>8322</v>
      </c>
      <c r="R3578" t="s">
        <v>8323</v>
      </c>
      <c r="S3578" s="8">
        <v>42649.54923611111</v>
      </c>
      <c r="T3578" s="8"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110"/>
        <v>130</v>
      </c>
      <c r="P3579">
        <f t="shared" si="111"/>
        <v>2888.8888888888891</v>
      </c>
      <c r="Q3579" t="s">
        <v>8322</v>
      </c>
      <c r="R3579" t="s">
        <v>8323</v>
      </c>
      <c r="S3579" s="8">
        <v>42093.786840277782</v>
      </c>
      <c r="T3579" s="8"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110"/>
        <v>100.01333333333334</v>
      </c>
      <c r="P3580">
        <f t="shared" si="111"/>
        <v>4054.5945945945946</v>
      </c>
      <c r="Q3580" t="s">
        <v>8322</v>
      </c>
      <c r="R3580" t="s">
        <v>8323</v>
      </c>
      <c r="S3580" s="8">
        <v>42460.733530092592</v>
      </c>
      <c r="T3580" s="8"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110"/>
        <v>100</v>
      </c>
      <c r="P3581">
        <f t="shared" si="111"/>
        <v>3571.4285714285716</v>
      </c>
      <c r="Q3581" t="s">
        <v>8322</v>
      </c>
      <c r="R3581" t="s">
        <v>8323</v>
      </c>
      <c r="S3581" s="8">
        <v>42430.762222222227</v>
      </c>
      <c r="T3581" s="8"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110"/>
        <v>113.88888888888889</v>
      </c>
      <c r="P3582">
        <f t="shared" si="111"/>
        <v>3796.2962962962961</v>
      </c>
      <c r="Q3582" t="s">
        <v>8322</v>
      </c>
      <c r="R3582" t="s">
        <v>8323</v>
      </c>
      <c r="S3582" s="8">
        <v>42026.176180555558</v>
      </c>
      <c r="T3582" s="8"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110"/>
        <v>100</v>
      </c>
      <c r="P3583">
        <f t="shared" si="111"/>
        <v>3333.3333333333335</v>
      </c>
      <c r="Q3583" t="s">
        <v>8322</v>
      </c>
      <c r="R3583" t="s">
        <v>8323</v>
      </c>
      <c r="S3583" s="8">
        <v>41836.471180555556</v>
      </c>
      <c r="T3583" s="8"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110"/>
        <v>287</v>
      </c>
      <c r="P3584">
        <f t="shared" si="111"/>
        <v>5857.1428571428569</v>
      </c>
      <c r="Q3584" t="s">
        <v>8322</v>
      </c>
      <c r="R3584" t="s">
        <v>8323</v>
      </c>
      <c r="S3584" s="8">
        <v>42451.095856481479</v>
      </c>
      <c r="T3584" s="8"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110"/>
        <v>108.5</v>
      </c>
      <c r="P3585">
        <f t="shared" si="111"/>
        <v>13562.5</v>
      </c>
      <c r="Q3585" t="s">
        <v>8322</v>
      </c>
      <c r="R3585" t="s">
        <v>8323</v>
      </c>
      <c r="S3585" s="8">
        <v>42418.425983796296</v>
      </c>
      <c r="T3585" s="8"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110"/>
        <v>115.5</v>
      </c>
      <c r="P3586">
        <f t="shared" si="111"/>
        <v>3093.75</v>
      </c>
      <c r="Q3586" t="s">
        <v>8322</v>
      </c>
      <c r="R3586" t="s">
        <v>8323</v>
      </c>
      <c r="S3586" s="8">
        <v>42168.316481481481</v>
      </c>
      <c r="T3586" s="8"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112">(E3587/D3587)*100</f>
        <v>119.11764705882352</v>
      </c>
      <c r="P3587">
        <f t="shared" ref="P3587:P3650" si="113">(E3587/L3587)*100</f>
        <v>17608.695652173912</v>
      </c>
      <c r="Q3587" t="s">
        <v>8322</v>
      </c>
      <c r="R3587" t="s">
        <v>8323</v>
      </c>
      <c r="S3587" s="8">
        <v>41964.716319444444</v>
      </c>
      <c r="T3587" s="8"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112"/>
        <v>109.42666666666668</v>
      </c>
      <c r="P3588">
        <f t="shared" si="113"/>
        <v>15198.14814814815</v>
      </c>
      <c r="Q3588" t="s">
        <v>8322</v>
      </c>
      <c r="R3588" t="s">
        <v>8323</v>
      </c>
      <c r="S3588" s="8">
        <v>42576.697569444441</v>
      </c>
      <c r="T3588" s="8"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112"/>
        <v>126.6</v>
      </c>
      <c r="P3589">
        <f t="shared" si="113"/>
        <v>2260.7142857142858</v>
      </c>
      <c r="Q3589" t="s">
        <v>8322</v>
      </c>
      <c r="R3589" t="s">
        <v>8323</v>
      </c>
      <c r="S3589" s="8">
        <v>42503.539976851855</v>
      </c>
      <c r="T3589" s="8"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112"/>
        <v>100.49999999999999</v>
      </c>
      <c r="P3590">
        <f t="shared" si="113"/>
        <v>1827.2727272727273</v>
      </c>
      <c r="Q3590" t="s">
        <v>8322</v>
      </c>
      <c r="R3590" t="s">
        <v>8323</v>
      </c>
      <c r="S3590" s="8">
        <v>42101.828819444447</v>
      </c>
      <c r="T3590" s="8"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112"/>
        <v>127.49999999999999</v>
      </c>
      <c r="P3591">
        <f t="shared" si="113"/>
        <v>8225.8064516129034</v>
      </c>
      <c r="Q3591" t="s">
        <v>8322</v>
      </c>
      <c r="R3591" t="s">
        <v>8323</v>
      </c>
      <c r="S3591" s="8">
        <v>42125.647534722222</v>
      </c>
      <c r="T3591" s="8"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112"/>
        <v>100.05999999999999</v>
      </c>
      <c r="P3592">
        <f t="shared" si="113"/>
        <v>6853.4246575342468</v>
      </c>
      <c r="Q3592" t="s">
        <v>8322</v>
      </c>
      <c r="R3592" t="s">
        <v>8323</v>
      </c>
      <c r="S3592" s="8">
        <v>41902.333726851852</v>
      </c>
      <c r="T3592" s="8"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112"/>
        <v>175</v>
      </c>
      <c r="P3593">
        <f t="shared" si="113"/>
        <v>6805.5555555555557</v>
      </c>
      <c r="Q3593" t="s">
        <v>8322</v>
      </c>
      <c r="R3593" t="s">
        <v>8323</v>
      </c>
      <c r="S3593" s="8">
        <v>42003.948425925926</v>
      </c>
      <c r="T3593" s="8"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112"/>
        <v>127.25</v>
      </c>
      <c r="P3594">
        <f t="shared" si="113"/>
        <v>7271.4285714285706</v>
      </c>
      <c r="Q3594" t="s">
        <v>8322</v>
      </c>
      <c r="R3594" t="s">
        <v>8323</v>
      </c>
      <c r="S3594" s="8">
        <v>41988.829942129625</v>
      </c>
      <c r="T3594" s="8"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112"/>
        <v>110.63333333333334</v>
      </c>
      <c r="P3595">
        <f t="shared" si="113"/>
        <v>7718.604651162791</v>
      </c>
      <c r="Q3595" t="s">
        <v>8322</v>
      </c>
      <c r="R3595" t="s">
        <v>8323</v>
      </c>
      <c r="S3595" s="8">
        <v>41974.898599537039</v>
      </c>
      <c r="T3595" s="8"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112"/>
        <v>125.93749999999999</v>
      </c>
      <c r="P3596">
        <f t="shared" si="113"/>
        <v>5597.2222222222217</v>
      </c>
      <c r="Q3596" t="s">
        <v>8322</v>
      </c>
      <c r="R3596" t="s">
        <v>8323</v>
      </c>
      <c r="S3596" s="8">
        <v>42592.066921296297</v>
      </c>
      <c r="T3596" s="8"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112"/>
        <v>118.5</v>
      </c>
      <c r="P3597">
        <f t="shared" si="113"/>
        <v>4969.354838709678</v>
      </c>
      <c r="Q3597" t="s">
        <v>8322</v>
      </c>
      <c r="R3597" t="s">
        <v>8323</v>
      </c>
      <c r="S3597" s="8">
        <v>42050.008368055554</v>
      </c>
      <c r="T3597" s="8"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112"/>
        <v>107.72727272727273</v>
      </c>
      <c r="P3598">
        <f t="shared" si="113"/>
        <v>7900</v>
      </c>
      <c r="Q3598" t="s">
        <v>8322</v>
      </c>
      <c r="R3598" t="s">
        <v>8323</v>
      </c>
      <c r="S3598" s="8">
        <v>41856.715069444443</v>
      </c>
      <c r="T3598" s="8"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112"/>
        <v>102.60000000000001</v>
      </c>
      <c r="P3599">
        <f t="shared" si="113"/>
        <v>7772.727272727273</v>
      </c>
      <c r="Q3599" t="s">
        <v>8322</v>
      </c>
      <c r="R3599" t="s">
        <v>8323</v>
      </c>
      <c r="S3599" s="8">
        <v>42417.585532407407</v>
      </c>
      <c r="T3599" s="8"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112"/>
        <v>110.1</v>
      </c>
      <c r="P3600">
        <f t="shared" si="113"/>
        <v>4077.7777777777778</v>
      </c>
      <c r="Q3600" t="s">
        <v>8322</v>
      </c>
      <c r="R3600" t="s">
        <v>8323</v>
      </c>
      <c r="S3600" s="8">
        <v>41866.79886574074</v>
      </c>
      <c r="T3600" s="8"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112"/>
        <v>202</v>
      </c>
      <c r="P3601">
        <f t="shared" si="113"/>
        <v>5941.1764705882351</v>
      </c>
      <c r="Q3601" t="s">
        <v>8322</v>
      </c>
      <c r="R3601" t="s">
        <v>8323</v>
      </c>
      <c r="S3601" s="8">
        <v>42220.79487268519</v>
      </c>
      <c r="T3601" s="8"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112"/>
        <v>130</v>
      </c>
      <c r="P3602">
        <f t="shared" si="113"/>
        <v>325</v>
      </c>
      <c r="Q3602" t="s">
        <v>8322</v>
      </c>
      <c r="R3602" t="s">
        <v>8323</v>
      </c>
      <c r="S3602" s="8">
        <v>42628.849120370374</v>
      </c>
      <c r="T3602" s="8"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112"/>
        <v>104.35000000000001</v>
      </c>
      <c r="P3603">
        <f t="shared" si="113"/>
        <v>3937.7358490566039</v>
      </c>
      <c r="Q3603" t="s">
        <v>8322</v>
      </c>
      <c r="R3603" t="s">
        <v>8323</v>
      </c>
      <c r="S3603" s="8">
        <v>41990.99863425926</v>
      </c>
      <c r="T3603" s="8"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112"/>
        <v>100.05</v>
      </c>
      <c r="P3604">
        <f t="shared" si="113"/>
        <v>8167.3469387755104</v>
      </c>
      <c r="Q3604" t="s">
        <v>8322</v>
      </c>
      <c r="R3604" t="s">
        <v>8323</v>
      </c>
      <c r="S3604" s="8">
        <v>42447.894432870366</v>
      </c>
      <c r="T3604" s="8"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112"/>
        <v>170.66666666666669</v>
      </c>
      <c r="P3605">
        <f t="shared" si="113"/>
        <v>4491.228070175438</v>
      </c>
      <c r="Q3605" t="s">
        <v>8322</v>
      </c>
      <c r="R3605" t="s">
        <v>8323</v>
      </c>
      <c r="S3605" s="8">
        <v>42283.864351851851</v>
      </c>
      <c r="T3605" s="8"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112"/>
        <v>112.83333333333334</v>
      </c>
      <c r="P3606">
        <f t="shared" si="113"/>
        <v>4905.797101449275</v>
      </c>
      <c r="Q3606" t="s">
        <v>8322</v>
      </c>
      <c r="R3606" t="s">
        <v>8323</v>
      </c>
      <c r="S3606" s="8">
        <v>42483.015694444446</v>
      </c>
      <c r="T3606" s="8"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112"/>
        <v>184</v>
      </c>
      <c r="P3607">
        <f t="shared" si="113"/>
        <v>3066.666666666667</v>
      </c>
      <c r="Q3607" t="s">
        <v>8322</v>
      </c>
      <c r="R3607" t="s">
        <v>8323</v>
      </c>
      <c r="S3607" s="8">
        <v>42383.793124999997</v>
      </c>
      <c r="T3607" s="8"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112"/>
        <v>130.26666666666665</v>
      </c>
      <c r="P3608">
        <f t="shared" si="113"/>
        <v>6106.25</v>
      </c>
      <c r="Q3608" t="s">
        <v>8322</v>
      </c>
      <c r="R3608" t="s">
        <v>8323</v>
      </c>
      <c r="S3608" s="8">
        <v>42566.604826388888</v>
      </c>
      <c r="T3608" s="8"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112"/>
        <v>105.45454545454544</v>
      </c>
      <c r="P3609">
        <f t="shared" si="113"/>
        <v>2900</v>
      </c>
      <c r="Q3609" t="s">
        <v>8322</v>
      </c>
      <c r="R3609" t="s">
        <v>8323</v>
      </c>
      <c r="S3609" s="8">
        <v>42338.963912037041</v>
      </c>
      <c r="T3609" s="8"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112"/>
        <v>100</v>
      </c>
      <c r="P3610">
        <f t="shared" si="113"/>
        <v>2962.962962962963</v>
      </c>
      <c r="Q3610" t="s">
        <v>8322</v>
      </c>
      <c r="R3610" t="s">
        <v>8323</v>
      </c>
      <c r="S3610" s="8">
        <v>42506.709375000006</v>
      </c>
      <c r="T3610" s="8"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112"/>
        <v>153.31632653061226</v>
      </c>
      <c r="P3611">
        <f t="shared" si="113"/>
        <v>14309.523809523811</v>
      </c>
      <c r="Q3611" t="s">
        <v>8322</v>
      </c>
      <c r="R3611" t="s">
        <v>8323</v>
      </c>
      <c r="S3611" s="8">
        <v>42429.991724537031</v>
      </c>
      <c r="T3611" s="8"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112"/>
        <v>162.30000000000001</v>
      </c>
      <c r="P3612">
        <f t="shared" si="113"/>
        <v>5235.4838709677415</v>
      </c>
      <c r="Q3612" t="s">
        <v>8322</v>
      </c>
      <c r="R3612" t="s">
        <v>8323</v>
      </c>
      <c r="S3612" s="8">
        <v>42203.432129629626</v>
      </c>
      <c r="T3612" s="8"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112"/>
        <v>136</v>
      </c>
      <c r="P3613">
        <f t="shared" si="113"/>
        <v>6666.666666666667</v>
      </c>
      <c r="Q3613" t="s">
        <v>8322</v>
      </c>
      <c r="R3613" t="s">
        <v>8323</v>
      </c>
      <c r="S3613" s="8">
        <v>42072.370381944449</v>
      </c>
      <c r="T3613" s="8"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112"/>
        <v>144.4</v>
      </c>
      <c r="P3614">
        <f t="shared" si="113"/>
        <v>12666.666666666668</v>
      </c>
      <c r="Q3614" t="s">
        <v>8322</v>
      </c>
      <c r="R3614" t="s">
        <v>8323</v>
      </c>
      <c r="S3614" s="8">
        <v>41789.726979166669</v>
      </c>
      <c r="T3614" s="8"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112"/>
        <v>100</v>
      </c>
      <c r="P3615">
        <f t="shared" si="113"/>
        <v>6250</v>
      </c>
      <c r="Q3615" t="s">
        <v>8322</v>
      </c>
      <c r="R3615" t="s">
        <v>8323</v>
      </c>
      <c r="S3615" s="8">
        <v>41788.58997685185</v>
      </c>
      <c r="T3615" s="8"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112"/>
        <v>100.8</v>
      </c>
      <c r="P3616">
        <f t="shared" si="113"/>
        <v>3549.2957746478874</v>
      </c>
      <c r="Q3616" t="s">
        <v>8322</v>
      </c>
      <c r="R3616" t="s">
        <v>8323</v>
      </c>
      <c r="S3616" s="8">
        <v>42144.041851851856</v>
      </c>
      <c r="T3616" s="8"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112"/>
        <v>106.80000000000001</v>
      </c>
      <c r="P3617">
        <f t="shared" si="113"/>
        <v>3708.3333333333335</v>
      </c>
      <c r="Q3617" t="s">
        <v>8322</v>
      </c>
      <c r="R3617" t="s">
        <v>8323</v>
      </c>
      <c r="S3617" s="8">
        <v>42318.593703703707</v>
      </c>
      <c r="T3617" s="8"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112"/>
        <v>124.8</v>
      </c>
      <c r="P3618">
        <f t="shared" si="113"/>
        <v>6933.333333333333</v>
      </c>
      <c r="Q3618" t="s">
        <v>8322</v>
      </c>
      <c r="R3618" t="s">
        <v>8323</v>
      </c>
      <c r="S3618" s="8">
        <v>42052.949814814812</v>
      </c>
      <c r="T3618" s="8"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112"/>
        <v>118.91891891891892</v>
      </c>
      <c r="P3619">
        <f t="shared" si="113"/>
        <v>1725.4901960784314</v>
      </c>
      <c r="Q3619" t="s">
        <v>8322</v>
      </c>
      <c r="R3619" t="s">
        <v>8323</v>
      </c>
      <c r="S3619" s="8">
        <v>42779.610289351855</v>
      </c>
      <c r="T3619" s="8"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112"/>
        <v>101</v>
      </c>
      <c r="P3620">
        <f t="shared" si="113"/>
        <v>3607.1428571428569</v>
      </c>
      <c r="Q3620" t="s">
        <v>8322</v>
      </c>
      <c r="R3620" t="s">
        <v>8323</v>
      </c>
      <c r="S3620" s="8">
        <v>42128.627893518518</v>
      </c>
      <c r="T3620" s="8"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112"/>
        <v>112.99999999999999</v>
      </c>
      <c r="P3621">
        <f t="shared" si="113"/>
        <v>6647.0588235294117</v>
      </c>
      <c r="Q3621" t="s">
        <v>8322</v>
      </c>
      <c r="R3621" t="s">
        <v>8323</v>
      </c>
      <c r="S3621" s="8">
        <v>42661.132245370376</v>
      </c>
      <c r="T3621" s="8"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112"/>
        <v>105.19047619047619</v>
      </c>
      <c r="P3622">
        <f t="shared" si="113"/>
        <v>5606.5989847715737</v>
      </c>
      <c r="Q3622" t="s">
        <v>8322</v>
      </c>
      <c r="R3622" t="s">
        <v>8323</v>
      </c>
      <c r="S3622" s="8">
        <v>42037.938206018516</v>
      </c>
      <c r="T3622" s="8"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112"/>
        <v>109.73333333333332</v>
      </c>
      <c r="P3623">
        <f t="shared" si="113"/>
        <v>4702.8571428571431</v>
      </c>
      <c r="Q3623" t="s">
        <v>8322</v>
      </c>
      <c r="R3623" t="s">
        <v>8323</v>
      </c>
      <c r="S3623" s="8">
        <v>42619.935694444444</v>
      </c>
      <c r="T3623" s="8"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112"/>
        <v>100.099</v>
      </c>
      <c r="P3624">
        <f t="shared" si="113"/>
        <v>4766.6190476190477</v>
      </c>
      <c r="Q3624" t="s">
        <v>8322</v>
      </c>
      <c r="R3624" t="s">
        <v>8323</v>
      </c>
      <c r="S3624" s="8">
        <v>41877.221886574072</v>
      </c>
      <c r="T3624" s="8"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112"/>
        <v>120</v>
      </c>
      <c r="P3625">
        <f t="shared" si="113"/>
        <v>8823.5294117647063</v>
      </c>
      <c r="Q3625" t="s">
        <v>8322</v>
      </c>
      <c r="R3625" t="s">
        <v>8323</v>
      </c>
      <c r="S3625" s="8">
        <v>41828.736921296295</v>
      </c>
      <c r="T3625" s="8"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112"/>
        <v>104.93333333333332</v>
      </c>
      <c r="P3626">
        <f t="shared" si="113"/>
        <v>8071.7948717948711</v>
      </c>
      <c r="Q3626" t="s">
        <v>8322</v>
      </c>
      <c r="R3626" t="s">
        <v>8323</v>
      </c>
      <c r="S3626" s="8">
        <v>42545.774189814809</v>
      </c>
      <c r="T3626" s="8"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112"/>
        <v>102.66666666666666</v>
      </c>
      <c r="P3627">
        <f t="shared" si="113"/>
        <v>3948.7179487179487</v>
      </c>
      <c r="Q3627" t="s">
        <v>8322</v>
      </c>
      <c r="R3627" t="s">
        <v>8323</v>
      </c>
      <c r="S3627" s="8">
        <v>42157.652511574073</v>
      </c>
      <c r="T3627" s="8"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112"/>
        <v>101.82500000000002</v>
      </c>
      <c r="P3628">
        <f t="shared" si="113"/>
        <v>8485.4166666666679</v>
      </c>
      <c r="Q3628" t="s">
        <v>8322</v>
      </c>
      <c r="R3628" t="s">
        <v>8323</v>
      </c>
      <c r="S3628" s="8">
        <v>41846.667326388888</v>
      </c>
      <c r="T3628" s="8"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112"/>
        <v>100</v>
      </c>
      <c r="P3629">
        <f t="shared" si="113"/>
        <v>6896.5517241379321</v>
      </c>
      <c r="Q3629" t="s">
        <v>8322</v>
      </c>
      <c r="R3629" t="s">
        <v>8323</v>
      </c>
      <c r="S3629" s="8">
        <v>42460.741747685184</v>
      </c>
      <c r="T3629" s="8"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112"/>
        <v>0</v>
      </c>
      <c r="P3630" t="e">
        <f t="shared" si="113"/>
        <v>#DIV/0!</v>
      </c>
      <c r="Q3630" t="s">
        <v>8322</v>
      </c>
      <c r="R3630" t="s">
        <v>8364</v>
      </c>
      <c r="S3630" s="8">
        <v>42291.833287037036</v>
      </c>
      <c r="T3630" s="8"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112"/>
        <v>1.9999999999999998E-4</v>
      </c>
      <c r="P3631">
        <f t="shared" si="113"/>
        <v>100</v>
      </c>
      <c r="Q3631" t="s">
        <v>8322</v>
      </c>
      <c r="R3631" t="s">
        <v>8364</v>
      </c>
      <c r="S3631" s="8">
        <v>42437.094490740739</v>
      </c>
      <c r="T3631" s="8"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112"/>
        <v>3.3333333333333333E-2</v>
      </c>
      <c r="P3632">
        <f t="shared" si="113"/>
        <v>100</v>
      </c>
      <c r="Q3632" t="s">
        <v>8322</v>
      </c>
      <c r="R3632" t="s">
        <v>8364</v>
      </c>
      <c r="S3632" s="8">
        <v>41942.84710648148</v>
      </c>
      <c r="T3632" s="8"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112"/>
        <v>51.023391812865491</v>
      </c>
      <c r="P3633">
        <f t="shared" si="113"/>
        <v>14788.135593220337</v>
      </c>
      <c r="Q3633" t="s">
        <v>8322</v>
      </c>
      <c r="R3633" t="s">
        <v>8364</v>
      </c>
      <c r="S3633" s="8">
        <v>41880.753437499996</v>
      </c>
      <c r="T3633" s="8"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112"/>
        <v>20</v>
      </c>
      <c r="P3634">
        <f t="shared" si="113"/>
        <v>10000</v>
      </c>
      <c r="Q3634" t="s">
        <v>8322</v>
      </c>
      <c r="R3634" t="s">
        <v>8364</v>
      </c>
      <c r="S3634" s="8">
        <v>41946.936909722222</v>
      </c>
      <c r="T3634" s="8"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112"/>
        <v>35.24</v>
      </c>
      <c r="P3635">
        <f t="shared" si="113"/>
        <v>5683.8709677419356</v>
      </c>
      <c r="Q3635" t="s">
        <v>8322</v>
      </c>
      <c r="R3635" t="s">
        <v>8364</v>
      </c>
      <c r="S3635" s="8">
        <v>42649.623460648145</v>
      </c>
      <c r="T3635" s="8"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112"/>
        <v>4.246666666666667</v>
      </c>
      <c r="P3636">
        <f t="shared" si="113"/>
        <v>17694.444444444445</v>
      </c>
      <c r="Q3636" t="s">
        <v>8322</v>
      </c>
      <c r="R3636" t="s">
        <v>8364</v>
      </c>
      <c r="S3636" s="8">
        <v>42701.166365740741</v>
      </c>
      <c r="T3636" s="8"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112"/>
        <v>36.457142857142856</v>
      </c>
      <c r="P3637">
        <f t="shared" si="113"/>
        <v>12760</v>
      </c>
      <c r="Q3637" t="s">
        <v>8322</v>
      </c>
      <c r="R3637" t="s">
        <v>8364</v>
      </c>
      <c r="S3637" s="8">
        <v>42450.88282407407</v>
      </c>
      <c r="T3637" s="8"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112"/>
        <v>0</v>
      </c>
      <c r="P3638" t="e">
        <f t="shared" si="113"/>
        <v>#DIV/0!</v>
      </c>
      <c r="Q3638" t="s">
        <v>8322</v>
      </c>
      <c r="R3638" t="s">
        <v>8364</v>
      </c>
      <c r="S3638" s="8">
        <v>42226.694780092599</v>
      </c>
      <c r="T3638" s="8"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112"/>
        <v>30.866666666666664</v>
      </c>
      <c r="P3639">
        <f t="shared" si="113"/>
        <v>6614.2857142857138</v>
      </c>
      <c r="Q3639" t="s">
        <v>8322</v>
      </c>
      <c r="R3639" t="s">
        <v>8364</v>
      </c>
      <c r="S3639" s="8">
        <v>41975.700636574074</v>
      </c>
      <c r="T3639" s="8"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112"/>
        <v>6.5454545454545459</v>
      </c>
      <c r="P3640">
        <f t="shared" si="113"/>
        <v>10800</v>
      </c>
      <c r="Q3640" t="s">
        <v>8322</v>
      </c>
      <c r="R3640" t="s">
        <v>8364</v>
      </c>
      <c r="S3640" s="8">
        <v>42053.672824074078</v>
      </c>
      <c r="T3640" s="8"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112"/>
        <v>4.0000000000000001E-3</v>
      </c>
      <c r="P3641">
        <f t="shared" si="113"/>
        <v>100</v>
      </c>
      <c r="Q3641" t="s">
        <v>8322</v>
      </c>
      <c r="R3641" t="s">
        <v>8364</v>
      </c>
      <c r="S3641" s="8">
        <v>42590.677152777775</v>
      </c>
      <c r="T3641" s="8"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112"/>
        <v>5.5</v>
      </c>
      <c r="P3642">
        <f t="shared" si="113"/>
        <v>1833.3333333333333</v>
      </c>
      <c r="Q3642" t="s">
        <v>8322</v>
      </c>
      <c r="R3642" t="s">
        <v>8364</v>
      </c>
      <c r="S3642" s="8">
        <v>42104.781597222223</v>
      </c>
      <c r="T3642" s="8"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112"/>
        <v>0</v>
      </c>
      <c r="P3643" t="e">
        <f t="shared" si="113"/>
        <v>#DIV/0!</v>
      </c>
      <c r="Q3643" t="s">
        <v>8322</v>
      </c>
      <c r="R3643" t="s">
        <v>8364</v>
      </c>
      <c r="S3643" s="8">
        <v>41899.627071759263</v>
      </c>
      <c r="T3643" s="8"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112"/>
        <v>2.1428571428571428</v>
      </c>
      <c r="P3644">
        <f t="shared" si="113"/>
        <v>750</v>
      </c>
      <c r="Q3644" t="s">
        <v>8322</v>
      </c>
      <c r="R3644" t="s">
        <v>8364</v>
      </c>
      <c r="S3644" s="8">
        <v>42297.816284722227</v>
      </c>
      <c r="T3644" s="8"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112"/>
        <v>0</v>
      </c>
      <c r="P3645" t="e">
        <f t="shared" si="113"/>
        <v>#DIV/0!</v>
      </c>
      <c r="Q3645" t="s">
        <v>8322</v>
      </c>
      <c r="R3645" t="s">
        <v>8364</v>
      </c>
      <c r="S3645" s="8">
        <v>42285.143969907411</v>
      </c>
      <c r="T3645" s="8"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112"/>
        <v>16.420000000000002</v>
      </c>
      <c r="P3646">
        <f t="shared" si="113"/>
        <v>6841.666666666667</v>
      </c>
      <c r="Q3646" t="s">
        <v>8322</v>
      </c>
      <c r="R3646" t="s">
        <v>8364</v>
      </c>
      <c r="S3646" s="8">
        <v>42409.241747685184</v>
      </c>
      <c r="T3646" s="8"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112"/>
        <v>0.1</v>
      </c>
      <c r="P3647">
        <f t="shared" si="113"/>
        <v>100</v>
      </c>
      <c r="Q3647" t="s">
        <v>8322</v>
      </c>
      <c r="R3647" t="s">
        <v>8364</v>
      </c>
      <c r="S3647" s="8">
        <v>42665.970347222217</v>
      </c>
      <c r="T3647" s="8"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112"/>
        <v>4.8099999999999996</v>
      </c>
      <c r="P3648">
        <f t="shared" si="113"/>
        <v>6012.5</v>
      </c>
      <c r="Q3648" t="s">
        <v>8322</v>
      </c>
      <c r="R3648" t="s">
        <v>8364</v>
      </c>
      <c r="S3648" s="8">
        <v>42140.421319444446</v>
      </c>
      <c r="T3648" s="8"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112"/>
        <v>6</v>
      </c>
      <c r="P3649">
        <f t="shared" si="113"/>
        <v>1500</v>
      </c>
      <c r="Q3649" t="s">
        <v>8322</v>
      </c>
      <c r="R3649" t="s">
        <v>8364</v>
      </c>
      <c r="S3649" s="8">
        <v>42598.749155092592</v>
      </c>
      <c r="T3649" s="8"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112"/>
        <v>100.38249999999999</v>
      </c>
      <c r="P3650">
        <f t="shared" si="113"/>
        <v>55004.109589041094</v>
      </c>
      <c r="Q3650" t="s">
        <v>8322</v>
      </c>
      <c r="R3650" t="s">
        <v>8323</v>
      </c>
      <c r="S3650" s="8">
        <v>41887.292187500003</v>
      </c>
      <c r="T3650" s="8"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114">(E3651/D3651)*100</f>
        <v>104</v>
      </c>
      <c r="P3651">
        <f t="shared" ref="P3651:P3714" si="115">(E3651/L3651)*100</f>
        <v>9750</v>
      </c>
      <c r="Q3651" t="s">
        <v>8322</v>
      </c>
      <c r="R3651" t="s">
        <v>8323</v>
      </c>
      <c r="S3651" s="8">
        <v>41780.712893518517</v>
      </c>
      <c r="T3651" s="8"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114"/>
        <v>100</v>
      </c>
      <c r="P3652">
        <f t="shared" si="115"/>
        <v>2941.1764705882351</v>
      </c>
      <c r="Q3652" t="s">
        <v>8322</v>
      </c>
      <c r="R3652" t="s">
        <v>8323</v>
      </c>
      <c r="S3652" s="8">
        <v>42381.478981481487</v>
      </c>
      <c r="T3652" s="8"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114"/>
        <v>104</v>
      </c>
      <c r="P3653">
        <f t="shared" si="115"/>
        <v>5777.7777777777783</v>
      </c>
      <c r="Q3653" t="s">
        <v>8322</v>
      </c>
      <c r="R3653" t="s">
        <v>8323</v>
      </c>
      <c r="S3653" s="8">
        <v>41828.646319444444</v>
      </c>
      <c r="T3653" s="8"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114"/>
        <v>250.66666666666669</v>
      </c>
      <c r="P3654">
        <f t="shared" si="115"/>
        <v>4423.5294117647054</v>
      </c>
      <c r="Q3654" t="s">
        <v>8322</v>
      </c>
      <c r="R3654" t="s">
        <v>8323</v>
      </c>
      <c r="S3654" s="8">
        <v>42596.644699074073</v>
      </c>
      <c r="T3654" s="8"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114"/>
        <v>100.49999999999999</v>
      </c>
      <c r="P3655">
        <f t="shared" si="115"/>
        <v>6090.909090909091</v>
      </c>
      <c r="Q3655" t="s">
        <v>8322</v>
      </c>
      <c r="R3655" t="s">
        <v>8323</v>
      </c>
      <c r="S3655" s="8">
        <v>42191.363506944443</v>
      </c>
      <c r="T3655" s="8"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114"/>
        <v>174.4</v>
      </c>
      <c r="P3656">
        <f t="shared" si="115"/>
        <v>6884.2105263157891</v>
      </c>
      <c r="Q3656" t="s">
        <v>8322</v>
      </c>
      <c r="R3656" t="s">
        <v>8323</v>
      </c>
      <c r="S3656" s="8">
        <v>42440.416504629626</v>
      </c>
      <c r="T3656" s="8"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114"/>
        <v>116.26</v>
      </c>
      <c r="P3657">
        <f t="shared" si="115"/>
        <v>7358.2278481012663</v>
      </c>
      <c r="Q3657" t="s">
        <v>8322</v>
      </c>
      <c r="R3657" t="s">
        <v>8323</v>
      </c>
      <c r="S3657" s="8">
        <v>42173.803217592591</v>
      </c>
      <c r="T3657" s="8"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114"/>
        <v>105.82000000000001</v>
      </c>
      <c r="P3658">
        <f t="shared" si="115"/>
        <v>11502.173913043478</v>
      </c>
      <c r="Q3658" t="s">
        <v>8322</v>
      </c>
      <c r="R3658" t="s">
        <v>8323</v>
      </c>
      <c r="S3658" s="8">
        <v>42737.910138888896</v>
      </c>
      <c r="T3658" s="8"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114"/>
        <v>110.75</v>
      </c>
      <c r="P3659">
        <f t="shared" si="115"/>
        <v>11075</v>
      </c>
      <c r="Q3659" t="s">
        <v>8322</v>
      </c>
      <c r="R3659" t="s">
        <v>8323</v>
      </c>
      <c r="S3659" s="8">
        <v>42499.629849537043</v>
      </c>
      <c r="T3659" s="8"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114"/>
        <v>100.66666666666666</v>
      </c>
      <c r="P3660">
        <f t="shared" si="115"/>
        <v>7550</v>
      </c>
      <c r="Q3660" t="s">
        <v>8322</v>
      </c>
      <c r="R3660" t="s">
        <v>8323</v>
      </c>
      <c r="S3660" s="8">
        <v>41775.858564814815</v>
      </c>
      <c r="T3660" s="8"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114"/>
        <v>102.03333333333333</v>
      </c>
      <c r="P3661">
        <f t="shared" si="115"/>
        <v>23546.153846153844</v>
      </c>
      <c r="Q3661" t="s">
        <v>8322</v>
      </c>
      <c r="R3661" t="s">
        <v>8323</v>
      </c>
      <c r="S3661" s="8">
        <v>42055.277199074073</v>
      </c>
      <c r="T3661" s="8"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114"/>
        <v>100</v>
      </c>
      <c r="P3662">
        <f t="shared" si="115"/>
        <v>1136.3636363636363</v>
      </c>
      <c r="Q3662" t="s">
        <v>8322</v>
      </c>
      <c r="R3662" t="s">
        <v>8323</v>
      </c>
      <c r="S3662" s="8">
        <v>41971.881076388891</v>
      </c>
      <c r="T3662" s="8"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114"/>
        <v>111.00000000000001</v>
      </c>
      <c r="P3663">
        <f t="shared" si="115"/>
        <v>9250</v>
      </c>
      <c r="Q3663" t="s">
        <v>8322</v>
      </c>
      <c r="R3663" t="s">
        <v>8323</v>
      </c>
      <c r="S3663" s="8">
        <v>42447.896666666667</v>
      </c>
      <c r="T3663" s="8"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114"/>
        <v>101.42500000000001</v>
      </c>
      <c r="P3664">
        <f t="shared" si="115"/>
        <v>20285</v>
      </c>
      <c r="Q3664" t="s">
        <v>8322</v>
      </c>
      <c r="R3664" t="s">
        <v>8323</v>
      </c>
      <c r="S3664" s="8">
        <v>42064.220069444447</v>
      </c>
      <c r="T3664" s="8"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114"/>
        <v>104</v>
      </c>
      <c r="P3665">
        <f t="shared" si="115"/>
        <v>2600</v>
      </c>
      <c r="Q3665" t="s">
        <v>8322</v>
      </c>
      <c r="R3665" t="s">
        <v>8323</v>
      </c>
      <c r="S3665" s="8">
        <v>42665.451736111107</v>
      </c>
      <c r="T3665" s="8"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114"/>
        <v>109.375</v>
      </c>
      <c r="P3666">
        <f t="shared" si="115"/>
        <v>4605.2631578947367</v>
      </c>
      <c r="Q3666" t="s">
        <v>8322</v>
      </c>
      <c r="R3666" t="s">
        <v>8323</v>
      </c>
      <c r="S3666" s="8">
        <v>42523.248715277776</v>
      </c>
      <c r="T3666" s="8"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114"/>
        <v>115.16129032258064</v>
      </c>
      <c r="P3667">
        <f t="shared" si="115"/>
        <v>5100</v>
      </c>
      <c r="Q3667" t="s">
        <v>8322</v>
      </c>
      <c r="R3667" t="s">
        <v>8323</v>
      </c>
      <c r="S3667" s="8">
        <v>42294.808124999996</v>
      </c>
      <c r="T3667" s="8"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114"/>
        <v>100</v>
      </c>
      <c r="P3668">
        <f t="shared" si="115"/>
        <v>3157.894736842105</v>
      </c>
      <c r="Q3668" t="s">
        <v>8322</v>
      </c>
      <c r="R3668" t="s">
        <v>8323</v>
      </c>
      <c r="S3668" s="8">
        <v>41822.90488425926</v>
      </c>
      <c r="T3668" s="8"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114"/>
        <v>103.17033333333335</v>
      </c>
      <c r="P3669">
        <f t="shared" si="115"/>
        <v>5336.3965517241386</v>
      </c>
      <c r="Q3669" t="s">
        <v>8322</v>
      </c>
      <c r="R3669" t="s">
        <v>8323</v>
      </c>
      <c r="S3669" s="8">
        <v>42173.970127314817</v>
      </c>
      <c r="T3669" s="8"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114"/>
        <v>103.49999999999999</v>
      </c>
      <c r="P3670">
        <f t="shared" si="115"/>
        <v>3696.4285714285716</v>
      </c>
      <c r="Q3670" t="s">
        <v>8322</v>
      </c>
      <c r="R3670" t="s">
        <v>8323</v>
      </c>
      <c r="S3670" s="8">
        <v>42185.556157407409</v>
      </c>
      <c r="T3670" s="8"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114"/>
        <v>138.19999999999999</v>
      </c>
      <c r="P3671">
        <f t="shared" si="115"/>
        <v>8129.4117647058829</v>
      </c>
      <c r="Q3671" t="s">
        <v>8322</v>
      </c>
      <c r="R3671" t="s">
        <v>8323</v>
      </c>
      <c r="S3671" s="8">
        <v>42136.675196759257</v>
      </c>
      <c r="T3671" s="8"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114"/>
        <v>109.54545454545455</v>
      </c>
      <c r="P3672">
        <f t="shared" si="115"/>
        <v>2008.3333333333333</v>
      </c>
      <c r="Q3672" t="s">
        <v>8322</v>
      </c>
      <c r="R3672" t="s">
        <v>8323</v>
      </c>
      <c r="S3672" s="8">
        <v>42142.514016203699</v>
      </c>
      <c r="T3672" s="8"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114"/>
        <v>100.85714285714286</v>
      </c>
      <c r="P3673">
        <f t="shared" si="115"/>
        <v>8825</v>
      </c>
      <c r="Q3673" t="s">
        <v>8322</v>
      </c>
      <c r="R3673" t="s">
        <v>8323</v>
      </c>
      <c r="S3673" s="8">
        <v>41820.62809027778</v>
      </c>
      <c r="T3673" s="8"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114"/>
        <v>101.53333333333335</v>
      </c>
      <c r="P3674">
        <f t="shared" si="115"/>
        <v>5343.8596491228072</v>
      </c>
      <c r="Q3674" t="s">
        <v>8322</v>
      </c>
      <c r="R3674" t="s">
        <v>8323</v>
      </c>
      <c r="S3674" s="8">
        <v>41878.946574074071</v>
      </c>
      <c r="T3674" s="8"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114"/>
        <v>113.625</v>
      </c>
      <c r="P3675">
        <f t="shared" si="115"/>
        <v>3986.8421052631584</v>
      </c>
      <c r="Q3675" t="s">
        <v>8322</v>
      </c>
      <c r="R3675" t="s">
        <v>8323</v>
      </c>
      <c r="S3675" s="8">
        <v>41914.295104166667</v>
      </c>
      <c r="T3675" s="8"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114"/>
        <v>100</v>
      </c>
      <c r="P3676">
        <f t="shared" si="115"/>
        <v>14516.129032258064</v>
      </c>
      <c r="Q3676" t="s">
        <v>8322</v>
      </c>
      <c r="R3676" t="s">
        <v>8323</v>
      </c>
      <c r="S3676" s="8">
        <v>42556.873020833329</v>
      </c>
      <c r="T3676" s="8"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114"/>
        <v>140</v>
      </c>
      <c r="P3677">
        <f t="shared" si="115"/>
        <v>2333.333333333333</v>
      </c>
      <c r="Q3677" t="s">
        <v>8322</v>
      </c>
      <c r="R3677" t="s">
        <v>8323</v>
      </c>
      <c r="S3677" s="8">
        <v>42493.597013888888</v>
      </c>
      <c r="T3677" s="8"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114"/>
        <v>128.75</v>
      </c>
      <c r="P3678">
        <f t="shared" si="115"/>
        <v>6437.5</v>
      </c>
      <c r="Q3678" t="s">
        <v>8322</v>
      </c>
      <c r="R3678" t="s">
        <v>8323</v>
      </c>
      <c r="S3678" s="8">
        <v>41876.815787037034</v>
      </c>
      <c r="T3678" s="8"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114"/>
        <v>102.90416666666667</v>
      </c>
      <c r="P3679">
        <f t="shared" si="115"/>
        <v>6205.2763819095471</v>
      </c>
      <c r="Q3679" t="s">
        <v>8322</v>
      </c>
      <c r="R3679" t="s">
        <v>8323</v>
      </c>
      <c r="S3679" s="8">
        <v>41802.574282407404</v>
      </c>
      <c r="T3679" s="8"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114"/>
        <v>102.49999999999999</v>
      </c>
      <c r="P3680">
        <f t="shared" si="115"/>
        <v>6612.9032258064508</v>
      </c>
      <c r="Q3680" t="s">
        <v>8322</v>
      </c>
      <c r="R3680" t="s">
        <v>8323</v>
      </c>
      <c r="S3680" s="8">
        <v>42120.531226851846</v>
      </c>
      <c r="T3680" s="8"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114"/>
        <v>110.1</v>
      </c>
      <c r="P3681">
        <f t="shared" si="115"/>
        <v>7340.0000000000009</v>
      </c>
      <c r="Q3681" t="s">
        <v>8322</v>
      </c>
      <c r="R3681" t="s">
        <v>8323</v>
      </c>
      <c r="S3681" s="8">
        <v>41786.761354166665</v>
      </c>
      <c r="T3681" s="8"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114"/>
        <v>112.76666666666667</v>
      </c>
      <c r="P3682">
        <f t="shared" si="115"/>
        <v>9950</v>
      </c>
      <c r="Q3682" t="s">
        <v>8322</v>
      </c>
      <c r="R3682" t="s">
        <v>8323</v>
      </c>
      <c r="S3682" s="8">
        <v>42627.454097222217</v>
      </c>
      <c r="T3682" s="8"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114"/>
        <v>111.9</v>
      </c>
      <c r="P3683">
        <f t="shared" si="115"/>
        <v>6216.6666666666661</v>
      </c>
      <c r="Q3683" t="s">
        <v>8322</v>
      </c>
      <c r="R3683" t="s">
        <v>8323</v>
      </c>
      <c r="S3683" s="8">
        <v>42374.651504629626</v>
      </c>
      <c r="T3683" s="8"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114"/>
        <v>139.19999999999999</v>
      </c>
      <c r="P3684">
        <f t="shared" si="115"/>
        <v>6232.8358208955224</v>
      </c>
      <c r="Q3684" t="s">
        <v>8322</v>
      </c>
      <c r="R3684" t="s">
        <v>8323</v>
      </c>
      <c r="S3684" s="8">
        <v>41772.685393518521</v>
      </c>
      <c r="T3684" s="8"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114"/>
        <v>110.85714285714286</v>
      </c>
      <c r="P3685">
        <f t="shared" si="115"/>
        <v>5878.787878787879</v>
      </c>
      <c r="Q3685" t="s">
        <v>8322</v>
      </c>
      <c r="R3685" t="s">
        <v>8323</v>
      </c>
      <c r="S3685" s="8">
        <v>42633.116851851853</v>
      </c>
      <c r="T3685" s="8"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114"/>
        <v>139.06666666666666</v>
      </c>
      <c r="P3686">
        <f t="shared" si="115"/>
        <v>4534.782608695652</v>
      </c>
      <c r="Q3686" t="s">
        <v>8322</v>
      </c>
      <c r="R3686" t="s">
        <v>8323</v>
      </c>
      <c r="S3686" s="8">
        <v>42219.180393518516</v>
      </c>
      <c r="T3686" s="8"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114"/>
        <v>105.69999999999999</v>
      </c>
      <c r="P3687">
        <f t="shared" si="115"/>
        <v>4194.4444444444443</v>
      </c>
      <c r="Q3687" t="s">
        <v>8322</v>
      </c>
      <c r="R3687" t="s">
        <v>8323</v>
      </c>
      <c r="S3687" s="8">
        <v>41753.593275462961</v>
      </c>
      <c r="T3687" s="8"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114"/>
        <v>101.42857142857142</v>
      </c>
      <c r="P3688">
        <f t="shared" si="115"/>
        <v>5916.6666666666661</v>
      </c>
      <c r="Q3688" t="s">
        <v>8322</v>
      </c>
      <c r="R3688" t="s">
        <v>8323</v>
      </c>
      <c r="S3688" s="8">
        <v>42230.662731481483</v>
      </c>
      <c r="T3688" s="8"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114"/>
        <v>100.245</v>
      </c>
      <c r="P3689">
        <f t="shared" si="115"/>
        <v>20049</v>
      </c>
      <c r="Q3689" t="s">
        <v>8322</v>
      </c>
      <c r="R3689" t="s">
        <v>8323</v>
      </c>
      <c r="S3689" s="8">
        <v>41787.218229166669</v>
      </c>
      <c r="T3689" s="8"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114"/>
        <v>109.16666666666666</v>
      </c>
      <c r="P3690">
        <f t="shared" si="115"/>
        <v>8397.4358974358984</v>
      </c>
      <c r="Q3690" t="s">
        <v>8322</v>
      </c>
      <c r="R3690" t="s">
        <v>8323</v>
      </c>
      <c r="S3690" s="8">
        <v>41829.787083333329</v>
      </c>
      <c r="T3690" s="8"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114"/>
        <v>118.33333333333333</v>
      </c>
      <c r="P3691">
        <f t="shared" si="115"/>
        <v>5725.8064516129034</v>
      </c>
      <c r="Q3691" t="s">
        <v>8322</v>
      </c>
      <c r="R3691" t="s">
        <v>8323</v>
      </c>
      <c r="S3691" s="8">
        <v>42147.826840277776</v>
      </c>
      <c r="T3691" s="8"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114"/>
        <v>120</v>
      </c>
      <c r="P3692">
        <f t="shared" si="115"/>
        <v>5806.4516129032254</v>
      </c>
      <c r="Q3692" t="s">
        <v>8322</v>
      </c>
      <c r="R3692" t="s">
        <v>8323</v>
      </c>
      <c r="S3692" s="8">
        <v>41940.598182870373</v>
      </c>
      <c r="T3692" s="8"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114"/>
        <v>127.96000000000001</v>
      </c>
      <c r="P3693">
        <f t="shared" si="115"/>
        <v>18680.291970802922</v>
      </c>
      <c r="Q3693" t="s">
        <v>8322</v>
      </c>
      <c r="R3693" t="s">
        <v>8323</v>
      </c>
      <c r="S3693" s="8">
        <v>42020.700567129628</v>
      </c>
      <c r="T3693" s="8"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114"/>
        <v>126</v>
      </c>
      <c r="P3694">
        <f t="shared" si="115"/>
        <v>7411.7647058823532</v>
      </c>
      <c r="Q3694" t="s">
        <v>8322</v>
      </c>
      <c r="R3694" t="s">
        <v>8323</v>
      </c>
      <c r="S3694" s="8">
        <v>41891.96503472222</v>
      </c>
      <c r="T3694" s="8"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114"/>
        <v>129.12912912912913</v>
      </c>
      <c r="P3695">
        <f t="shared" si="115"/>
        <v>3071.4285714285716</v>
      </c>
      <c r="Q3695" t="s">
        <v>8322</v>
      </c>
      <c r="R3695" t="s">
        <v>8323</v>
      </c>
      <c r="S3695" s="8">
        <v>42309.191307870366</v>
      </c>
      <c r="T3695" s="8"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114"/>
        <v>107.42857142857143</v>
      </c>
      <c r="P3696">
        <f t="shared" si="115"/>
        <v>6266.6666666666661</v>
      </c>
      <c r="Q3696" t="s">
        <v>8322</v>
      </c>
      <c r="R3696" t="s">
        <v>8323</v>
      </c>
      <c r="S3696" s="8">
        <v>42490.133877314816</v>
      </c>
      <c r="T3696" s="8"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114"/>
        <v>100.125</v>
      </c>
      <c r="P3697">
        <f t="shared" si="115"/>
        <v>12136.363636363636</v>
      </c>
      <c r="Q3697" t="s">
        <v>8322</v>
      </c>
      <c r="R3697" t="s">
        <v>8323</v>
      </c>
      <c r="S3697" s="8">
        <v>41995.870486111111</v>
      </c>
      <c r="T3697" s="8"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114"/>
        <v>155</v>
      </c>
      <c r="P3698">
        <f t="shared" si="115"/>
        <v>3974.3589743589746</v>
      </c>
      <c r="Q3698" t="s">
        <v>8322</v>
      </c>
      <c r="R3698" t="s">
        <v>8323</v>
      </c>
      <c r="S3698" s="8">
        <v>41988.617083333331</v>
      </c>
      <c r="T3698" s="8"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114"/>
        <v>108</v>
      </c>
      <c r="P3699">
        <f t="shared" si="115"/>
        <v>7200</v>
      </c>
      <c r="Q3699" t="s">
        <v>8322</v>
      </c>
      <c r="R3699" t="s">
        <v>8323</v>
      </c>
      <c r="S3699" s="8">
        <v>42479.465833333335</v>
      </c>
      <c r="T3699" s="8"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114"/>
        <v>110.52</v>
      </c>
      <c r="P3700">
        <f t="shared" si="115"/>
        <v>4063.2352941176473</v>
      </c>
      <c r="Q3700" t="s">
        <v>8322</v>
      </c>
      <c r="R3700" t="s">
        <v>8323</v>
      </c>
      <c r="S3700" s="8">
        <v>42401.806562500002</v>
      </c>
      <c r="T3700" s="8"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114"/>
        <v>100.8</v>
      </c>
      <c r="P3701">
        <f t="shared" si="115"/>
        <v>6300</v>
      </c>
      <c r="Q3701" t="s">
        <v>8322</v>
      </c>
      <c r="R3701" t="s">
        <v>8323</v>
      </c>
      <c r="S3701" s="8">
        <v>41897.602037037039</v>
      </c>
      <c r="T3701" s="8"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114"/>
        <v>121.2</v>
      </c>
      <c r="P3702">
        <f t="shared" si="115"/>
        <v>3366.6666666666665</v>
      </c>
      <c r="Q3702" t="s">
        <v>8322</v>
      </c>
      <c r="R3702" t="s">
        <v>8323</v>
      </c>
      <c r="S3702" s="8">
        <v>41882.585648148146</v>
      </c>
      <c r="T3702" s="8"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114"/>
        <v>100.33333333333334</v>
      </c>
      <c r="P3703">
        <f t="shared" si="115"/>
        <v>3858.9743589743593</v>
      </c>
      <c r="Q3703" t="s">
        <v>8322</v>
      </c>
      <c r="R3703" t="s">
        <v>8323</v>
      </c>
      <c r="S3703" s="8">
        <v>42129.541585648149</v>
      </c>
      <c r="T3703" s="8"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114"/>
        <v>109.16666666666666</v>
      </c>
      <c r="P3704">
        <f t="shared" si="115"/>
        <v>15595.238095238095</v>
      </c>
      <c r="Q3704" t="s">
        <v>8322</v>
      </c>
      <c r="R3704" t="s">
        <v>8323</v>
      </c>
      <c r="S3704" s="8">
        <v>42524.53800925926</v>
      </c>
      <c r="T3704" s="8"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114"/>
        <v>123.42857142857142</v>
      </c>
      <c r="P3705">
        <f t="shared" si="115"/>
        <v>4320</v>
      </c>
      <c r="Q3705" t="s">
        <v>8322</v>
      </c>
      <c r="R3705" t="s">
        <v>8323</v>
      </c>
      <c r="S3705" s="8">
        <v>42556.504490740743</v>
      </c>
      <c r="T3705" s="8"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114"/>
        <v>136.33666666666667</v>
      </c>
      <c r="P3706">
        <f t="shared" si="115"/>
        <v>1514.8518518518517</v>
      </c>
      <c r="Q3706" t="s">
        <v>8322</v>
      </c>
      <c r="R3706" t="s">
        <v>8323</v>
      </c>
      <c r="S3706" s="8">
        <v>42461.689745370371</v>
      </c>
      <c r="T3706" s="8"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114"/>
        <v>103.46657233816768</v>
      </c>
      <c r="P3707">
        <f t="shared" si="115"/>
        <v>8357.1428571428569</v>
      </c>
      <c r="Q3707" t="s">
        <v>8322</v>
      </c>
      <c r="R3707" t="s">
        <v>8323</v>
      </c>
      <c r="S3707" s="8">
        <v>41792.542986111112</v>
      </c>
      <c r="T3707" s="8"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114"/>
        <v>121.33333333333334</v>
      </c>
      <c r="P3708">
        <f t="shared" si="115"/>
        <v>14000</v>
      </c>
      <c r="Q3708" t="s">
        <v>8322</v>
      </c>
      <c r="R3708" t="s">
        <v>8323</v>
      </c>
      <c r="S3708" s="8">
        <v>41879.913761574076</v>
      </c>
      <c r="T3708" s="8"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114"/>
        <v>186</v>
      </c>
      <c r="P3709">
        <f t="shared" si="115"/>
        <v>8086.95652173913</v>
      </c>
      <c r="Q3709" t="s">
        <v>8322</v>
      </c>
      <c r="R3709" t="s">
        <v>8323</v>
      </c>
      <c r="S3709" s="8">
        <v>42552.048356481479</v>
      </c>
      <c r="T3709" s="8"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114"/>
        <v>300</v>
      </c>
      <c r="P3710">
        <f t="shared" si="115"/>
        <v>5384.6153846153848</v>
      </c>
      <c r="Q3710" t="s">
        <v>8322</v>
      </c>
      <c r="R3710" t="s">
        <v>8323</v>
      </c>
      <c r="S3710" s="8">
        <v>41810.142199074071</v>
      </c>
      <c r="T3710" s="8"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114"/>
        <v>108.25</v>
      </c>
      <c r="P3711">
        <f t="shared" si="115"/>
        <v>3092.8571428571427</v>
      </c>
      <c r="Q3711" t="s">
        <v>8322</v>
      </c>
      <c r="R3711" t="s">
        <v>8323</v>
      </c>
      <c r="S3711" s="8">
        <v>41785.707708333335</v>
      </c>
      <c r="T3711" s="8"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114"/>
        <v>141.15384615384616</v>
      </c>
      <c r="P3712">
        <f t="shared" si="115"/>
        <v>6796.2962962962965</v>
      </c>
      <c r="Q3712" t="s">
        <v>8322</v>
      </c>
      <c r="R3712" t="s">
        <v>8323</v>
      </c>
      <c r="S3712" s="8">
        <v>42072.576249999998</v>
      </c>
      <c r="T3712" s="8"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114"/>
        <v>113.99999999999999</v>
      </c>
      <c r="P3713">
        <f t="shared" si="115"/>
        <v>2714.2857142857142</v>
      </c>
      <c r="Q3713" t="s">
        <v>8322</v>
      </c>
      <c r="R3713" t="s">
        <v>8323</v>
      </c>
      <c r="S3713" s="8">
        <v>41779.724224537036</v>
      </c>
      <c r="T3713" s="8"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114"/>
        <v>153.73333333333335</v>
      </c>
      <c r="P3714">
        <f t="shared" si="115"/>
        <v>11086.538461538461</v>
      </c>
      <c r="Q3714" t="s">
        <v>8322</v>
      </c>
      <c r="R3714" t="s">
        <v>8323</v>
      </c>
      <c r="S3714" s="8">
        <v>42134.172071759262</v>
      </c>
      <c r="T3714" s="8"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116">(E3715/D3715)*100</f>
        <v>101.49999999999999</v>
      </c>
      <c r="P3715">
        <f t="shared" ref="P3715:P3778" si="117">(E3715/L3715)*100</f>
        <v>10684.210526315788</v>
      </c>
      <c r="Q3715" t="s">
        <v>8322</v>
      </c>
      <c r="R3715" t="s">
        <v>8323</v>
      </c>
      <c r="S3715" s="8">
        <v>42505.738032407404</v>
      </c>
      <c r="T3715" s="8"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116"/>
        <v>102.35000000000001</v>
      </c>
      <c r="P3716">
        <f t="shared" si="117"/>
        <v>10551.546391752578</v>
      </c>
      <c r="Q3716" t="s">
        <v>8322</v>
      </c>
      <c r="R3716" t="s">
        <v>8323</v>
      </c>
      <c r="S3716" s="8">
        <v>42118.556331018524</v>
      </c>
      <c r="T3716" s="8"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116"/>
        <v>102.57142857142858</v>
      </c>
      <c r="P3717">
        <f t="shared" si="117"/>
        <v>13296.296296296296</v>
      </c>
      <c r="Q3717" t="s">
        <v>8322</v>
      </c>
      <c r="R3717" t="s">
        <v>8323</v>
      </c>
      <c r="S3717" s="8">
        <v>42036.995590277773</v>
      </c>
      <c r="T3717" s="8"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116"/>
        <v>155.75</v>
      </c>
      <c r="P3718">
        <f t="shared" si="117"/>
        <v>5191.6666666666661</v>
      </c>
      <c r="Q3718" t="s">
        <v>8322</v>
      </c>
      <c r="R3718" t="s">
        <v>8323</v>
      </c>
      <c r="S3718" s="8">
        <v>42360.887835648144</v>
      </c>
      <c r="T3718" s="8"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116"/>
        <v>100.75</v>
      </c>
      <c r="P3719">
        <f t="shared" si="117"/>
        <v>31000</v>
      </c>
      <c r="Q3719" t="s">
        <v>8322</v>
      </c>
      <c r="R3719" t="s">
        <v>8323</v>
      </c>
      <c r="S3719" s="8">
        <v>42102.866307870368</v>
      </c>
      <c r="T3719" s="8"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116"/>
        <v>239.4</v>
      </c>
      <c r="P3720">
        <f t="shared" si="117"/>
        <v>2602.173913043478</v>
      </c>
      <c r="Q3720" t="s">
        <v>8322</v>
      </c>
      <c r="R3720" t="s">
        <v>8323</v>
      </c>
      <c r="S3720" s="8">
        <v>42032.716145833328</v>
      </c>
      <c r="T3720" s="8"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116"/>
        <v>210</v>
      </c>
      <c r="P3721">
        <f t="shared" si="117"/>
        <v>10500</v>
      </c>
      <c r="Q3721" t="s">
        <v>8322</v>
      </c>
      <c r="R3721" t="s">
        <v>8323</v>
      </c>
      <c r="S3721" s="8">
        <v>42147.729930555557</v>
      </c>
      <c r="T3721" s="8"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116"/>
        <v>104.51515151515152</v>
      </c>
      <c r="P3722">
        <f t="shared" si="117"/>
        <v>8622.5</v>
      </c>
      <c r="Q3722" t="s">
        <v>8322</v>
      </c>
      <c r="R3722" t="s">
        <v>8323</v>
      </c>
      <c r="S3722" s="8">
        <v>42165.993125000001</v>
      </c>
      <c r="T3722" s="8"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116"/>
        <v>100.8</v>
      </c>
      <c r="P3723">
        <f t="shared" si="117"/>
        <v>11454.545454545454</v>
      </c>
      <c r="Q3723" t="s">
        <v>8322</v>
      </c>
      <c r="R3723" t="s">
        <v>8323</v>
      </c>
      <c r="S3723" s="8">
        <v>41927.936157407406</v>
      </c>
      <c r="T3723" s="8"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116"/>
        <v>111.20000000000002</v>
      </c>
      <c r="P3724">
        <f t="shared" si="117"/>
        <v>4765.7142857142862</v>
      </c>
      <c r="Q3724" t="s">
        <v>8322</v>
      </c>
      <c r="R3724" t="s">
        <v>8323</v>
      </c>
      <c r="S3724" s="8">
        <v>42381.671840277777</v>
      </c>
      <c r="T3724" s="8"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116"/>
        <v>102.04444444444445</v>
      </c>
      <c r="P3725">
        <f t="shared" si="117"/>
        <v>7288.8888888888887</v>
      </c>
      <c r="Q3725" t="s">
        <v>8322</v>
      </c>
      <c r="R3725" t="s">
        <v>8323</v>
      </c>
      <c r="S3725" s="8">
        <v>41943.753032407411</v>
      </c>
      <c r="T3725" s="8"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116"/>
        <v>102.54767441860466</v>
      </c>
      <c r="P3726">
        <f t="shared" si="117"/>
        <v>4954.5505617977533</v>
      </c>
      <c r="Q3726" t="s">
        <v>8322</v>
      </c>
      <c r="R3726" t="s">
        <v>8323</v>
      </c>
      <c r="S3726" s="8">
        <v>42465.491435185191</v>
      </c>
      <c r="T3726" s="8"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116"/>
        <v>127</v>
      </c>
      <c r="P3727">
        <f t="shared" si="117"/>
        <v>2540</v>
      </c>
      <c r="Q3727" t="s">
        <v>8322</v>
      </c>
      <c r="R3727" t="s">
        <v>8323</v>
      </c>
      <c r="S3727" s="8">
        <v>42401.945219907408</v>
      </c>
      <c r="T3727" s="8"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116"/>
        <v>338.70588235294122</v>
      </c>
      <c r="P3728">
        <f t="shared" si="117"/>
        <v>6258.695652173913</v>
      </c>
      <c r="Q3728" t="s">
        <v>8322</v>
      </c>
      <c r="R3728" t="s">
        <v>8323</v>
      </c>
      <c r="S3728" s="8">
        <v>42462.140868055561</v>
      </c>
      <c r="T3728" s="8"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116"/>
        <v>100.75</v>
      </c>
      <c r="P3729">
        <f t="shared" si="117"/>
        <v>6106.060606060606</v>
      </c>
      <c r="Q3729" t="s">
        <v>8322</v>
      </c>
      <c r="R3729" t="s">
        <v>8323</v>
      </c>
      <c r="S3729" s="8">
        <v>42632.348310185189</v>
      </c>
      <c r="T3729" s="8"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116"/>
        <v>9.31</v>
      </c>
      <c r="P3730">
        <f t="shared" si="117"/>
        <v>6006.4516129032254</v>
      </c>
      <c r="Q3730" t="s">
        <v>8322</v>
      </c>
      <c r="R3730" t="s">
        <v>8323</v>
      </c>
      <c r="S3730" s="8">
        <v>42205.171018518522</v>
      </c>
      <c r="T3730" s="8"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116"/>
        <v>7.24</v>
      </c>
      <c r="P3731">
        <f t="shared" si="117"/>
        <v>7240.0000000000009</v>
      </c>
      <c r="Q3731" t="s">
        <v>8322</v>
      </c>
      <c r="R3731" t="s">
        <v>8323</v>
      </c>
      <c r="S3731" s="8">
        <v>42041.205000000002</v>
      </c>
      <c r="T3731" s="8"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116"/>
        <v>10</v>
      </c>
      <c r="P3732">
        <f t="shared" si="117"/>
        <v>10000</v>
      </c>
      <c r="Q3732" t="s">
        <v>8322</v>
      </c>
      <c r="R3732" t="s">
        <v>8323</v>
      </c>
      <c r="S3732" s="8">
        <v>42203.677766203706</v>
      </c>
      <c r="T3732" s="8"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116"/>
        <v>11.272727272727273</v>
      </c>
      <c r="P3733">
        <f t="shared" si="117"/>
        <v>5166.6666666666661</v>
      </c>
      <c r="Q3733" t="s">
        <v>8322</v>
      </c>
      <c r="R3733" t="s">
        <v>8323</v>
      </c>
      <c r="S3733" s="8">
        <v>41983.752847222218</v>
      </c>
      <c r="T3733" s="8"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116"/>
        <v>15.411764705882353</v>
      </c>
      <c r="P3734">
        <f t="shared" si="117"/>
        <v>3275</v>
      </c>
      <c r="Q3734" t="s">
        <v>8322</v>
      </c>
      <c r="R3734" t="s">
        <v>8323</v>
      </c>
      <c r="S3734" s="8">
        <v>41968.677465277782</v>
      </c>
      <c r="T3734" s="8"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116"/>
        <v>0</v>
      </c>
      <c r="P3735" t="e">
        <f t="shared" si="117"/>
        <v>#DIV/0!</v>
      </c>
      <c r="Q3735" t="s">
        <v>8322</v>
      </c>
      <c r="R3735" t="s">
        <v>8323</v>
      </c>
      <c r="S3735" s="8">
        <v>42103.024398148147</v>
      </c>
      <c r="T3735" s="8"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116"/>
        <v>28.466666666666669</v>
      </c>
      <c r="P3736">
        <f t="shared" si="117"/>
        <v>6100</v>
      </c>
      <c r="Q3736" t="s">
        <v>8322</v>
      </c>
      <c r="R3736" t="s">
        <v>8323</v>
      </c>
      <c r="S3736" s="8">
        <v>42089.901574074072</v>
      </c>
      <c r="T3736" s="8"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116"/>
        <v>13.333333333333334</v>
      </c>
      <c r="P3737">
        <f t="shared" si="117"/>
        <v>1000</v>
      </c>
      <c r="Q3737" t="s">
        <v>8322</v>
      </c>
      <c r="R3737" t="s">
        <v>8323</v>
      </c>
      <c r="S3737" s="8">
        <v>42122.693159722221</v>
      </c>
      <c r="T3737" s="8"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116"/>
        <v>0.66666666666666674</v>
      </c>
      <c r="P3738">
        <f t="shared" si="117"/>
        <v>1000</v>
      </c>
      <c r="Q3738" t="s">
        <v>8322</v>
      </c>
      <c r="R3738" t="s">
        <v>8323</v>
      </c>
      <c r="S3738" s="8">
        <v>42048.711724537032</v>
      </c>
      <c r="T3738" s="8"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116"/>
        <v>21.428571428571427</v>
      </c>
      <c r="P3739">
        <f t="shared" si="117"/>
        <v>3750</v>
      </c>
      <c r="Q3739" t="s">
        <v>8322</v>
      </c>
      <c r="R3739" t="s">
        <v>8323</v>
      </c>
      <c r="S3739" s="8">
        <v>42297.691006944442</v>
      </c>
      <c r="T3739" s="8"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116"/>
        <v>18</v>
      </c>
      <c r="P3740">
        <f t="shared" si="117"/>
        <v>4500</v>
      </c>
      <c r="Q3740" t="s">
        <v>8322</v>
      </c>
      <c r="R3740" t="s">
        <v>8323</v>
      </c>
      <c r="S3740" s="8">
        <v>41813.938715277778</v>
      </c>
      <c r="T3740" s="8"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116"/>
        <v>20.125</v>
      </c>
      <c r="P3741">
        <f t="shared" si="117"/>
        <v>10062.5</v>
      </c>
      <c r="Q3741" t="s">
        <v>8322</v>
      </c>
      <c r="R3741" t="s">
        <v>8323</v>
      </c>
      <c r="S3741" s="8">
        <v>42548.449861111112</v>
      </c>
      <c r="T3741" s="8"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116"/>
        <v>17.899999999999999</v>
      </c>
      <c r="P3742">
        <f t="shared" si="117"/>
        <v>2557.1428571428573</v>
      </c>
      <c r="Q3742" t="s">
        <v>8322</v>
      </c>
      <c r="R3742" t="s">
        <v>8323</v>
      </c>
      <c r="S3742" s="8">
        <v>41833.089756944442</v>
      </c>
      <c r="T3742" s="8"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116"/>
        <v>0</v>
      </c>
      <c r="P3743" t="e">
        <f t="shared" si="117"/>
        <v>#DIV/0!</v>
      </c>
      <c r="Q3743" t="s">
        <v>8322</v>
      </c>
      <c r="R3743" t="s">
        <v>8323</v>
      </c>
      <c r="S3743" s="8">
        <v>42325.920717592591</v>
      </c>
      <c r="T3743" s="8"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116"/>
        <v>2</v>
      </c>
      <c r="P3744">
        <f t="shared" si="117"/>
        <v>2500</v>
      </c>
      <c r="Q3744" t="s">
        <v>8322</v>
      </c>
      <c r="R3744" t="s">
        <v>8323</v>
      </c>
      <c r="S3744" s="8">
        <v>41858.214629629627</v>
      </c>
      <c r="T3744" s="8"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116"/>
        <v>0</v>
      </c>
      <c r="P3745" t="e">
        <f t="shared" si="117"/>
        <v>#DIV/0!</v>
      </c>
      <c r="Q3745" t="s">
        <v>8322</v>
      </c>
      <c r="R3745" t="s">
        <v>8323</v>
      </c>
      <c r="S3745" s="8">
        <v>41793.710231481484</v>
      </c>
      <c r="T3745" s="8"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116"/>
        <v>0</v>
      </c>
      <c r="P3746" t="e">
        <f t="shared" si="117"/>
        <v>#DIV/0!</v>
      </c>
      <c r="Q3746" t="s">
        <v>8322</v>
      </c>
      <c r="R3746" t="s">
        <v>8323</v>
      </c>
      <c r="S3746" s="8">
        <v>41793.814259259263</v>
      </c>
      <c r="T3746" s="8"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116"/>
        <v>10</v>
      </c>
      <c r="P3747">
        <f t="shared" si="117"/>
        <v>1000</v>
      </c>
      <c r="Q3747" t="s">
        <v>8322</v>
      </c>
      <c r="R3747" t="s">
        <v>8323</v>
      </c>
      <c r="S3747" s="8">
        <v>41831.697939814818</v>
      </c>
      <c r="T3747" s="8"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116"/>
        <v>2.3764705882352941</v>
      </c>
      <c r="P3748">
        <f t="shared" si="117"/>
        <v>20200</v>
      </c>
      <c r="Q3748" t="s">
        <v>8322</v>
      </c>
      <c r="R3748" t="s">
        <v>8323</v>
      </c>
      <c r="S3748" s="8">
        <v>42621.389340277776</v>
      </c>
      <c r="T3748" s="8"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116"/>
        <v>1</v>
      </c>
      <c r="P3749">
        <f t="shared" si="117"/>
        <v>2500</v>
      </c>
      <c r="Q3749" t="s">
        <v>8322</v>
      </c>
      <c r="R3749" t="s">
        <v>8323</v>
      </c>
      <c r="S3749" s="8">
        <v>42164.299722222218</v>
      </c>
      <c r="T3749" s="8"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116"/>
        <v>103.52</v>
      </c>
      <c r="P3750">
        <f t="shared" si="117"/>
        <v>9953.8461538461524</v>
      </c>
      <c r="Q3750" t="s">
        <v>8322</v>
      </c>
      <c r="R3750" t="s">
        <v>8364</v>
      </c>
      <c r="S3750" s="8">
        <v>42395.706435185188</v>
      </c>
      <c r="T3750" s="8"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116"/>
        <v>105</v>
      </c>
      <c r="P3751">
        <f t="shared" si="117"/>
        <v>7500</v>
      </c>
      <c r="Q3751" t="s">
        <v>8322</v>
      </c>
      <c r="R3751" t="s">
        <v>8364</v>
      </c>
      <c r="S3751" s="8">
        <v>42458.127175925925</v>
      </c>
      <c r="T3751" s="8"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116"/>
        <v>100.44999999999999</v>
      </c>
      <c r="P3752">
        <f t="shared" si="117"/>
        <v>21525</v>
      </c>
      <c r="Q3752" t="s">
        <v>8322</v>
      </c>
      <c r="R3752" t="s">
        <v>8364</v>
      </c>
      <c r="S3752" s="8">
        <v>42016.981574074074</v>
      </c>
      <c r="T3752" s="8"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116"/>
        <v>132.6</v>
      </c>
      <c r="P3753">
        <f t="shared" si="117"/>
        <v>12054.545454545454</v>
      </c>
      <c r="Q3753" t="s">
        <v>8322</v>
      </c>
      <c r="R3753" t="s">
        <v>8364</v>
      </c>
      <c r="S3753" s="8">
        <v>42403.035567129627</v>
      </c>
      <c r="T3753" s="8"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116"/>
        <v>112.99999999999999</v>
      </c>
      <c r="P3754">
        <f t="shared" si="117"/>
        <v>3766.6666666666665</v>
      </c>
      <c r="Q3754" t="s">
        <v>8322</v>
      </c>
      <c r="R3754" t="s">
        <v>8364</v>
      </c>
      <c r="S3754" s="8">
        <v>42619.802488425921</v>
      </c>
      <c r="T3754" s="8"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116"/>
        <v>103.34</v>
      </c>
      <c r="P3755">
        <f t="shared" si="117"/>
        <v>17223.333333333332</v>
      </c>
      <c r="Q3755" t="s">
        <v>8322</v>
      </c>
      <c r="R3755" t="s">
        <v>8364</v>
      </c>
      <c r="S3755" s="8">
        <v>42128.824074074073</v>
      </c>
      <c r="T3755" s="8"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116"/>
        <v>120</v>
      </c>
      <c r="P3756">
        <f t="shared" si="117"/>
        <v>11111.111111111111</v>
      </c>
      <c r="Q3756" t="s">
        <v>8322</v>
      </c>
      <c r="R3756" t="s">
        <v>8364</v>
      </c>
      <c r="S3756" s="8">
        <v>41808.881215277775</v>
      </c>
      <c r="T3756" s="8"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116"/>
        <v>129.63636363636363</v>
      </c>
      <c r="P3757">
        <f t="shared" si="117"/>
        <v>2546.4285714285716</v>
      </c>
      <c r="Q3757" t="s">
        <v>8322</v>
      </c>
      <c r="R3757" t="s">
        <v>8364</v>
      </c>
      <c r="S3757" s="8">
        <v>42445.866979166662</v>
      </c>
      <c r="T3757" s="8"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116"/>
        <v>101.11111111111111</v>
      </c>
      <c r="P3758">
        <f t="shared" si="117"/>
        <v>26764.705882352941</v>
      </c>
      <c r="Q3758" t="s">
        <v>8322</v>
      </c>
      <c r="R3758" t="s">
        <v>8364</v>
      </c>
      <c r="S3758" s="8">
        <v>41771.814791666664</v>
      </c>
      <c r="T3758" s="8"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116"/>
        <v>108.51428571428572</v>
      </c>
      <c r="P3759">
        <f t="shared" si="117"/>
        <v>7595.9999999999991</v>
      </c>
      <c r="Q3759" t="s">
        <v>8322</v>
      </c>
      <c r="R3759" t="s">
        <v>8364</v>
      </c>
      <c r="S3759" s="8">
        <v>41954.850868055553</v>
      </c>
      <c r="T3759" s="8"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116"/>
        <v>102.33333333333334</v>
      </c>
      <c r="P3760">
        <f t="shared" si="117"/>
        <v>5903.8461538461543</v>
      </c>
      <c r="Q3760" t="s">
        <v>8322</v>
      </c>
      <c r="R3760" t="s">
        <v>8364</v>
      </c>
      <c r="S3760" s="8">
        <v>41747.471504629626</v>
      </c>
      <c r="T3760" s="8"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116"/>
        <v>110.24425000000002</v>
      </c>
      <c r="P3761">
        <f t="shared" si="117"/>
        <v>5011.102272727273</v>
      </c>
      <c r="Q3761" t="s">
        <v>8322</v>
      </c>
      <c r="R3761" t="s">
        <v>8364</v>
      </c>
      <c r="S3761" s="8">
        <v>42182.108252314814</v>
      </c>
      <c r="T3761" s="8"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116"/>
        <v>101.0154</v>
      </c>
      <c r="P3762">
        <f t="shared" si="117"/>
        <v>5550.2967032967035</v>
      </c>
      <c r="Q3762" t="s">
        <v>8322</v>
      </c>
      <c r="R3762" t="s">
        <v>8364</v>
      </c>
      <c r="S3762" s="8">
        <v>41739.525300925925</v>
      </c>
      <c r="T3762" s="8"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116"/>
        <v>100</v>
      </c>
      <c r="P3763">
        <f t="shared" si="117"/>
        <v>16666.666666666664</v>
      </c>
      <c r="Q3763" t="s">
        <v>8322</v>
      </c>
      <c r="R3763" t="s">
        <v>8364</v>
      </c>
      <c r="S3763" s="8">
        <v>42173.466863425929</v>
      </c>
      <c r="T3763" s="8"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116"/>
        <v>106.24</v>
      </c>
      <c r="P3764">
        <f t="shared" si="117"/>
        <v>4742.8571428571431</v>
      </c>
      <c r="Q3764" t="s">
        <v>8322</v>
      </c>
      <c r="R3764" t="s">
        <v>8364</v>
      </c>
      <c r="S3764" s="8">
        <v>42193.813530092593</v>
      </c>
      <c r="T3764" s="8"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116"/>
        <v>100</v>
      </c>
      <c r="P3765">
        <f t="shared" si="117"/>
        <v>6493.5064935064929</v>
      </c>
      <c r="Q3765" t="s">
        <v>8322</v>
      </c>
      <c r="R3765" t="s">
        <v>8364</v>
      </c>
      <c r="S3765" s="8">
        <v>42065.750300925924</v>
      </c>
      <c r="T3765" s="8"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116"/>
        <v>100</v>
      </c>
      <c r="P3766">
        <f t="shared" si="117"/>
        <v>5555.5555555555557</v>
      </c>
      <c r="Q3766" t="s">
        <v>8322</v>
      </c>
      <c r="R3766" t="s">
        <v>8364</v>
      </c>
      <c r="S3766" s="8">
        <v>42499.842962962968</v>
      </c>
      <c r="T3766" s="8"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116"/>
        <v>113.45714285714286</v>
      </c>
      <c r="P3767">
        <f t="shared" si="117"/>
        <v>7422.4299065420564</v>
      </c>
      <c r="Q3767" t="s">
        <v>8322</v>
      </c>
      <c r="R3767" t="s">
        <v>8364</v>
      </c>
      <c r="S3767" s="8">
        <v>41820.776412037041</v>
      </c>
      <c r="T3767" s="8"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116"/>
        <v>102.65010000000001</v>
      </c>
      <c r="P3768">
        <f t="shared" si="117"/>
        <v>10692.71875</v>
      </c>
      <c r="Q3768" t="s">
        <v>8322</v>
      </c>
      <c r="R3768" t="s">
        <v>8364</v>
      </c>
      <c r="S3768" s="8">
        <v>41788.167187500003</v>
      </c>
      <c r="T3768" s="8"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116"/>
        <v>116.75</v>
      </c>
      <c r="P3769">
        <f t="shared" si="117"/>
        <v>4169.6428571428569</v>
      </c>
      <c r="Q3769" t="s">
        <v>8322</v>
      </c>
      <c r="R3769" t="s">
        <v>8364</v>
      </c>
      <c r="S3769" s="8">
        <v>42050.019641203704</v>
      </c>
      <c r="T3769" s="8"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116"/>
        <v>107.65274999999998</v>
      </c>
      <c r="P3770">
        <f t="shared" si="117"/>
        <v>7424.3275862068958</v>
      </c>
      <c r="Q3770" t="s">
        <v>8322</v>
      </c>
      <c r="R3770" t="s">
        <v>8364</v>
      </c>
      <c r="S3770" s="8">
        <v>41772.727893518517</v>
      </c>
      <c r="T3770" s="8"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116"/>
        <v>100</v>
      </c>
      <c r="P3771">
        <f t="shared" si="117"/>
        <v>7333.333333333333</v>
      </c>
      <c r="Q3771" t="s">
        <v>8322</v>
      </c>
      <c r="R3771" t="s">
        <v>8364</v>
      </c>
      <c r="S3771" s="8">
        <v>42445.598136574074</v>
      </c>
      <c r="T3771" s="8"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116"/>
        <v>100</v>
      </c>
      <c r="P3772">
        <f t="shared" si="117"/>
        <v>10000</v>
      </c>
      <c r="Q3772" t="s">
        <v>8322</v>
      </c>
      <c r="R3772" t="s">
        <v>8364</v>
      </c>
      <c r="S3772" s="8">
        <v>42138.930671296301</v>
      </c>
      <c r="T3772" s="8"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116"/>
        <v>146</v>
      </c>
      <c r="P3773">
        <f t="shared" si="117"/>
        <v>3842.1052631578946</v>
      </c>
      <c r="Q3773" t="s">
        <v>8322</v>
      </c>
      <c r="R3773" t="s">
        <v>8364</v>
      </c>
      <c r="S3773" s="8">
        <v>42493.857083333336</v>
      </c>
      <c r="T3773" s="8"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116"/>
        <v>110.2</v>
      </c>
      <c r="P3774">
        <f t="shared" si="117"/>
        <v>16696.969696969696</v>
      </c>
      <c r="Q3774" t="s">
        <v>8322</v>
      </c>
      <c r="R3774" t="s">
        <v>8364</v>
      </c>
      <c r="S3774" s="8">
        <v>42682.616967592592</v>
      </c>
      <c r="T3774" s="8"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116"/>
        <v>108.2</v>
      </c>
      <c r="P3775">
        <f t="shared" si="117"/>
        <v>9491.2280701754389</v>
      </c>
      <c r="Q3775" t="s">
        <v>8322</v>
      </c>
      <c r="R3775" t="s">
        <v>8364</v>
      </c>
      <c r="S3775" s="8">
        <v>42656.005173611105</v>
      </c>
      <c r="T3775" s="8"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116"/>
        <v>100</v>
      </c>
      <c r="P3776">
        <f t="shared" si="117"/>
        <v>10000</v>
      </c>
      <c r="Q3776" t="s">
        <v>8322</v>
      </c>
      <c r="R3776" t="s">
        <v>8364</v>
      </c>
      <c r="S3776" s="8">
        <v>42087.792303240742</v>
      </c>
      <c r="T3776" s="8"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116"/>
        <v>100.25</v>
      </c>
      <c r="P3777">
        <f t="shared" si="117"/>
        <v>14321.428571428572</v>
      </c>
      <c r="Q3777" t="s">
        <v>8322</v>
      </c>
      <c r="R3777" t="s">
        <v>8364</v>
      </c>
      <c r="S3777" s="8">
        <v>42075.942627314813</v>
      </c>
      <c r="T3777" s="8"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116"/>
        <v>106.71250000000001</v>
      </c>
      <c r="P3778">
        <f t="shared" si="117"/>
        <v>9081.9148936170204</v>
      </c>
      <c r="Q3778" t="s">
        <v>8322</v>
      </c>
      <c r="R3778" t="s">
        <v>8364</v>
      </c>
      <c r="S3778" s="8">
        <v>41814.367800925924</v>
      </c>
      <c r="T3778" s="8"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118">(E3779/D3779)*100</f>
        <v>143.19999999999999</v>
      </c>
      <c r="P3779">
        <f t="shared" ref="P3779:P3842" si="119">(E3779/L3779)*100</f>
        <v>4854.2372881355932</v>
      </c>
      <c r="Q3779" t="s">
        <v>8322</v>
      </c>
      <c r="R3779" t="s">
        <v>8364</v>
      </c>
      <c r="S3779" s="8">
        <v>41887.111354166671</v>
      </c>
      <c r="T3779" s="8"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118"/>
        <v>105.04166666666667</v>
      </c>
      <c r="P3780">
        <f t="shared" si="119"/>
        <v>7002.7777777777774</v>
      </c>
      <c r="Q3780" t="s">
        <v>8322</v>
      </c>
      <c r="R3780" t="s">
        <v>8364</v>
      </c>
      <c r="S3780" s="8">
        <v>41989.819212962961</v>
      </c>
      <c r="T3780" s="8"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118"/>
        <v>103.98</v>
      </c>
      <c r="P3781">
        <f t="shared" si="119"/>
        <v>13562.608695652174</v>
      </c>
      <c r="Q3781" t="s">
        <v>8322</v>
      </c>
      <c r="R3781" t="s">
        <v>8364</v>
      </c>
      <c r="S3781" s="8">
        <v>42425.735416666663</v>
      </c>
      <c r="T3781" s="8"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118"/>
        <v>120</v>
      </c>
      <c r="P3782">
        <f t="shared" si="119"/>
        <v>10000</v>
      </c>
      <c r="Q3782" t="s">
        <v>8322</v>
      </c>
      <c r="R3782" t="s">
        <v>8364</v>
      </c>
      <c r="S3782" s="8">
        <v>42166.219733796301</v>
      </c>
      <c r="T3782" s="8"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118"/>
        <v>109.66666666666667</v>
      </c>
      <c r="P3783">
        <f t="shared" si="119"/>
        <v>9490.3846153846152</v>
      </c>
      <c r="Q3783" t="s">
        <v>8322</v>
      </c>
      <c r="R3783" t="s">
        <v>8364</v>
      </c>
      <c r="S3783" s="8">
        <v>41865.882928240739</v>
      </c>
      <c r="T3783" s="8"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118"/>
        <v>101.75</v>
      </c>
      <c r="P3784">
        <f t="shared" si="119"/>
        <v>7537.0370370370365</v>
      </c>
      <c r="Q3784" t="s">
        <v>8322</v>
      </c>
      <c r="R3784" t="s">
        <v>8364</v>
      </c>
      <c r="S3784" s="8">
        <v>42546.862233796302</v>
      </c>
      <c r="T3784" s="8"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118"/>
        <v>128.91666666666666</v>
      </c>
      <c r="P3785">
        <f t="shared" si="119"/>
        <v>6445.833333333333</v>
      </c>
      <c r="Q3785" t="s">
        <v>8322</v>
      </c>
      <c r="R3785" t="s">
        <v>8364</v>
      </c>
      <c r="S3785" s="8">
        <v>42420.140277777777</v>
      </c>
      <c r="T3785" s="8"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118"/>
        <v>114.99999999999999</v>
      </c>
      <c r="P3786">
        <f t="shared" si="119"/>
        <v>11500</v>
      </c>
      <c r="Q3786" t="s">
        <v>8322</v>
      </c>
      <c r="R3786" t="s">
        <v>8364</v>
      </c>
      <c r="S3786" s="8">
        <v>42531.980694444443</v>
      </c>
      <c r="T3786" s="8"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118"/>
        <v>150.75</v>
      </c>
      <c r="P3787">
        <f t="shared" si="119"/>
        <v>10050</v>
      </c>
      <c r="Q3787" t="s">
        <v>8322</v>
      </c>
      <c r="R3787" t="s">
        <v>8364</v>
      </c>
      <c r="S3787" s="8">
        <v>42548.63853009259</v>
      </c>
      <c r="T3787" s="8"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118"/>
        <v>110.96666666666665</v>
      </c>
      <c r="P3788">
        <f t="shared" si="119"/>
        <v>9377.4647887323936</v>
      </c>
      <c r="Q3788" t="s">
        <v>8322</v>
      </c>
      <c r="R3788" t="s">
        <v>8364</v>
      </c>
      <c r="S3788" s="8">
        <v>42487.037905092591</v>
      </c>
      <c r="T3788" s="8"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118"/>
        <v>100.28571428571429</v>
      </c>
      <c r="P3789">
        <f t="shared" si="119"/>
        <v>3510</v>
      </c>
      <c r="Q3789" t="s">
        <v>8322</v>
      </c>
      <c r="R3789" t="s">
        <v>8364</v>
      </c>
      <c r="S3789" s="8">
        <v>42167.534791666665</v>
      </c>
      <c r="T3789" s="8"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118"/>
        <v>0.66666666666666674</v>
      </c>
      <c r="P3790">
        <f t="shared" si="119"/>
        <v>50000</v>
      </c>
      <c r="Q3790" t="s">
        <v>8322</v>
      </c>
      <c r="R3790" t="s">
        <v>8364</v>
      </c>
      <c r="S3790" s="8">
        <v>42333.695821759262</v>
      </c>
      <c r="T3790" s="8"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118"/>
        <v>3.267605633802817</v>
      </c>
      <c r="P3791">
        <f t="shared" si="119"/>
        <v>2900</v>
      </c>
      <c r="Q3791" t="s">
        <v>8322</v>
      </c>
      <c r="R3791" t="s">
        <v>8364</v>
      </c>
      <c r="S3791" s="8">
        <v>42138.798819444448</v>
      </c>
      <c r="T3791" s="8"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118"/>
        <v>0</v>
      </c>
      <c r="P3792" t="e">
        <f t="shared" si="119"/>
        <v>#DIV/0!</v>
      </c>
      <c r="Q3792" t="s">
        <v>8322</v>
      </c>
      <c r="R3792" t="s">
        <v>8364</v>
      </c>
      <c r="S3792" s="8">
        <v>42666.666932870372</v>
      </c>
      <c r="T3792" s="8"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118"/>
        <v>0</v>
      </c>
      <c r="P3793" t="e">
        <f t="shared" si="119"/>
        <v>#DIV/0!</v>
      </c>
      <c r="Q3793" t="s">
        <v>8322</v>
      </c>
      <c r="R3793" t="s">
        <v>8364</v>
      </c>
      <c r="S3793" s="8">
        <v>41766.692037037035</v>
      </c>
      <c r="T3793" s="8"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118"/>
        <v>0.27999999999999997</v>
      </c>
      <c r="P3794">
        <f t="shared" si="119"/>
        <v>1750</v>
      </c>
      <c r="Q3794" t="s">
        <v>8322</v>
      </c>
      <c r="R3794" t="s">
        <v>8364</v>
      </c>
      <c r="S3794" s="8">
        <v>42170.447013888886</v>
      </c>
      <c r="T3794" s="8"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118"/>
        <v>59.657142857142851</v>
      </c>
      <c r="P3795">
        <f t="shared" si="119"/>
        <v>17400</v>
      </c>
      <c r="Q3795" t="s">
        <v>8322</v>
      </c>
      <c r="R3795" t="s">
        <v>8364</v>
      </c>
      <c r="S3795" s="8">
        <v>41968.938993055555</v>
      </c>
      <c r="T3795" s="8"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118"/>
        <v>1</v>
      </c>
      <c r="P3796">
        <f t="shared" si="119"/>
        <v>5000</v>
      </c>
      <c r="Q3796" t="s">
        <v>8322</v>
      </c>
      <c r="R3796" t="s">
        <v>8364</v>
      </c>
      <c r="S3796" s="8">
        <v>42132.58048611111</v>
      </c>
      <c r="T3796" s="8"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118"/>
        <v>1.6666666666666667</v>
      </c>
      <c r="P3797">
        <f t="shared" si="119"/>
        <v>500</v>
      </c>
      <c r="Q3797" t="s">
        <v>8322</v>
      </c>
      <c r="R3797" t="s">
        <v>8364</v>
      </c>
      <c r="S3797" s="8">
        <v>42201.436226851853</v>
      </c>
      <c r="T3797" s="8"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118"/>
        <v>4.4444444444444444E-3</v>
      </c>
      <c r="P3798">
        <f t="shared" si="119"/>
        <v>100</v>
      </c>
      <c r="Q3798" t="s">
        <v>8322</v>
      </c>
      <c r="R3798" t="s">
        <v>8364</v>
      </c>
      <c r="S3798" s="8">
        <v>42689.029583333337</v>
      </c>
      <c r="T3798" s="8"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118"/>
        <v>89.666666666666657</v>
      </c>
      <c r="P3799">
        <f t="shared" si="119"/>
        <v>14540.540540540542</v>
      </c>
      <c r="Q3799" t="s">
        <v>8322</v>
      </c>
      <c r="R3799" t="s">
        <v>8364</v>
      </c>
      <c r="S3799" s="8">
        <v>42084.881539351853</v>
      </c>
      <c r="T3799" s="8"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118"/>
        <v>1.4642857142857144</v>
      </c>
      <c r="P3800">
        <f t="shared" si="119"/>
        <v>20500</v>
      </c>
      <c r="Q3800" t="s">
        <v>8322</v>
      </c>
      <c r="R3800" t="s">
        <v>8364</v>
      </c>
      <c r="S3800" s="8">
        <v>41831.722777777781</v>
      </c>
      <c r="T3800" s="8"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118"/>
        <v>4.0199999999999996</v>
      </c>
      <c r="P3801">
        <f t="shared" si="119"/>
        <v>10050</v>
      </c>
      <c r="Q3801" t="s">
        <v>8322</v>
      </c>
      <c r="R3801" t="s">
        <v>8364</v>
      </c>
      <c r="S3801" s="8">
        <v>42410.93105324074</v>
      </c>
      <c r="T3801" s="8"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118"/>
        <v>4.004545454545454</v>
      </c>
      <c r="P3802">
        <f t="shared" si="119"/>
        <v>5506.25</v>
      </c>
      <c r="Q3802" t="s">
        <v>8322</v>
      </c>
      <c r="R3802" t="s">
        <v>8364</v>
      </c>
      <c r="S3802" s="8">
        <v>41982.737071759257</v>
      </c>
      <c r="T3802" s="8"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118"/>
        <v>8.52</v>
      </c>
      <c r="P3803">
        <f t="shared" si="119"/>
        <v>4733.3333333333339</v>
      </c>
      <c r="Q3803" t="s">
        <v>8322</v>
      </c>
      <c r="R3803" t="s">
        <v>8364</v>
      </c>
      <c r="S3803" s="8">
        <v>41975.676111111112</v>
      </c>
      <c r="T3803" s="8"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118"/>
        <v>0</v>
      </c>
      <c r="P3804" t="e">
        <f t="shared" si="119"/>
        <v>#DIV/0!</v>
      </c>
      <c r="Q3804" t="s">
        <v>8322</v>
      </c>
      <c r="R3804" t="s">
        <v>8364</v>
      </c>
      <c r="S3804" s="8">
        <v>42269.126226851848</v>
      </c>
      <c r="T3804" s="8"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118"/>
        <v>19.650000000000002</v>
      </c>
      <c r="P3805">
        <f t="shared" si="119"/>
        <v>5895</v>
      </c>
      <c r="Q3805" t="s">
        <v>8322</v>
      </c>
      <c r="R3805" t="s">
        <v>8364</v>
      </c>
      <c r="S3805" s="8">
        <v>42403.971851851849</v>
      </c>
      <c r="T3805" s="8"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118"/>
        <v>0</v>
      </c>
      <c r="P3806" t="e">
        <f t="shared" si="119"/>
        <v>#DIV/0!</v>
      </c>
      <c r="Q3806" t="s">
        <v>8322</v>
      </c>
      <c r="R3806" t="s">
        <v>8364</v>
      </c>
      <c r="S3806" s="8">
        <v>42527.00953703704</v>
      </c>
      <c r="T3806" s="8"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118"/>
        <v>2E-3</v>
      </c>
      <c r="P3807">
        <f t="shared" si="119"/>
        <v>150</v>
      </c>
      <c r="Q3807" t="s">
        <v>8322</v>
      </c>
      <c r="R3807" t="s">
        <v>8364</v>
      </c>
      <c r="S3807" s="8">
        <v>41849.887037037035</v>
      </c>
      <c r="T3807" s="8"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118"/>
        <v>6.6666666666666666E-2</v>
      </c>
      <c r="P3808">
        <f t="shared" si="119"/>
        <v>500</v>
      </c>
      <c r="Q3808" t="s">
        <v>8322</v>
      </c>
      <c r="R3808" t="s">
        <v>8364</v>
      </c>
      <c r="S3808" s="8">
        <v>41799.259039351848</v>
      </c>
      <c r="T3808" s="8"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118"/>
        <v>30.333333333333336</v>
      </c>
      <c r="P3809">
        <f t="shared" si="119"/>
        <v>5055.5555555555557</v>
      </c>
      <c r="Q3809" t="s">
        <v>8322</v>
      </c>
      <c r="R3809" t="s">
        <v>8364</v>
      </c>
      <c r="S3809" s="8">
        <v>42090.909016203703</v>
      </c>
      <c r="T3809" s="8"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118"/>
        <v>100</v>
      </c>
      <c r="P3810">
        <f t="shared" si="119"/>
        <v>4166.6666666666661</v>
      </c>
      <c r="Q3810" t="s">
        <v>8322</v>
      </c>
      <c r="R3810" t="s">
        <v>8323</v>
      </c>
      <c r="S3810" s="8">
        <v>42059.453923611116</v>
      </c>
      <c r="T3810" s="8"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118"/>
        <v>101.25</v>
      </c>
      <c r="P3811">
        <f t="shared" si="119"/>
        <v>5328.9473684210525</v>
      </c>
      <c r="Q3811" t="s">
        <v>8322</v>
      </c>
      <c r="R3811" t="s">
        <v>8323</v>
      </c>
      <c r="S3811" s="8">
        <v>41800.526701388888</v>
      </c>
      <c r="T3811" s="8"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118"/>
        <v>121.73333333333333</v>
      </c>
      <c r="P3812">
        <f t="shared" si="119"/>
        <v>7023.0769230769229</v>
      </c>
      <c r="Q3812" t="s">
        <v>8322</v>
      </c>
      <c r="R3812" t="s">
        <v>8323</v>
      </c>
      <c r="S3812" s="8">
        <v>42054.849050925928</v>
      </c>
      <c r="T3812" s="8"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118"/>
        <v>330</v>
      </c>
      <c r="P3813">
        <f t="shared" si="119"/>
        <v>4342.1052631578941</v>
      </c>
      <c r="Q3813" t="s">
        <v>8322</v>
      </c>
      <c r="R3813" t="s">
        <v>8323</v>
      </c>
      <c r="S3813" s="8">
        <v>42487.62700231481</v>
      </c>
      <c r="T3813" s="8"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118"/>
        <v>109.55</v>
      </c>
      <c r="P3814">
        <f t="shared" si="119"/>
        <v>19918.18181818182</v>
      </c>
      <c r="Q3814" t="s">
        <v>8322</v>
      </c>
      <c r="R3814" t="s">
        <v>8323</v>
      </c>
      <c r="S3814" s="8">
        <v>42109.751250000001</v>
      </c>
      <c r="T3814" s="8"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118"/>
        <v>100.95190476190474</v>
      </c>
      <c r="P3815">
        <f t="shared" si="119"/>
        <v>7851.8148148148139</v>
      </c>
      <c r="Q3815" t="s">
        <v>8322</v>
      </c>
      <c r="R3815" t="s">
        <v>8323</v>
      </c>
      <c r="S3815" s="8">
        <v>42497.275706018518</v>
      </c>
      <c r="T3815" s="8"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118"/>
        <v>140.13333333333333</v>
      </c>
      <c r="P3816">
        <f t="shared" si="119"/>
        <v>6182.3529411764703</v>
      </c>
      <c r="Q3816" t="s">
        <v>8322</v>
      </c>
      <c r="R3816" t="s">
        <v>8323</v>
      </c>
      <c r="S3816" s="8">
        <v>42058.904074074075</v>
      </c>
      <c r="T3816" s="8"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118"/>
        <v>100.001</v>
      </c>
      <c r="P3817">
        <f t="shared" si="119"/>
        <v>5000.05</v>
      </c>
      <c r="Q3817" t="s">
        <v>8322</v>
      </c>
      <c r="R3817" t="s">
        <v>8323</v>
      </c>
      <c r="S3817" s="8">
        <v>42207.259918981479</v>
      </c>
      <c r="T3817" s="8"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118"/>
        <v>119.238</v>
      </c>
      <c r="P3818">
        <f t="shared" si="119"/>
        <v>4833.9729729729725</v>
      </c>
      <c r="Q3818" t="s">
        <v>8322</v>
      </c>
      <c r="R3818" t="s">
        <v>8323</v>
      </c>
      <c r="S3818" s="8">
        <v>41807.690081018518</v>
      </c>
      <c r="T3818" s="8"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118"/>
        <v>107.25</v>
      </c>
      <c r="P3819">
        <f t="shared" si="119"/>
        <v>10725</v>
      </c>
      <c r="Q3819" t="s">
        <v>8322</v>
      </c>
      <c r="R3819" t="s">
        <v>8323</v>
      </c>
      <c r="S3819" s="8">
        <v>42284.69694444444</v>
      </c>
      <c r="T3819" s="8"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118"/>
        <v>227.99999999999997</v>
      </c>
      <c r="P3820">
        <f t="shared" si="119"/>
        <v>5700</v>
      </c>
      <c r="Q3820" t="s">
        <v>8322</v>
      </c>
      <c r="R3820" t="s">
        <v>8323</v>
      </c>
      <c r="S3820" s="8">
        <v>42045.84238425926</v>
      </c>
      <c r="T3820" s="8"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118"/>
        <v>106.4</v>
      </c>
      <c r="P3821">
        <f t="shared" si="119"/>
        <v>4092.3076923076919</v>
      </c>
      <c r="Q3821" t="s">
        <v>8322</v>
      </c>
      <c r="R3821" t="s">
        <v>8323</v>
      </c>
      <c r="S3821" s="8">
        <v>42184.209537037037</v>
      </c>
      <c r="T3821" s="8"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118"/>
        <v>143.33333333333334</v>
      </c>
      <c r="P3822">
        <f t="shared" si="119"/>
        <v>2150</v>
      </c>
      <c r="Q3822" t="s">
        <v>8322</v>
      </c>
      <c r="R3822" t="s">
        <v>8323</v>
      </c>
      <c r="S3822" s="8">
        <v>42160.651817129634</v>
      </c>
      <c r="T3822" s="8"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118"/>
        <v>104.54285714285714</v>
      </c>
      <c r="P3823">
        <f t="shared" si="119"/>
        <v>7954.347826086956</v>
      </c>
      <c r="Q3823" t="s">
        <v>8322</v>
      </c>
      <c r="R3823" t="s">
        <v>8323</v>
      </c>
      <c r="S3823" s="8">
        <v>42341.180636574078</v>
      </c>
      <c r="T3823" s="8"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118"/>
        <v>110.02000000000001</v>
      </c>
      <c r="P3824">
        <f t="shared" si="119"/>
        <v>7238.1578947368425</v>
      </c>
      <c r="Q3824" t="s">
        <v>8322</v>
      </c>
      <c r="R3824" t="s">
        <v>8323</v>
      </c>
      <c r="S3824" s="8">
        <v>42329.838159722218</v>
      </c>
      <c r="T3824" s="8"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118"/>
        <v>106</v>
      </c>
      <c r="P3825">
        <f t="shared" si="119"/>
        <v>6463.414634146342</v>
      </c>
      <c r="Q3825" t="s">
        <v>8322</v>
      </c>
      <c r="R3825" t="s">
        <v>8323</v>
      </c>
      <c r="S3825" s="8">
        <v>42170.910231481481</v>
      </c>
      <c r="T3825" s="8"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118"/>
        <v>108</v>
      </c>
      <c r="P3826">
        <f t="shared" si="119"/>
        <v>3857.1428571428569</v>
      </c>
      <c r="Q3826" t="s">
        <v>8322</v>
      </c>
      <c r="R3826" t="s">
        <v>8323</v>
      </c>
      <c r="S3826" s="8">
        <v>42571.626192129625</v>
      </c>
      <c r="T3826" s="8"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118"/>
        <v>105.42</v>
      </c>
      <c r="P3827">
        <f t="shared" si="119"/>
        <v>10757.142857142857</v>
      </c>
      <c r="Q3827" t="s">
        <v>8322</v>
      </c>
      <c r="R3827" t="s">
        <v>8323</v>
      </c>
      <c r="S3827" s="8">
        <v>42151.069606481484</v>
      </c>
      <c r="T3827" s="8"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118"/>
        <v>119.16666666666667</v>
      </c>
      <c r="P3828">
        <f t="shared" si="119"/>
        <v>2750</v>
      </c>
      <c r="Q3828" t="s">
        <v>8322</v>
      </c>
      <c r="R3828" t="s">
        <v>8323</v>
      </c>
      <c r="S3828" s="8">
        <v>42101.423541666663</v>
      </c>
      <c r="T3828" s="8"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118"/>
        <v>152.66666666666666</v>
      </c>
      <c r="P3829">
        <f t="shared" si="119"/>
        <v>7046.1538461538466</v>
      </c>
      <c r="Q3829" t="s">
        <v>8322</v>
      </c>
      <c r="R3829" t="s">
        <v>8323</v>
      </c>
      <c r="S3829" s="8">
        <v>42034.928252314814</v>
      </c>
      <c r="T3829" s="8"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118"/>
        <v>100</v>
      </c>
      <c r="P3830">
        <f t="shared" si="119"/>
        <v>17857.142857142859</v>
      </c>
      <c r="Q3830" t="s">
        <v>8322</v>
      </c>
      <c r="R3830" t="s">
        <v>8323</v>
      </c>
      <c r="S3830" s="8">
        <v>41944.527627314819</v>
      </c>
      <c r="T3830" s="8"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118"/>
        <v>100.2</v>
      </c>
      <c r="P3831">
        <f t="shared" si="119"/>
        <v>6262.5</v>
      </c>
      <c r="Q3831" t="s">
        <v>8322</v>
      </c>
      <c r="R3831" t="s">
        <v>8323</v>
      </c>
      <c r="S3831" s="8">
        <v>42593.865405092598</v>
      </c>
      <c r="T3831" s="8"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118"/>
        <v>225</v>
      </c>
      <c r="P3832">
        <f t="shared" si="119"/>
        <v>7500</v>
      </c>
      <c r="Q3832" t="s">
        <v>8322</v>
      </c>
      <c r="R3832" t="s">
        <v>8323</v>
      </c>
      <c r="S3832" s="8">
        <v>42503.740868055553</v>
      </c>
      <c r="T3832" s="8"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118"/>
        <v>106.02199999999999</v>
      </c>
      <c r="P3833">
        <f t="shared" si="119"/>
        <v>5890.1111111111113</v>
      </c>
      <c r="Q3833" t="s">
        <v>8322</v>
      </c>
      <c r="R3833" t="s">
        <v>8323</v>
      </c>
      <c r="S3833" s="8">
        <v>41927.848900462966</v>
      </c>
      <c r="T3833" s="8"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118"/>
        <v>104.66666666666666</v>
      </c>
      <c r="P3834">
        <f t="shared" si="119"/>
        <v>13955.555555555555</v>
      </c>
      <c r="Q3834" t="s">
        <v>8322</v>
      </c>
      <c r="R3834" t="s">
        <v>8323</v>
      </c>
      <c r="S3834" s="8">
        <v>42375.114988425921</v>
      </c>
      <c r="T3834" s="8"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118"/>
        <v>116.66666666666667</v>
      </c>
      <c r="P3835">
        <f t="shared" si="119"/>
        <v>7000</v>
      </c>
      <c r="Q3835" t="s">
        <v>8322</v>
      </c>
      <c r="R3835" t="s">
        <v>8323</v>
      </c>
      <c r="S3835" s="8">
        <v>41963.872361111105</v>
      </c>
      <c r="T3835" s="8"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118"/>
        <v>109.03333333333333</v>
      </c>
      <c r="P3836">
        <f t="shared" si="119"/>
        <v>5738.5964912280697</v>
      </c>
      <c r="Q3836" t="s">
        <v>8322</v>
      </c>
      <c r="R3836" t="s">
        <v>8323</v>
      </c>
      <c r="S3836" s="8">
        <v>42143.445219907408</v>
      </c>
      <c r="T3836" s="8"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118"/>
        <v>160</v>
      </c>
      <c r="P3837">
        <f t="shared" si="119"/>
        <v>4000</v>
      </c>
      <c r="Q3837" t="s">
        <v>8322</v>
      </c>
      <c r="R3837" t="s">
        <v>8323</v>
      </c>
      <c r="S3837" s="8">
        <v>42460.94222222222</v>
      </c>
      <c r="T3837" s="8"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118"/>
        <v>112.5</v>
      </c>
      <c r="P3838">
        <f t="shared" si="119"/>
        <v>6428.5714285714294</v>
      </c>
      <c r="Q3838" t="s">
        <v>8322</v>
      </c>
      <c r="R3838" t="s">
        <v>8323</v>
      </c>
      <c r="S3838" s="8">
        <v>42553.926527777774</v>
      </c>
      <c r="T3838" s="8"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118"/>
        <v>102.1</v>
      </c>
      <c r="P3839">
        <f t="shared" si="119"/>
        <v>12011.764705882353</v>
      </c>
      <c r="Q3839" t="s">
        <v>8322</v>
      </c>
      <c r="R3839" t="s">
        <v>8323</v>
      </c>
      <c r="S3839" s="8">
        <v>42152.765717592592</v>
      </c>
      <c r="T3839" s="8"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118"/>
        <v>100.824</v>
      </c>
      <c r="P3840">
        <f t="shared" si="119"/>
        <v>100824</v>
      </c>
      <c r="Q3840" t="s">
        <v>8322</v>
      </c>
      <c r="R3840" t="s">
        <v>8323</v>
      </c>
      <c r="S3840" s="8">
        <v>42116.710752314815</v>
      </c>
      <c r="T3840" s="8"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118"/>
        <v>101.25</v>
      </c>
      <c r="P3841">
        <f t="shared" si="119"/>
        <v>6328.125</v>
      </c>
      <c r="Q3841" t="s">
        <v>8322</v>
      </c>
      <c r="R3841" t="s">
        <v>8323</v>
      </c>
      <c r="S3841" s="8">
        <v>42155.142638888887</v>
      </c>
      <c r="T3841" s="8"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118"/>
        <v>6500</v>
      </c>
      <c r="P3842">
        <f t="shared" si="119"/>
        <v>2166.666666666667</v>
      </c>
      <c r="Q3842" t="s">
        <v>8322</v>
      </c>
      <c r="R3842" t="s">
        <v>8323</v>
      </c>
      <c r="S3842" s="8">
        <v>42432.701724537037</v>
      </c>
      <c r="T3842" s="8"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120">(E3843/D3843)*100</f>
        <v>8.7200000000000006</v>
      </c>
      <c r="P3843">
        <f t="shared" ref="P3843:P3906" si="121">(E3843/L3843)*100</f>
        <v>2564.7058823529414</v>
      </c>
      <c r="Q3843" t="s">
        <v>8322</v>
      </c>
      <c r="R3843" t="s">
        <v>8323</v>
      </c>
      <c r="S3843" s="8">
        <v>41780.785729166666</v>
      </c>
      <c r="T3843" s="8"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120"/>
        <v>21.94</v>
      </c>
      <c r="P3844">
        <f t="shared" si="121"/>
        <v>4769.5652173913049</v>
      </c>
      <c r="Q3844" t="s">
        <v>8322</v>
      </c>
      <c r="R3844" t="s">
        <v>8323</v>
      </c>
      <c r="S3844" s="8">
        <v>41740.493657407409</v>
      </c>
      <c r="T3844" s="8"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120"/>
        <v>21.3</v>
      </c>
      <c r="P3845">
        <f t="shared" si="121"/>
        <v>5605.2631578947367</v>
      </c>
      <c r="Q3845" t="s">
        <v>8322</v>
      </c>
      <c r="R3845" t="s">
        <v>8323</v>
      </c>
      <c r="S3845" s="8">
        <v>41766.072500000002</v>
      </c>
      <c r="T3845" s="8"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120"/>
        <v>41.489795918367342</v>
      </c>
      <c r="P3846">
        <f t="shared" si="121"/>
        <v>8131.9999999999991</v>
      </c>
      <c r="Q3846" t="s">
        <v>8322</v>
      </c>
      <c r="R3846" t="s">
        <v>8323</v>
      </c>
      <c r="S3846" s="8">
        <v>41766.617291666669</v>
      </c>
      <c r="T3846" s="8"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120"/>
        <v>2.105</v>
      </c>
      <c r="P3847">
        <f t="shared" si="121"/>
        <v>7016.666666666667</v>
      </c>
      <c r="Q3847" t="s">
        <v>8322</v>
      </c>
      <c r="R3847" t="s">
        <v>8323</v>
      </c>
      <c r="S3847" s="8">
        <v>42248.627013888887</v>
      </c>
      <c r="T3847" s="8"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120"/>
        <v>2.7</v>
      </c>
      <c r="P3848">
        <f t="shared" si="121"/>
        <v>2362.5</v>
      </c>
      <c r="Q3848" t="s">
        <v>8322</v>
      </c>
      <c r="R3848" t="s">
        <v>8323</v>
      </c>
      <c r="S3848" s="8">
        <v>41885.221550925926</v>
      </c>
      <c r="T3848" s="8"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120"/>
        <v>16.161904761904761</v>
      </c>
      <c r="P3849">
        <f t="shared" si="121"/>
        <v>18855.555555555555</v>
      </c>
      <c r="Q3849" t="s">
        <v>8322</v>
      </c>
      <c r="R3849" t="s">
        <v>8323</v>
      </c>
      <c r="S3849" s="8">
        <v>42159.224432870367</v>
      </c>
      <c r="T3849" s="8"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120"/>
        <v>16.376923076923077</v>
      </c>
      <c r="P3850">
        <f t="shared" si="121"/>
        <v>4951.1627906976737</v>
      </c>
      <c r="Q3850" t="s">
        <v>8322</v>
      </c>
      <c r="R3850" t="s">
        <v>8323</v>
      </c>
      <c r="S3850" s="8">
        <v>42265.817002314812</v>
      </c>
      <c r="T3850" s="8"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120"/>
        <v>7.043333333333333</v>
      </c>
      <c r="P3851">
        <f t="shared" si="121"/>
        <v>7546.4285714285706</v>
      </c>
      <c r="Q3851" t="s">
        <v>8322</v>
      </c>
      <c r="R3851" t="s">
        <v>8323</v>
      </c>
      <c r="S3851" s="8">
        <v>42136.767175925925</v>
      </c>
      <c r="T3851" s="8"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120"/>
        <v>3.8</v>
      </c>
      <c r="P3852">
        <f t="shared" si="121"/>
        <v>950</v>
      </c>
      <c r="Q3852" t="s">
        <v>8322</v>
      </c>
      <c r="R3852" t="s">
        <v>8323</v>
      </c>
      <c r="S3852" s="8">
        <v>41975.124340277776</v>
      </c>
      <c r="T3852" s="8"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120"/>
        <v>34.08</v>
      </c>
      <c r="P3853">
        <f t="shared" si="121"/>
        <v>3550</v>
      </c>
      <c r="Q3853" t="s">
        <v>8322</v>
      </c>
      <c r="R3853" t="s">
        <v>8323</v>
      </c>
      <c r="S3853" s="8">
        <v>42172.439571759256</v>
      </c>
      <c r="T3853" s="8"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120"/>
        <v>0.2</v>
      </c>
      <c r="P3854">
        <f t="shared" si="121"/>
        <v>1000</v>
      </c>
      <c r="Q3854" t="s">
        <v>8322</v>
      </c>
      <c r="R3854" t="s">
        <v>8323</v>
      </c>
      <c r="S3854" s="8">
        <v>42065.190694444449</v>
      </c>
      <c r="T3854" s="8"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120"/>
        <v>2.5999999999999999E-2</v>
      </c>
      <c r="P3855">
        <f t="shared" si="121"/>
        <v>1300</v>
      </c>
      <c r="Q3855" t="s">
        <v>8322</v>
      </c>
      <c r="R3855" t="s">
        <v>8323</v>
      </c>
      <c r="S3855" s="8">
        <v>41848.84002314815</v>
      </c>
      <c r="T3855" s="8"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120"/>
        <v>16.254545454545454</v>
      </c>
      <c r="P3856">
        <f t="shared" si="121"/>
        <v>8940</v>
      </c>
      <c r="Q3856" t="s">
        <v>8322</v>
      </c>
      <c r="R3856" t="s">
        <v>8323</v>
      </c>
      <c r="S3856" s="8">
        <v>42103.884930555556</v>
      </c>
      <c r="T3856" s="8"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120"/>
        <v>2.5</v>
      </c>
      <c r="P3857">
        <f t="shared" si="121"/>
        <v>2500</v>
      </c>
      <c r="Q3857" t="s">
        <v>8322</v>
      </c>
      <c r="R3857" t="s">
        <v>8323</v>
      </c>
      <c r="S3857" s="8">
        <v>42059.970729166671</v>
      </c>
      <c r="T3857" s="8"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120"/>
        <v>0.02</v>
      </c>
      <c r="P3858">
        <f t="shared" si="121"/>
        <v>100</v>
      </c>
      <c r="Q3858" t="s">
        <v>8322</v>
      </c>
      <c r="R3858" t="s">
        <v>8323</v>
      </c>
      <c r="S3858" s="8">
        <v>42041.743090277778</v>
      </c>
      <c r="T3858" s="8"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120"/>
        <v>5.2</v>
      </c>
      <c r="P3859">
        <f t="shared" si="121"/>
        <v>6500</v>
      </c>
      <c r="Q3859" t="s">
        <v>8322</v>
      </c>
      <c r="R3859" t="s">
        <v>8323</v>
      </c>
      <c r="S3859" s="8">
        <v>41829.73715277778</v>
      </c>
      <c r="T3859" s="8"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120"/>
        <v>2</v>
      </c>
      <c r="P3860">
        <f t="shared" si="121"/>
        <v>1000</v>
      </c>
      <c r="Q3860" t="s">
        <v>8322</v>
      </c>
      <c r="R3860" t="s">
        <v>8323</v>
      </c>
      <c r="S3860" s="8">
        <v>42128.431064814817</v>
      </c>
      <c r="T3860" s="8"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120"/>
        <v>0.04</v>
      </c>
      <c r="P3861">
        <f t="shared" si="121"/>
        <v>100</v>
      </c>
      <c r="Q3861" t="s">
        <v>8322</v>
      </c>
      <c r="R3861" t="s">
        <v>8323</v>
      </c>
      <c r="S3861" s="8">
        <v>41789.893599537041</v>
      </c>
      <c r="T3861" s="8"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120"/>
        <v>17.666666666666668</v>
      </c>
      <c r="P3862">
        <f t="shared" si="121"/>
        <v>8153.8461538461534</v>
      </c>
      <c r="Q3862" t="s">
        <v>8322</v>
      </c>
      <c r="R3862" t="s">
        <v>8323</v>
      </c>
      <c r="S3862" s="8">
        <v>41833.660995370366</v>
      </c>
      <c r="T3862" s="8"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120"/>
        <v>5</v>
      </c>
      <c r="P3863">
        <f t="shared" si="121"/>
        <v>10000</v>
      </c>
      <c r="Q3863" t="s">
        <v>8322</v>
      </c>
      <c r="R3863" t="s">
        <v>8323</v>
      </c>
      <c r="S3863" s="8">
        <v>41914.590011574073</v>
      </c>
      <c r="T3863" s="8"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120"/>
        <v>1.3333333333333334E-2</v>
      </c>
      <c r="P3864">
        <f t="shared" si="121"/>
        <v>100</v>
      </c>
      <c r="Q3864" t="s">
        <v>8322</v>
      </c>
      <c r="R3864" t="s">
        <v>8323</v>
      </c>
      <c r="S3864" s="8">
        <v>42611.261064814811</v>
      </c>
      <c r="T3864" s="8"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120"/>
        <v>0</v>
      </c>
      <c r="P3865" t="e">
        <f t="shared" si="121"/>
        <v>#DIV/0!</v>
      </c>
      <c r="Q3865" t="s">
        <v>8322</v>
      </c>
      <c r="R3865" t="s">
        <v>8323</v>
      </c>
      <c r="S3865" s="8">
        <v>42253.633159722223</v>
      </c>
      <c r="T3865" s="8"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120"/>
        <v>1.2</v>
      </c>
      <c r="P3866">
        <f t="shared" si="121"/>
        <v>2000</v>
      </c>
      <c r="Q3866" t="s">
        <v>8322</v>
      </c>
      <c r="R3866" t="s">
        <v>8323</v>
      </c>
      <c r="S3866" s="8">
        <v>42295.891828703709</v>
      </c>
      <c r="T3866" s="8"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120"/>
        <v>26.937422295897225</v>
      </c>
      <c r="P3867">
        <f t="shared" si="121"/>
        <v>4642.8571428571431</v>
      </c>
      <c r="Q3867" t="s">
        <v>8322</v>
      </c>
      <c r="R3867" t="s">
        <v>8323</v>
      </c>
      <c r="S3867" s="8">
        <v>41841.651597222226</v>
      </c>
      <c r="T3867" s="8"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120"/>
        <v>0.54999999999999993</v>
      </c>
      <c r="P3868">
        <f t="shared" si="121"/>
        <v>550</v>
      </c>
      <c r="Q3868" t="s">
        <v>8322</v>
      </c>
      <c r="R3868" t="s">
        <v>8323</v>
      </c>
      <c r="S3868" s="8">
        <v>42402.947002314817</v>
      </c>
      <c r="T3868" s="8"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120"/>
        <v>12.55</v>
      </c>
      <c r="P3869">
        <f t="shared" si="121"/>
        <v>5020</v>
      </c>
      <c r="Q3869" t="s">
        <v>8322</v>
      </c>
      <c r="R3869" t="s">
        <v>8323</v>
      </c>
      <c r="S3869" s="8">
        <v>42509.814108796301</v>
      </c>
      <c r="T3869" s="8"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120"/>
        <v>0.2</v>
      </c>
      <c r="P3870">
        <f t="shared" si="121"/>
        <v>1000</v>
      </c>
      <c r="Q3870" t="s">
        <v>8322</v>
      </c>
      <c r="R3870" t="s">
        <v>8364</v>
      </c>
      <c r="S3870" s="8">
        <v>41865.659780092588</v>
      </c>
      <c r="T3870" s="8"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120"/>
        <v>3.4474868431088401</v>
      </c>
      <c r="P3871">
        <f t="shared" si="121"/>
        <v>3013.3333333333335</v>
      </c>
      <c r="Q3871" t="s">
        <v>8322</v>
      </c>
      <c r="R3871" t="s">
        <v>8364</v>
      </c>
      <c r="S3871" s="8">
        <v>42047.724444444444</v>
      </c>
      <c r="T3871" s="8"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120"/>
        <v>15</v>
      </c>
      <c r="P3872">
        <f t="shared" si="121"/>
        <v>15000</v>
      </c>
      <c r="Q3872" t="s">
        <v>8322</v>
      </c>
      <c r="R3872" t="s">
        <v>8364</v>
      </c>
      <c r="S3872" s="8">
        <v>41793.17219907407</v>
      </c>
      <c r="T3872" s="8"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120"/>
        <v>2.666666666666667</v>
      </c>
      <c r="P3873">
        <f t="shared" si="121"/>
        <v>1333.3333333333335</v>
      </c>
      <c r="Q3873" t="s">
        <v>8322</v>
      </c>
      <c r="R3873" t="s">
        <v>8364</v>
      </c>
      <c r="S3873" s="8">
        <v>42763.780671296292</v>
      </c>
      <c r="T3873" s="8"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120"/>
        <v>0</v>
      </c>
      <c r="P3874" t="e">
        <f t="shared" si="121"/>
        <v>#DIV/0!</v>
      </c>
      <c r="Q3874" t="s">
        <v>8322</v>
      </c>
      <c r="R3874" t="s">
        <v>8364</v>
      </c>
      <c r="S3874" s="8">
        <v>42180.145787037036</v>
      </c>
      <c r="T3874" s="8"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120"/>
        <v>0</v>
      </c>
      <c r="P3875" t="e">
        <f t="shared" si="121"/>
        <v>#DIV/0!</v>
      </c>
      <c r="Q3875" t="s">
        <v>8322</v>
      </c>
      <c r="R3875" t="s">
        <v>8364</v>
      </c>
      <c r="S3875" s="8">
        <v>42255.696006944447</v>
      </c>
      <c r="T3875" s="8"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120"/>
        <v>0</v>
      </c>
      <c r="P3876" t="e">
        <f t="shared" si="121"/>
        <v>#DIV/0!</v>
      </c>
      <c r="Q3876" t="s">
        <v>8322</v>
      </c>
      <c r="R3876" t="s">
        <v>8364</v>
      </c>
      <c r="S3876" s="8">
        <v>42007.016458333332</v>
      </c>
      <c r="T3876" s="8"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120"/>
        <v>0</v>
      </c>
      <c r="P3877" t="e">
        <f t="shared" si="121"/>
        <v>#DIV/0!</v>
      </c>
      <c r="Q3877" t="s">
        <v>8322</v>
      </c>
      <c r="R3877" t="s">
        <v>8364</v>
      </c>
      <c r="S3877" s="8">
        <v>42615.346817129626</v>
      </c>
      <c r="T3877" s="8"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120"/>
        <v>52.794871794871788</v>
      </c>
      <c r="P3878">
        <f t="shared" si="121"/>
        <v>4476.086956521739</v>
      </c>
      <c r="Q3878" t="s">
        <v>8322</v>
      </c>
      <c r="R3878" t="s">
        <v>8364</v>
      </c>
      <c r="S3878" s="8">
        <v>42372.624166666668</v>
      </c>
      <c r="T3878" s="8"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120"/>
        <v>4.9639999999999995</v>
      </c>
      <c r="P3879">
        <f t="shared" si="121"/>
        <v>8864.2857142857138</v>
      </c>
      <c r="Q3879" t="s">
        <v>8322</v>
      </c>
      <c r="R3879" t="s">
        <v>8364</v>
      </c>
      <c r="S3879" s="8">
        <v>42682.67768518519</v>
      </c>
      <c r="T3879" s="8"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120"/>
        <v>5.5555555555555552E-2</v>
      </c>
      <c r="P3880">
        <f t="shared" si="121"/>
        <v>1000</v>
      </c>
      <c r="Q3880" t="s">
        <v>8322</v>
      </c>
      <c r="R3880" t="s">
        <v>8364</v>
      </c>
      <c r="S3880" s="8">
        <v>42154.818819444445</v>
      </c>
      <c r="T3880" s="8"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120"/>
        <v>0</v>
      </c>
      <c r="P3881" t="e">
        <f t="shared" si="121"/>
        <v>#DIV/0!</v>
      </c>
      <c r="Q3881" t="s">
        <v>8322</v>
      </c>
      <c r="R3881" t="s">
        <v>8364</v>
      </c>
      <c r="S3881" s="8">
        <v>41999.861064814817</v>
      </c>
      <c r="T3881" s="8"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120"/>
        <v>13.066666666666665</v>
      </c>
      <c r="P3882">
        <f t="shared" si="121"/>
        <v>5764.7058823529414</v>
      </c>
      <c r="Q3882" t="s">
        <v>8322</v>
      </c>
      <c r="R3882" t="s">
        <v>8364</v>
      </c>
      <c r="S3882" s="8">
        <v>41815.815046296295</v>
      </c>
      <c r="T3882" s="8"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120"/>
        <v>5</v>
      </c>
      <c r="P3883">
        <f t="shared" si="121"/>
        <v>2500</v>
      </c>
      <c r="Q3883" t="s">
        <v>8322</v>
      </c>
      <c r="R3883" t="s">
        <v>8364</v>
      </c>
      <c r="S3883" s="8">
        <v>42756.018506944441</v>
      </c>
      <c r="T3883" s="8"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120"/>
        <v>0</v>
      </c>
      <c r="P3884" t="e">
        <f t="shared" si="121"/>
        <v>#DIV/0!</v>
      </c>
      <c r="Q3884" t="s">
        <v>8322</v>
      </c>
      <c r="R3884" t="s">
        <v>8364</v>
      </c>
      <c r="S3884" s="8">
        <v>42373.983449074076</v>
      </c>
      <c r="T3884" s="8"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120"/>
        <v>0</v>
      </c>
      <c r="P3885" t="e">
        <f t="shared" si="121"/>
        <v>#DIV/0!</v>
      </c>
      <c r="Q3885" t="s">
        <v>8322</v>
      </c>
      <c r="R3885" t="s">
        <v>8364</v>
      </c>
      <c r="S3885" s="8">
        <v>41854.602650462963</v>
      </c>
      <c r="T3885" s="8"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120"/>
        <v>0</v>
      </c>
      <c r="P3886" t="e">
        <f t="shared" si="121"/>
        <v>#DIV/0!</v>
      </c>
      <c r="Q3886" t="s">
        <v>8322</v>
      </c>
      <c r="R3886" t="s">
        <v>8364</v>
      </c>
      <c r="S3886" s="8">
        <v>42065.791574074072</v>
      </c>
      <c r="T3886" s="8"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120"/>
        <v>0</v>
      </c>
      <c r="P3887" t="e">
        <f t="shared" si="121"/>
        <v>#DIV/0!</v>
      </c>
      <c r="Q3887" t="s">
        <v>8322</v>
      </c>
      <c r="R3887" t="s">
        <v>8364</v>
      </c>
      <c r="S3887" s="8">
        <v>42469.951284722221</v>
      </c>
      <c r="T3887" s="8"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120"/>
        <v>0</v>
      </c>
      <c r="P3888" t="e">
        <f t="shared" si="121"/>
        <v>#DIV/0!</v>
      </c>
      <c r="Q3888" t="s">
        <v>8322</v>
      </c>
      <c r="R3888" t="s">
        <v>8364</v>
      </c>
      <c r="S3888" s="8">
        <v>41954.228032407409</v>
      </c>
      <c r="T3888" s="8"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120"/>
        <v>1.7500000000000002</v>
      </c>
      <c r="P3889">
        <f t="shared" si="121"/>
        <v>1750</v>
      </c>
      <c r="Q3889" t="s">
        <v>8322</v>
      </c>
      <c r="R3889" t="s">
        <v>8364</v>
      </c>
      <c r="S3889" s="8">
        <v>42079.857974537037</v>
      </c>
      <c r="T3889" s="8"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120"/>
        <v>27.1</v>
      </c>
      <c r="P3890">
        <f t="shared" si="121"/>
        <v>3871.4285714285716</v>
      </c>
      <c r="Q3890" t="s">
        <v>8322</v>
      </c>
      <c r="R3890" t="s">
        <v>8323</v>
      </c>
      <c r="S3890" s="8">
        <v>42762.545810185184</v>
      </c>
      <c r="T3890" s="8"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120"/>
        <v>1.4749999999999999</v>
      </c>
      <c r="P3891">
        <f t="shared" si="121"/>
        <v>1311.1111111111111</v>
      </c>
      <c r="Q3891" t="s">
        <v>8322</v>
      </c>
      <c r="R3891" t="s">
        <v>8323</v>
      </c>
      <c r="S3891" s="8">
        <v>41977.004976851851</v>
      </c>
      <c r="T3891" s="8"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120"/>
        <v>16.826666666666668</v>
      </c>
      <c r="P3892">
        <f t="shared" si="121"/>
        <v>31550</v>
      </c>
      <c r="Q3892" t="s">
        <v>8322</v>
      </c>
      <c r="R3892" t="s">
        <v>8323</v>
      </c>
      <c r="S3892" s="8">
        <v>42171.758611111116</v>
      </c>
      <c r="T3892" s="8"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120"/>
        <v>32.5</v>
      </c>
      <c r="P3893">
        <f t="shared" si="121"/>
        <v>3714.2857142857147</v>
      </c>
      <c r="Q3893" t="s">
        <v>8322</v>
      </c>
      <c r="R3893" t="s">
        <v>8323</v>
      </c>
      <c r="S3893" s="8">
        <v>42056.1324537037</v>
      </c>
      <c r="T3893" s="8"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120"/>
        <v>0</v>
      </c>
      <c r="P3894" t="e">
        <f t="shared" si="121"/>
        <v>#DIV/0!</v>
      </c>
      <c r="Q3894" t="s">
        <v>8322</v>
      </c>
      <c r="R3894" t="s">
        <v>8323</v>
      </c>
      <c r="S3894" s="8">
        <v>41867.652280092596</v>
      </c>
      <c r="T3894" s="8"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120"/>
        <v>21.55</v>
      </c>
      <c r="P3895">
        <f t="shared" si="121"/>
        <v>12827.380952380952</v>
      </c>
      <c r="Q3895" t="s">
        <v>8322</v>
      </c>
      <c r="R3895" t="s">
        <v>8323</v>
      </c>
      <c r="S3895" s="8">
        <v>41779.657870370371</v>
      </c>
      <c r="T3895" s="8"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120"/>
        <v>3.4666666666666663</v>
      </c>
      <c r="P3896">
        <f t="shared" si="121"/>
        <v>4727.272727272727</v>
      </c>
      <c r="Q3896" t="s">
        <v>8322</v>
      </c>
      <c r="R3896" t="s">
        <v>8323</v>
      </c>
      <c r="S3896" s="8">
        <v>42679.958472222221</v>
      </c>
      <c r="T3896" s="8"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120"/>
        <v>5</v>
      </c>
      <c r="P3897">
        <f t="shared" si="121"/>
        <v>5000</v>
      </c>
      <c r="Q3897" t="s">
        <v>8322</v>
      </c>
      <c r="R3897" t="s">
        <v>8323</v>
      </c>
      <c r="S3897" s="8">
        <v>42032.250208333338</v>
      </c>
      <c r="T3897" s="8"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120"/>
        <v>10.625</v>
      </c>
      <c r="P3898">
        <f t="shared" si="121"/>
        <v>4250</v>
      </c>
      <c r="Q3898" t="s">
        <v>8322</v>
      </c>
      <c r="R3898" t="s">
        <v>8323</v>
      </c>
      <c r="S3898" s="8">
        <v>41793.191875000004</v>
      </c>
      <c r="T3898" s="8"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120"/>
        <v>17.599999999999998</v>
      </c>
      <c r="P3899">
        <f t="shared" si="121"/>
        <v>4400</v>
      </c>
      <c r="Q3899" t="s">
        <v>8322</v>
      </c>
      <c r="R3899" t="s">
        <v>8323</v>
      </c>
      <c r="S3899" s="8">
        <v>41982.87364583333</v>
      </c>
      <c r="T3899" s="8"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120"/>
        <v>32.56</v>
      </c>
      <c r="P3900">
        <f t="shared" si="121"/>
        <v>5087.5</v>
      </c>
      <c r="Q3900" t="s">
        <v>8322</v>
      </c>
      <c r="R3900" t="s">
        <v>8323</v>
      </c>
      <c r="S3900" s="8">
        <v>42193.482291666667</v>
      </c>
      <c r="T3900" s="8"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120"/>
        <v>1.25</v>
      </c>
      <c r="P3901">
        <f t="shared" si="121"/>
        <v>6250</v>
      </c>
      <c r="Q3901" t="s">
        <v>8322</v>
      </c>
      <c r="R3901" t="s">
        <v>8323</v>
      </c>
      <c r="S3901" s="8">
        <v>41843.775011574071</v>
      </c>
      <c r="T3901" s="8"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120"/>
        <v>5.4</v>
      </c>
      <c r="P3902">
        <f t="shared" si="121"/>
        <v>2700</v>
      </c>
      <c r="Q3902" t="s">
        <v>8322</v>
      </c>
      <c r="R3902" t="s">
        <v>8323</v>
      </c>
      <c r="S3902" s="8">
        <v>42136.092488425929</v>
      </c>
      <c r="T3902" s="8"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120"/>
        <v>0.83333333333333337</v>
      </c>
      <c r="P3903">
        <f t="shared" si="121"/>
        <v>2500</v>
      </c>
      <c r="Q3903" t="s">
        <v>8322</v>
      </c>
      <c r="R3903" t="s">
        <v>8323</v>
      </c>
      <c r="S3903" s="8">
        <v>42317.826377314821</v>
      </c>
      <c r="T3903" s="8"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120"/>
        <v>48.833333333333336</v>
      </c>
      <c r="P3904">
        <f t="shared" si="121"/>
        <v>4725.8064516129034</v>
      </c>
      <c r="Q3904" t="s">
        <v>8322</v>
      </c>
      <c r="R3904" t="s">
        <v>8323</v>
      </c>
      <c r="S3904" s="8">
        <v>42663.468078703707</v>
      </c>
      <c r="T3904" s="8"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120"/>
        <v>0</v>
      </c>
      <c r="P3905" t="e">
        <f t="shared" si="121"/>
        <v>#DIV/0!</v>
      </c>
      <c r="Q3905" t="s">
        <v>8322</v>
      </c>
      <c r="R3905" t="s">
        <v>8323</v>
      </c>
      <c r="S3905" s="8">
        <v>42186.01116898148</v>
      </c>
      <c r="T3905" s="8"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120"/>
        <v>0.03</v>
      </c>
      <c r="P3906">
        <f t="shared" si="121"/>
        <v>150</v>
      </c>
      <c r="Q3906" t="s">
        <v>8322</v>
      </c>
      <c r="R3906" t="s">
        <v>8323</v>
      </c>
      <c r="S3906" s="8">
        <v>42095.229166666672</v>
      </c>
      <c r="T3906" s="8"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122">(E3907/D3907)*100</f>
        <v>11.533333333333333</v>
      </c>
      <c r="P3907">
        <f t="shared" ref="P3907:P3970" si="123">(E3907/L3907)*100</f>
        <v>2471.4285714285716</v>
      </c>
      <c r="Q3907" t="s">
        <v>8322</v>
      </c>
      <c r="R3907" t="s">
        <v>8323</v>
      </c>
      <c r="S3907" s="8">
        <v>42124.623877314814</v>
      </c>
      <c r="T3907" s="8"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122"/>
        <v>67.333333333333329</v>
      </c>
      <c r="P3908">
        <f t="shared" si="123"/>
        <v>6312.5</v>
      </c>
      <c r="Q3908" t="s">
        <v>8322</v>
      </c>
      <c r="R3908" t="s">
        <v>8323</v>
      </c>
      <c r="S3908" s="8">
        <v>42143.917743055557</v>
      </c>
      <c r="T3908" s="8"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122"/>
        <v>15.299999999999999</v>
      </c>
      <c r="P3909">
        <f t="shared" si="123"/>
        <v>3825</v>
      </c>
      <c r="Q3909" t="s">
        <v>8322</v>
      </c>
      <c r="R3909" t="s">
        <v>8323</v>
      </c>
      <c r="S3909" s="8">
        <v>41906.819513888891</v>
      </c>
      <c r="T3909" s="8"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122"/>
        <v>8.6666666666666679</v>
      </c>
      <c r="P3910">
        <f t="shared" si="123"/>
        <v>1625</v>
      </c>
      <c r="Q3910" t="s">
        <v>8322</v>
      </c>
      <c r="R3910" t="s">
        <v>8323</v>
      </c>
      <c r="S3910" s="8">
        <v>41834.135370370372</v>
      </c>
      <c r="T3910" s="8"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122"/>
        <v>0.22499999999999998</v>
      </c>
      <c r="P3911">
        <f t="shared" si="123"/>
        <v>3375</v>
      </c>
      <c r="Q3911" t="s">
        <v>8322</v>
      </c>
      <c r="R3911" t="s">
        <v>8323</v>
      </c>
      <c r="S3911" s="8">
        <v>41863.359282407408</v>
      </c>
      <c r="T3911" s="8"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122"/>
        <v>3.0833333333333335</v>
      </c>
      <c r="P3912">
        <f t="shared" si="123"/>
        <v>6166.6666666666661</v>
      </c>
      <c r="Q3912" t="s">
        <v>8322</v>
      </c>
      <c r="R3912" t="s">
        <v>8323</v>
      </c>
      <c r="S3912" s="8">
        <v>42224.756909722222</v>
      </c>
      <c r="T3912" s="8"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122"/>
        <v>37.412500000000001</v>
      </c>
      <c r="P3913">
        <f t="shared" si="123"/>
        <v>8313.8888888888887</v>
      </c>
      <c r="Q3913" t="s">
        <v>8322</v>
      </c>
      <c r="R3913" t="s">
        <v>8323</v>
      </c>
      <c r="S3913" s="8">
        <v>41939.8122337963</v>
      </c>
      <c r="T3913" s="8"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122"/>
        <v>6.6666666666666671E-3</v>
      </c>
      <c r="P3914">
        <f t="shared" si="123"/>
        <v>100</v>
      </c>
      <c r="Q3914" t="s">
        <v>8322</v>
      </c>
      <c r="R3914" t="s">
        <v>8323</v>
      </c>
      <c r="S3914" s="8">
        <v>42059.270023148143</v>
      </c>
      <c r="T3914" s="8"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122"/>
        <v>10</v>
      </c>
      <c r="P3915">
        <f t="shared" si="123"/>
        <v>14285.714285714286</v>
      </c>
      <c r="Q3915" t="s">
        <v>8322</v>
      </c>
      <c r="R3915" t="s">
        <v>8323</v>
      </c>
      <c r="S3915" s="8">
        <v>42308.211215277777</v>
      </c>
      <c r="T3915" s="8"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122"/>
        <v>36.36</v>
      </c>
      <c r="P3916">
        <f t="shared" si="123"/>
        <v>3366.6666666666665</v>
      </c>
      <c r="Q3916" t="s">
        <v>8322</v>
      </c>
      <c r="R3916" t="s">
        <v>8323</v>
      </c>
      <c r="S3916" s="8">
        <v>42114.818935185183</v>
      </c>
      <c r="T3916" s="8"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122"/>
        <v>0.33333333333333337</v>
      </c>
      <c r="P3917">
        <f t="shared" si="123"/>
        <v>500</v>
      </c>
      <c r="Q3917" t="s">
        <v>8322</v>
      </c>
      <c r="R3917" t="s">
        <v>8323</v>
      </c>
      <c r="S3917" s="8">
        <v>42492.98505787037</v>
      </c>
      <c r="T3917" s="8"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122"/>
        <v>0</v>
      </c>
      <c r="P3918" t="e">
        <f t="shared" si="123"/>
        <v>#DIV/0!</v>
      </c>
      <c r="Q3918" t="s">
        <v>8322</v>
      </c>
      <c r="R3918" t="s">
        <v>8323</v>
      </c>
      <c r="S3918" s="8">
        <v>42494.471666666665</v>
      </c>
      <c r="T3918" s="8"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122"/>
        <v>0.2857142857142857</v>
      </c>
      <c r="P3919">
        <f t="shared" si="123"/>
        <v>1000</v>
      </c>
      <c r="Q3919" t="s">
        <v>8322</v>
      </c>
      <c r="R3919" t="s">
        <v>8323</v>
      </c>
      <c r="S3919" s="8">
        <v>41863.527326388888</v>
      </c>
      <c r="T3919" s="8"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122"/>
        <v>0.2</v>
      </c>
      <c r="P3920">
        <f t="shared" si="123"/>
        <v>4000</v>
      </c>
      <c r="Q3920" t="s">
        <v>8322</v>
      </c>
      <c r="R3920" t="s">
        <v>8323</v>
      </c>
      <c r="S3920" s="8">
        <v>41843.664618055554</v>
      </c>
      <c r="T3920" s="8"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122"/>
        <v>1.7999999999999998</v>
      </c>
      <c r="P3921">
        <f t="shared" si="123"/>
        <v>3000</v>
      </c>
      <c r="Q3921" t="s">
        <v>8322</v>
      </c>
      <c r="R3921" t="s">
        <v>8323</v>
      </c>
      <c r="S3921" s="8">
        <v>42358.684872685189</v>
      </c>
      <c r="T3921" s="8"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122"/>
        <v>5.4</v>
      </c>
      <c r="P3922">
        <f t="shared" si="123"/>
        <v>4500</v>
      </c>
      <c r="Q3922" t="s">
        <v>8322</v>
      </c>
      <c r="R3922" t="s">
        <v>8323</v>
      </c>
      <c r="S3922" s="8">
        <v>42657.38726851852</v>
      </c>
      <c r="T3922" s="8"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122"/>
        <v>0</v>
      </c>
      <c r="P3923" t="e">
        <f t="shared" si="123"/>
        <v>#DIV/0!</v>
      </c>
      <c r="Q3923" t="s">
        <v>8322</v>
      </c>
      <c r="R3923" t="s">
        <v>8323</v>
      </c>
      <c r="S3923" s="8">
        <v>41926.542303240742</v>
      </c>
      <c r="T3923" s="8"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122"/>
        <v>8.1333333333333329</v>
      </c>
      <c r="P3924">
        <f t="shared" si="123"/>
        <v>1016.6666666666666</v>
      </c>
      <c r="Q3924" t="s">
        <v>8322</v>
      </c>
      <c r="R3924" t="s">
        <v>8323</v>
      </c>
      <c r="S3924" s="8">
        <v>42020.768634259264</v>
      </c>
      <c r="T3924" s="8"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122"/>
        <v>12.034782608695652</v>
      </c>
      <c r="P3925">
        <f t="shared" si="123"/>
        <v>8141.1764705882351</v>
      </c>
      <c r="Q3925" t="s">
        <v>8322</v>
      </c>
      <c r="R3925" t="s">
        <v>8323</v>
      </c>
      <c r="S3925" s="8">
        <v>42075.979988425926</v>
      </c>
      <c r="T3925" s="8"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122"/>
        <v>15.266666666666667</v>
      </c>
      <c r="P3926">
        <f t="shared" si="123"/>
        <v>5725</v>
      </c>
      <c r="Q3926" t="s">
        <v>8322</v>
      </c>
      <c r="R3926" t="s">
        <v>8323</v>
      </c>
      <c r="S3926" s="8">
        <v>41786.959745370368</v>
      </c>
      <c r="T3926" s="8"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122"/>
        <v>10</v>
      </c>
      <c r="P3927">
        <f t="shared" si="123"/>
        <v>500</v>
      </c>
      <c r="Q3927" t="s">
        <v>8322</v>
      </c>
      <c r="R3927" t="s">
        <v>8323</v>
      </c>
      <c r="S3927" s="8">
        <v>41820.870821759258</v>
      </c>
      <c r="T3927" s="8"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122"/>
        <v>0.3</v>
      </c>
      <c r="P3928">
        <f t="shared" si="123"/>
        <v>1500</v>
      </c>
      <c r="Q3928" t="s">
        <v>8322</v>
      </c>
      <c r="R3928" t="s">
        <v>8323</v>
      </c>
      <c r="S3928" s="8">
        <v>41970.085046296299</v>
      </c>
      <c r="T3928" s="8"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122"/>
        <v>1</v>
      </c>
      <c r="P3929">
        <f t="shared" si="123"/>
        <v>1250</v>
      </c>
      <c r="Q3929" t="s">
        <v>8322</v>
      </c>
      <c r="R3929" t="s">
        <v>8323</v>
      </c>
      <c r="S3929" s="8">
        <v>41830.267407407409</v>
      </c>
      <c r="T3929" s="8"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122"/>
        <v>13.020000000000001</v>
      </c>
      <c r="P3930">
        <f t="shared" si="123"/>
        <v>9300</v>
      </c>
      <c r="Q3930" t="s">
        <v>8322</v>
      </c>
      <c r="R3930" t="s">
        <v>8323</v>
      </c>
      <c r="S3930" s="8">
        <v>42265.683182870373</v>
      </c>
      <c r="T3930" s="8"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122"/>
        <v>2.2650000000000001</v>
      </c>
      <c r="P3931">
        <f t="shared" si="123"/>
        <v>3235.7142857142853</v>
      </c>
      <c r="Q3931" t="s">
        <v>8322</v>
      </c>
      <c r="R3931" t="s">
        <v>8323</v>
      </c>
      <c r="S3931" s="8">
        <v>42601.827141203699</v>
      </c>
      <c r="T3931" s="8"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122"/>
        <v>0</v>
      </c>
      <c r="P3932" t="e">
        <f t="shared" si="123"/>
        <v>#DIV/0!</v>
      </c>
      <c r="Q3932" t="s">
        <v>8322</v>
      </c>
      <c r="R3932" t="s">
        <v>8323</v>
      </c>
      <c r="S3932" s="8">
        <v>42433.338749999995</v>
      </c>
      <c r="T3932" s="8"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122"/>
        <v>0</v>
      </c>
      <c r="P3933" t="e">
        <f t="shared" si="123"/>
        <v>#DIV/0!</v>
      </c>
      <c r="Q3933" t="s">
        <v>8322</v>
      </c>
      <c r="R3933" t="s">
        <v>8323</v>
      </c>
      <c r="S3933" s="8">
        <v>42228.151701388888</v>
      </c>
      <c r="T3933" s="8"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122"/>
        <v>8.3333333333333332E-3</v>
      </c>
      <c r="P3934">
        <f t="shared" si="123"/>
        <v>100</v>
      </c>
      <c r="Q3934" t="s">
        <v>8322</v>
      </c>
      <c r="R3934" t="s">
        <v>8323</v>
      </c>
      <c r="S3934" s="8">
        <v>42415.168564814812</v>
      </c>
      <c r="T3934" s="8"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122"/>
        <v>15.742857142857142</v>
      </c>
      <c r="P3935">
        <f t="shared" si="123"/>
        <v>9183.3333333333321</v>
      </c>
      <c r="Q3935" t="s">
        <v>8322</v>
      </c>
      <c r="R3935" t="s">
        <v>8323</v>
      </c>
      <c r="S3935" s="8">
        <v>42538.968310185184</v>
      </c>
      <c r="T3935" s="8"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122"/>
        <v>11</v>
      </c>
      <c r="P3936">
        <f t="shared" si="123"/>
        <v>4583.3333333333339</v>
      </c>
      <c r="Q3936" t="s">
        <v>8322</v>
      </c>
      <c r="R3936" t="s">
        <v>8323</v>
      </c>
      <c r="S3936" s="8">
        <v>42233.671747685185</v>
      </c>
      <c r="T3936" s="8"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122"/>
        <v>43.833333333333336</v>
      </c>
      <c r="P3937">
        <f t="shared" si="123"/>
        <v>5717.391304347826</v>
      </c>
      <c r="Q3937" t="s">
        <v>8322</v>
      </c>
      <c r="R3937" t="s">
        <v>8323</v>
      </c>
      <c r="S3937" s="8">
        <v>42221.656782407401</v>
      </c>
      <c r="T3937" s="8"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122"/>
        <v>0</v>
      </c>
      <c r="P3938" t="e">
        <f t="shared" si="123"/>
        <v>#DIV/0!</v>
      </c>
      <c r="Q3938" t="s">
        <v>8322</v>
      </c>
      <c r="R3938" t="s">
        <v>8323</v>
      </c>
      <c r="S3938" s="8">
        <v>42675.262962962966</v>
      </c>
      <c r="T3938" s="8"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122"/>
        <v>86.135181975736558</v>
      </c>
      <c r="P3939">
        <f t="shared" si="123"/>
        <v>24850</v>
      </c>
      <c r="Q3939" t="s">
        <v>8322</v>
      </c>
      <c r="R3939" t="s">
        <v>8323</v>
      </c>
      <c r="S3939" s="8">
        <v>42534.631481481483</v>
      </c>
      <c r="T3939" s="8"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122"/>
        <v>12.196620583717358</v>
      </c>
      <c r="P3940">
        <f t="shared" si="123"/>
        <v>7940.0000000000009</v>
      </c>
      <c r="Q3940" t="s">
        <v>8322</v>
      </c>
      <c r="R3940" t="s">
        <v>8323</v>
      </c>
      <c r="S3940" s="8">
        <v>42151.905717592599</v>
      </c>
      <c r="T3940" s="8"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122"/>
        <v>0.1</v>
      </c>
      <c r="P3941">
        <f t="shared" si="123"/>
        <v>500</v>
      </c>
      <c r="Q3941" t="s">
        <v>8322</v>
      </c>
      <c r="R3941" t="s">
        <v>8323</v>
      </c>
      <c r="S3941" s="8">
        <v>41915.400219907409</v>
      </c>
      <c r="T3941" s="8"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122"/>
        <v>0.22</v>
      </c>
      <c r="P3942">
        <f t="shared" si="123"/>
        <v>550</v>
      </c>
      <c r="Q3942" t="s">
        <v>8322</v>
      </c>
      <c r="R3942" t="s">
        <v>8323</v>
      </c>
      <c r="S3942" s="8">
        <v>41961.492488425924</v>
      </c>
      <c r="T3942" s="8"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122"/>
        <v>0.90909090909090906</v>
      </c>
      <c r="P3943">
        <f t="shared" si="123"/>
        <v>2500</v>
      </c>
      <c r="Q3943" t="s">
        <v>8322</v>
      </c>
      <c r="R3943" t="s">
        <v>8323</v>
      </c>
      <c r="S3943" s="8">
        <v>41940.587233796294</v>
      </c>
      <c r="T3943" s="8"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122"/>
        <v>0</v>
      </c>
      <c r="P3944" t="e">
        <f t="shared" si="123"/>
        <v>#DIV/0!</v>
      </c>
      <c r="Q3944" t="s">
        <v>8322</v>
      </c>
      <c r="R3944" t="s">
        <v>8323</v>
      </c>
      <c r="S3944" s="8">
        <v>42111.904097222221</v>
      </c>
      <c r="T3944" s="8"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122"/>
        <v>35.64</v>
      </c>
      <c r="P3945">
        <f t="shared" si="123"/>
        <v>13707.692307692307</v>
      </c>
      <c r="Q3945" t="s">
        <v>8322</v>
      </c>
      <c r="R3945" t="s">
        <v>8323</v>
      </c>
      <c r="S3945" s="8">
        <v>42279.778564814813</v>
      </c>
      <c r="T3945" s="8"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122"/>
        <v>0</v>
      </c>
      <c r="P3946" t="e">
        <f t="shared" si="123"/>
        <v>#DIV/0!</v>
      </c>
      <c r="Q3946" t="s">
        <v>8322</v>
      </c>
      <c r="R3946" t="s">
        <v>8323</v>
      </c>
      <c r="S3946" s="8">
        <v>42213.662905092591</v>
      </c>
      <c r="T3946" s="8"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122"/>
        <v>0.25</v>
      </c>
      <c r="P3947">
        <f t="shared" si="123"/>
        <v>500</v>
      </c>
      <c r="Q3947" t="s">
        <v>8322</v>
      </c>
      <c r="R3947" t="s">
        <v>8323</v>
      </c>
      <c r="S3947" s="8">
        <v>42109.801712962959</v>
      </c>
      <c r="T3947" s="8"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122"/>
        <v>3.25</v>
      </c>
      <c r="P3948">
        <f t="shared" si="123"/>
        <v>3900</v>
      </c>
      <c r="Q3948" t="s">
        <v>8322</v>
      </c>
      <c r="R3948" t="s">
        <v>8323</v>
      </c>
      <c r="S3948" s="8">
        <v>42031.833587962959</v>
      </c>
      <c r="T3948" s="8"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122"/>
        <v>3.3666666666666663</v>
      </c>
      <c r="P3949">
        <f t="shared" si="123"/>
        <v>5050</v>
      </c>
      <c r="Q3949" t="s">
        <v>8322</v>
      </c>
      <c r="R3949" t="s">
        <v>8323</v>
      </c>
      <c r="S3949" s="8">
        <v>42615.142870370371</v>
      </c>
      <c r="T3949" s="8"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122"/>
        <v>0</v>
      </c>
      <c r="P3950" t="e">
        <f t="shared" si="123"/>
        <v>#DIV/0!</v>
      </c>
      <c r="Q3950" t="s">
        <v>8322</v>
      </c>
      <c r="R3950" t="s">
        <v>8323</v>
      </c>
      <c r="S3950" s="8">
        <v>41829.325497685182</v>
      </c>
      <c r="T3950" s="8"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122"/>
        <v>15.770000000000001</v>
      </c>
      <c r="P3951">
        <f t="shared" si="123"/>
        <v>4928.125</v>
      </c>
      <c r="Q3951" t="s">
        <v>8322</v>
      </c>
      <c r="R3951" t="s">
        <v>8323</v>
      </c>
      <c r="S3951" s="8">
        <v>42016.120613425926</v>
      </c>
      <c r="T3951" s="8"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122"/>
        <v>0.625</v>
      </c>
      <c r="P3952">
        <f t="shared" si="123"/>
        <v>2500</v>
      </c>
      <c r="Q3952" t="s">
        <v>8322</v>
      </c>
      <c r="R3952" t="s">
        <v>8323</v>
      </c>
      <c r="S3952" s="8">
        <v>42439.702314814815</v>
      </c>
      <c r="T3952" s="8"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122"/>
        <v>5.0000000000000001E-4</v>
      </c>
      <c r="P3953">
        <f t="shared" si="123"/>
        <v>100</v>
      </c>
      <c r="Q3953" t="s">
        <v>8322</v>
      </c>
      <c r="R3953" t="s">
        <v>8323</v>
      </c>
      <c r="S3953" s="8">
        <v>42433.825717592597</v>
      </c>
      <c r="T3953" s="8"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122"/>
        <v>9.6153846153846159E-2</v>
      </c>
      <c r="P3954">
        <f t="shared" si="123"/>
        <v>2500</v>
      </c>
      <c r="Q3954" t="s">
        <v>8322</v>
      </c>
      <c r="R3954" t="s">
        <v>8323</v>
      </c>
      <c r="S3954" s="8">
        <v>42243.790393518517</v>
      </c>
      <c r="T3954" s="8"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122"/>
        <v>0</v>
      </c>
      <c r="P3955" t="e">
        <f t="shared" si="123"/>
        <v>#DIV/0!</v>
      </c>
      <c r="Q3955" t="s">
        <v>8322</v>
      </c>
      <c r="R3955" t="s">
        <v>8323</v>
      </c>
      <c r="S3955" s="8">
        <v>42550.048449074078</v>
      </c>
      <c r="T3955" s="8"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122"/>
        <v>0</v>
      </c>
      <c r="P3956" t="e">
        <f t="shared" si="123"/>
        <v>#DIV/0!</v>
      </c>
      <c r="Q3956" t="s">
        <v>8322</v>
      </c>
      <c r="R3956" t="s">
        <v>8323</v>
      </c>
      <c r="S3956" s="8">
        <v>41774.651203703703</v>
      </c>
      <c r="T3956" s="8"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122"/>
        <v>24.285714285714285</v>
      </c>
      <c r="P3957">
        <f t="shared" si="123"/>
        <v>5312.5</v>
      </c>
      <c r="Q3957" t="s">
        <v>8322</v>
      </c>
      <c r="R3957" t="s">
        <v>8323</v>
      </c>
      <c r="S3957" s="8">
        <v>42306.848854166667</v>
      </c>
      <c r="T3957" s="8"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122"/>
        <v>0</v>
      </c>
      <c r="P3958" t="e">
        <f t="shared" si="123"/>
        <v>#DIV/0!</v>
      </c>
      <c r="Q3958" t="s">
        <v>8322</v>
      </c>
      <c r="R3958" t="s">
        <v>8323</v>
      </c>
      <c r="S3958" s="8">
        <v>42457.932025462964</v>
      </c>
      <c r="T3958" s="8"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122"/>
        <v>2.5000000000000001E-2</v>
      </c>
      <c r="P3959">
        <f t="shared" si="123"/>
        <v>700</v>
      </c>
      <c r="Q3959" t="s">
        <v>8322</v>
      </c>
      <c r="R3959" t="s">
        <v>8323</v>
      </c>
      <c r="S3959" s="8">
        <v>42513.976319444439</v>
      </c>
      <c r="T3959" s="8"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122"/>
        <v>32.049999999999997</v>
      </c>
      <c r="P3960">
        <f t="shared" si="123"/>
        <v>4006.25</v>
      </c>
      <c r="Q3960" t="s">
        <v>8322</v>
      </c>
      <c r="R3960" t="s">
        <v>8323</v>
      </c>
      <c r="S3960" s="8">
        <v>41816.950370370374</v>
      </c>
      <c r="T3960" s="8"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122"/>
        <v>24.333333333333336</v>
      </c>
      <c r="P3961">
        <f t="shared" si="123"/>
        <v>2433.333333333333</v>
      </c>
      <c r="Q3961" t="s">
        <v>8322</v>
      </c>
      <c r="R3961" t="s">
        <v>8323</v>
      </c>
      <c r="S3961" s="8">
        <v>41880.788842592592</v>
      </c>
      <c r="T3961" s="8"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122"/>
        <v>1.5</v>
      </c>
      <c r="P3962">
        <f t="shared" si="123"/>
        <v>1125</v>
      </c>
      <c r="Q3962" t="s">
        <v>8322</v>
      </c>
      <c r="R3962" t="s">
        <v>8323</v>
      </c>
      <c r="S3962" s="8">
        <v>42342.845555555556</v>
      </c>
      <c r="T3962" s="8"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122"/>
        <v>0.42</v>
      </c>
      <c r="P3963">
        <f t="shared" si="123"/>
        <v>1050</v>
      </c>
      <c r="Q3963" t="s">
        <v>8322</v>
      </c>
      <c r="R3963" t="s">
        <v>8323</v>
      </c>
      <c r="S3963" s="8">
        <v>41745.891319444447</v>
      </c>
      <c r="T3963" s="8"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122"/>
        <v>3.214285714285714</v>
      </c>
      <c r="P3964">
        <f t="shared" si="123"/>
        <v>1500</v>
      </c>
      <c r="Q3964" t="s">
        <v>8322</v>
      </c>
      <c r="R3964" t="s">
        <v>8323</v>
      </c>
      <c r="S3964" s="8">
        <v>42311.621458333335</v>
      </c>
      <c r="T3964" s="8"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122"/>
        <v>0</v>
      </c>
      <c r="P3965" t="e">
        <f t="shared" si="123"/>
        <v>#DIV/0!</v>
      </c>
      <c r="Q3965" t="s">
        <v>8322</v>
      </c>
      <c r="R3965" t="s">
        <v>8323</v>
      </c>
      <c r="S3965" s="8">
        <v>42296.154131944444</v>
      </c>
      <c r="T3965" s="8"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122"/>
        <v>6.3</v>
      </c>
      <c r="P3966">
        <f t="shared" si="123"/>
        <v>4200</v>
      </c>
      <c r="Q3966" t="s">
        <v>8322</v>
      </c>
      <c r="R3966" t="s">
        <v>8323</v>
      </c>
      <c r="S3966" s="8">
        <v>42053.722060185188</v>
      </c>
      <c r="T3966" s="8"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122"/>
        <v>14.249999999999998</v>
      </c>
      <c r="P3967">
        <f t="shared" si="123"/>
        <v>7125</v>
      </c>
      <c r="Q3967" t="s">
        <v>8322</v>
      </c>
      <c r="R3967" t="s">
        <v>8323</v>
      </c>
      <c r="S3967" s="8">
        <v>42414.235879629632</v>
      </c>
      <c r="T3967" s="8"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122"/>
        <v>0.6</v>
      </c>
      <c r="P3968">
        <f t="shared" si="123"/>
        <v>2250</v>
      </c>
      <c r="Q3968" t="s">
        <v>8322</v>
      </c>
      <c r="R3968" t="s">
        <v>8323</v>
      </c>
      <c r="S3968" s="8">
        <v>41801.711550925924</v>
      </c>
      <c r="T3968" s="8"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122"/>
        <v>24.117647058823529</v>
      </c>
      <c r="P3969">
        <f t="shared" si="123"/>
        <v>4100</v>
      </c>
      <c r="Q3969" t="s">
        <v>8322</v>
      </c>
      <c r="R3969" t="s">
        <v>8323</v>
      </c>
      <c r="S3969" s="8">
        <v>42770.290590277778</v>
      </c>
      <c r="T3969" s="8"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122"/>
        <v>10.54</v>
      </c>
      <c r="P3970">
        <f t="shared" si="123"/>
        <v>4790.909090909091</v>
      </c>
      <c r="Q3970" t="s">
        <v>8322</v>
      </c>
      <c r="R3970" t="s">
        <v>8323</v>
      </c>
      <c r="S3970" s="8">
        <v>42452.815659722226</v>
      </c>
      <c r="T3970" s="8"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124">(E3971/D3971)*100</f>
        <v>7.4690265486725664</v>
      </c>
      <c r="P3971">
        <f t="shared" ref="P3971:P4034" si="125">(E3971/L3971)*100</f>
        <v>3516.6666666666665</v>
      </c>
      <c r="Q3971" t="s">
        <v>8322</v>
      </c>
      <c r="R3971" t="s">
        <v>8323</v>
      </c>
      <c r="S3971" s="8">
        <v>42601.854699074072</v>
      </c>
      <c r="T3971" s="8"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124"/>
        <v>7.3333333333333334E-2</v>
      </c>
      <c r="P3972">
        <f t="shared" si="125"/>
        <v>550</v>
      </c>
      <c r="Q3972" t="s">
        <v>8322</v>
      </c>
      <c r="R3972" t="s">
        <v>8323</v>
      </c>
      <c r="S3972" s="8">
        <v>42447.863553240735</v>
      </c>
      <c r="T3972" s="8"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124"/>
        <v>0.97142857142857131</v>
      </c>
      <c r="P3973">
        <f t="shared" si="125"/>
        <v>2266.666666666667</v>
      </c>
      <c r="Q3973" t="s">
        <v>8322</v>
      </c>
      <c r="R3973" t="s">
        <v>8323</v>
      </c>
      <c r="S3973" s="8">
        <v>41811.536180555559</v>
      </c>
      <c r="T3973" s="8"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124"/>
        <v>21.099999999999998</v>
      </c>
      <c r="P3974">
        <f t="shared" si="125"/>
        <v>2637.5</v>
      </c>
      <c r="Q3974" t="s">
        <v>8322</v>
      </c>
      <c r="R3974" t="s">
        <v>8323</v>
      </c>
      <c r="S3974" s="8">
        <v>41981.067523148144</v>
      </c>
      <c r="T3974" s="8"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124"/>
        <v>78.100000000000009</v>
      </c>
      <c r="P3975">
        <f t="shared" si="125"/>
        <v>10554.054054054055</v>
      </c>
      <c r="Q3975" t="s">
        <v>8322</v>
      </c>
      <c r="R3975" t="s">
        <v>8323</v>
      </c>
      <c r="S3975" s="8">
        <v>42469.68414351852</v>
      </c>
      <c r="T3975" s="8"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124"/>
        <v>32</v>
      </c>
      <c r="P3976">
        <f t="shared" si="125"/>
        <v>2909.090909090909</v>
      </c>
      <c r="Q3976" t="s">
        <v>8322</v>
      </c>
      <c r="R3976" t="s">
        <v>8323</v>
      </c>
      <c r="S3976" s="8">
        <v>42493.546851851846</v>
      </c>
      <c r="T3976" s="8"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124"/>
        <v>0</v>
      </c>
      <c r="P3977" t="e">
        <f t="shared" si="125"/>
        <v>#DIV/0!</v>
      </c>
      <c r="Q3977" t="s">
        <v>8322</v>
      </c>
      <c r="R3977" t="s">
        <v>8323</v>
      </c>
      <c r="S3977" s="8">
        <v>42534.866875</v>
      </c>
      <c r="T3977" s="8"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124"/>
        <v>47.692307692307693</v>
      </c>
      <c r="P3978">
        <f t="shared" si="125"/>
        <v>6200</v>
      </c>
      <c r="Q3978" t="s">
        <v>8322</v>
      </c>
      <c r="R3978" t="s">
        <v>8323</v>
      </c>
      <c r="S3978" s="8">
        <v>41830.858344907407</v>
      </c>
      <c r="T3978" s="8"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124"/>
        <v>1.4500000000000002</v>
      </c>
      <c r="P3979">
        <f t="shared" si="125"/>
        <v>21750</v>
      </c>
      <c r="Q3979" t="s">
        <v>8322</v>
      </c>
      <c r="R3979" t="s">
        <v>8323</v>
      </c>
      <c r="S3979" s="8">
        <v>42543.788564814815</v>
      </c>
      <c r="T3979" s="8"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124"/>
        <v>10.7</v>
      </c>
      <c r="P3980">
        <f t="shared" si="125"/>
        <v>2675</v>
      </c>
      <c r="Q3980" t="s">
        <v>8322</v>
      </c>
      <c r="R3980" t="s">
        <v>8323</v>
      </c>
      <c r="S3980" s="8">
        <v>41975.642974537041</v>
      </c>
      <c r="T3980" s="8"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124"/>
        <v>1.8333333333333333</v>
      </c>
      <c r="P3981">
        <f t="shared" si="125"/>
        <v>1833.3333333333333</v>
      </c>
      <c r="Q3981" t="s">
        <v>8322</v>
      </c>
      <c r="R3981" t="s">
        <v>8323</v>
      </c>
      <c r="S3981" s="8">
        <v>42069.903437500005</v>
      </c>
      <c r="T3981" s="8"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124"/>
        <v>18</v>
      </c>
      <c r="P3982">
        <f t="shared" si="125"/>
        <v>6428.5714285714294</v>
      </c>
      <c r="Q3982" t="s">
        <v>8322</v>
      </c>
      <c r="R3982" t="s">
        <v>8323</v>
      </c>
      <c r="S3982" s="8">
        <v>41795.598923611113</v>
      </c>
      <c r="T3982" s="8"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124"/>
        <v>4.083333333333333</v>
      </c>
      <c r="P3983">
        <f t="shared" si="125"/>
        <v>17500</v>
      </c>
      <c r="Q3983" t="s">
        <v>8322</v>
      </c>
      <c r="R3983" t="s">
        <v>8323</v>
      </c>
      <c r="S3983" s="8">
        <v>42508.179965277777</v>
      </c>
      <c r="T3983" s="8"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124"/>
        <v>20</v>
      </c>
      <c r="P3984">
        <f t="shared" si="125"/>
        <v>3400</v>
      </c>
      <c r="Q3984" t="s">
        <v>8322</v>
      </c>
      <c r="R3984" t="s">
        <v>8323</v>
      </c>
      <c r="S3984" s="8">
        <v>42132.809953703705</v>
      </c>
      <c r="T3984" s="8"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124"/>
        <v>34.802513464991023</v>
      </c>
      <c r="P3985">
        <f t="shared" si="125"/>
        <v>8428.2608695652179</v>
      </c>
      <c r="Q3985" t="s">
        <v>8322</v>
      </c>
      <c r="R3985" t="s">
        <v>8323</v>
      </c>
      <c r="S3985" s="8">
        <v>41747.86986111111</v>
      </c>
      <c r="T3985" s="8"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124"/>
        <v>6.3333333333333339</v>
      </c>
      <c r="P3986">
        <f t="shared" si="125"/>
        <v>950</v>
      </c>
      <c r="Q3986" t="s">
        <v>8322</v>
      </c>
      <c r="R3986" t="s">
        <v>8323</v>
      </c>
      <c r="S3986" s="8">
        <v>41920.963472222218</v>
      </c>
      <c r="T3986" s="8"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124"/>
        <v>32.049999999999997</v>
      </c>
      <c r="P3987">
        <f t="shared" si="125"/>
        <v>3373.6842105263158</v>
      </c>
      <c r="Q3987" t="s">
        <v>8322</v>
      </c>
      <c r="R3987" t="s">
        <v>8323</v>
      </c>
      <c r="S3987" s="8">
        <v>42399.707407407404</v>
      </c>
      <c r="T3987" s="8"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124"/>
        <v>9.76</v>
      </c>
      <c r="P3988">
        <f t="shared" si="125"/>
        <v>3753.8461538461538</v>
      </c>
      <c r="Q3988" t="s">
        <v>8322</v>
      </c>
      <c r="R3988" t="s">
        <v>8323</v>
      </c>
      <c r="S3988" s="8">
        <v>42467.548541666663</v>
      </c>
      <c r="T3988" s="8"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124"/>
        <v>37.75</v>
      </c>
      <c r="P3989">
        <f t="shared" si="125"/>
        <v>1161.5384615384614</v>
      </c>
      <c r="Q3989" t="s">
        <v>8322</v>
      </c>
      <c r="R3989" t="s">
        <v>8323</v>
      </c>
      <c r="S3989" s="8">
        <v>41765.92465277778</v>
      </c>
      <c r="T3989" s="8"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124"/>
        <v>2.1333333333333333</v>
      </c>
      <c r="P3990">
        <f t="shared" si="125"/>
        <v>800</v>
      </c>
      <c r="Q3990" t="s">
        <v>8322</v>
      </c>
      <c r="R3990" t="s">
        <v>8323</v>
      </c>
      <c r="S3990" s="8">
        <v>42230.08116898148</v>
      </c>
      <c r="T3990" s="8"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124"/>
        <v>0</v>
      </c>
      <c r="P3991" t="e">
        <f t="shared" si="125"/>
        <v>#DIV/0!</v>
      </c>
      <c r="Q3991" t="s">
        <v>8322</v>
      </c>
      <c r="R3991" t="s">
        <v>8323</v>
      </c>
      <c r="S3991" s="8">
        <v>42286.749780092592</v>
      </c>
      <c r="T3991" s="8"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124"/>
        <v>4.1818181818181817</v>
      </c>
      <c r="P3992">
        <f t="shared" si="125"/>
        <v>2300</v>
      </c>
      <c r="Q3992" t="s">
        <v>8322</v>
      </c>
      <c r="R3992" t="s">
        <v>8323</v>
      </c>
      <c r="S3992" s="8">
        <v>42401.672372685185</v>
      </c>
      <c r="T3992" s="8"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124"/>
        <v>20</v>
      </c>
      <c r="P3993">
        <f t="shared" si="125"/>
        <v>10000</v>
      </c>
      <c r="Q3993" t="s">
        <v>8322</v>
      </c>
      <c r="R3993" t="s">
        <v>8323</v>
      </c>
      <c r="S3993" s="8">
        <v>42125.644467592589</v>
      </c>
      <c r="T3993" s="8"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124"/>
        <v>5.41</v>
      </c>
      <c r="P3994">
        <f t="shared" si="125"/>
        <v>6011.1111111111113</v>
      </c>
      <c r="Q3994" t="s">
        <v>8322</v>
      </c>
      <c r="R3994" t="s">
        <v>8323</v>
      </c>
      <c r="S3994" s="8">
        <v>42289.94049768518</v>
      </c>
      <c r="T3994" s="8"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124"/>
        <v>6.0000000000000001E-3</v>
      </c>
      <c r="P3995">
        <f t="shared" si="125"/>
        <v>300</v>
      </c>
      <c r="Q3995" t="s">
        <v>8322</v>
      </c>
      <c r="R3995" t="s">
        <v>8323</v>
      </c>
      <c r="S3995" s="8">
        <v>42107.864722222221</v>
      </c>
      <c r="T3995" s="8"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124"/>
        <v>0.25</v>
      </c>
      <c r="P3996">
        <f t="shared" si="125"/>
        <v>500</v>
      </c>
      <c r="Q3996" t="s">
        <v>8322</v>
      </c>
      <c r="R3996" t="s">
        <v>8323</v>
      </c>
      <c r="S3996" s="8">
        <v>41809.389930555553</v>
      </c>
      <c r="T3996" s="8"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124"/>
        <v>35</v>
      </c>
      <c r="P3997">
        <f t="shared" si="125"/>
        <v>1750</v>
      </c>
      <c r="Q3997" t="s">
        <v>8322</v>
      </c>
      <c r="R3997" t="s">
        <v>8323</v>
      </c>
      <c r="S3997" s="8">
        <v>42019.683761574073</v>
      </c>
      <c r="T3997" s="8"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124"/>
        <v>16.566666666666666</v>
      </c>
      <c r="P3998">
        <f t="shared" si="125"/>
        <v>2923.5294117647059</v>
      </c>
      <c r="Q3998" t="s">
        <v>8322</v>
      </c>
      <c r="R3998" t="s">
        <v>8323</v>
      </c>
      <c r="S3998" s="8">
        <v>41950.26694444444</v>
      </c>
      <c r="T3998" s="8"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124"/>
        <v>0</v>
      </c>
      <c r="P3999" t="e">
        <f t="shared" si="125"/>
        <v>#DIV/0!</v>
      </c>
      <c r="Q3999" t="s">
        <v>8322</v>
      </c>
      <c r="R3999" t="s">
        <v>8323</v>
      </c>
      <c r="S3999" s="8">
        <v>42069.391446759255</v>
      </c>
      <c r="T3999" s="8"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124"/>
        <v>57.199999999999996</v>
      </c>
      <c r="P4000">
        <f t="shared" si="125"/>
        <v>5958.3333333333339</v>
      </c>
      <c r="Q4000" t="s">
        <v>8322</v>
      </c>
      <c r="R4000" t="s">
        <v>8323</v>
      </c>
      <c r="S4000" s="8">
        <v>42061.963263888887</v>
      </c>
      <c r="T4000" s="8"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124"/>
        <v>16.514285714285716</v>
      </c>
      <c r="P4001">
        <f t="shared" si="125"/>
        <v>8257.1428571428569</v>
      </c>
      <c r="Q4001" t="s">
        <v>8322</v>
      </c>
      <c r="R4001" t="s">
        <v>8323</v>
      </c>
      <c r="S4001" s="8">
        <v>41842.828680555554</v>
      </c>
      <c r="T4001" s="8"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124"/>
        <v>0.125</v>
      </c>
      <c r="P4002">
        <f t="shared" si="125"/>
        <v>1000</v>
      </c>
      <c r="Q4002" t="s">
        <v>8322</v>
      </c>
      <c r="R4002" t="s">
        <v>8323</v>
      </c>
      <c r="S4002" s="8">
        <v>42437.64534722222</v>
      </c>
      <c r="T4002" s="8"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124"/>
        <v>37.75</v>
      </c>
      <c r="P4003">
        <f t="shared" si="125"/>
        <v>3235.7142857142853</v>
      </c>
      <c r="Q4003" t="s">
        <v>8322</v>
      </c>
      <c r="R4003" t="s">
        <v>8323</v>
      </c>
      <c r="S4003" s="8">
        <v>42775.964212962965</v>
      </c>
      <c r="T4003" s="8"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124"/>
        <v>1.8399999999999999</v>
      </c>
      <c r="P4004">
        <f t="shared" si="125"/>
        <v>575</v>
      </c>
      <c r="Q4004" t="s">
        <v>8322</v>
      </c>
      <c r="R4004" t="s">
        <v>8323</v>
      </c>
      <c r="S4004" s="8">
        <v>41879.043530092589</v>
      </c>
      <c r="T4004" s="8"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124"/>
        <v>10.050000000000001</v>
      </c>
      <c r="P4005">
        <f t="shared" si="125"/>
        <v>10050</v>
      </c>
      <c r="Q4005" t="s">
        <v>8322</v>
      </c>
      <c r="R4005" t="s">
        <v>8323</v>
      </c>
      <c r="S4005" s="8">
        <v>42020.587349537032</v>
      </c>
      <c r="T4005" s="8"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124"/>
        <v>0.2</v>
      </c>
      <c r="P4006">
        <f t="shared" si="125"/>
        <v>100</v>
      </c>
      <c r="Q4006" t="s">
        <v>8322</v>
      </c>
      <c r="R4006" t="s">
        <v>8323</v>
      </c>
      <c r="S4006" s="8">
        <v>41890.16269675926</v>
      </c>
      <c r="T4006" s="8"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124"/>
        <v>1.3333333333333335</v>
      </c>
      <c r="P4007">
        <f t="shared" si="125"/>
        <v>2000</v>
      </c>
      <c r="Q4007" t="s">
        <v>8322</v>
      </c>
      <c r="R4007" t="s">
        <v>8323</v>
      </c>
      <c r="S4007" s="8">
        <v>41872.807696759257</v>
      </c>
      <c r="T4007" s="8"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124"/>
        <v>6.6666666666666671E-3</v>
      </c>
      <c r="P4008">
        <f t="shared" si="125"/>
        <v>200</v>
      </c>
      <c r="Q4008" t="s">
        <v>8322</v>
      </c>
      <c r="R4008" t="s">
        <v>8323</v>
      </c>
      <c r="S4008" s="8">
        <v>42391.772997685184</v>
      </c>
      <c r="T4008" s="8"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124"/>
        <v>0.25</v>
      </c>
      <c r="P4009">
        <f t="shared" si="125"/>
        <v>500</v>
      </c>
      <c r="Q4009" t="s">
        <v>8322</v>
      </c>
      <c r="R4009" t="s">
        <v>8323</v>
      </c>
      <c r="S4009" s="8">
        <v>41848.772928240738</v>
      </c>
      <c r="T4009" s="8"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124"/>
        <v>6</v>
      </c>
      <c r="P4010">
        <f t="shared" si="125"/>
        <v>1500</v>
      </c>
      <c r="Q4010" t="s">
        <v>8322</v>
      </c>
      <c r="R4010" t="s">
        <v>8323</v>
      </c>
      <c r="S4010" s="8">
        <v>42177.964201388888</v>
      </c>
      <c r="T4010" s="8"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124"/>
        <v>3.8860103626943006</v>
      </c>
      <c r="P4011">
        <f t="shared" si="125"/>
        <v>2500</v>
      </c>
      <c r="Q4011" t="s">
        <v>8322</v>
      </c>
      <c r="R4011" t="s">
        <v>8323</v>
      </c>
      <c r="S4011" s="8">
        <v>41851.700925925928</v>
      </c>
      <c r="T4011" s="8"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124"/>
        <v>24.194444444444443</v>
      </c>
      <c r="P4012">
        <f t="shared" si="125"/>
        <v>4584.21052631579</v>
      </c>
      <c r="Q4012" t="s">
        <v>8322</v>
      </c>
      <c r="R4012" t="s">
        <v>8323</v>
      </c>
      <c r="S4012" s="8">
        <v>41921.770439814813</v>
      </c>
      <c r="T4012" s="8"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124"/>
        <v>7.6</v>
      </c>
      <c r="P4013">
        <f t="shared" si="125"/>
        <v>475</v>
      </c>
      <c r="Q4013" t="s">
        <v>8322</v>
      </c>
      <c r="R4013" t="s">
        <v>8323</v>
      </c>
      <c r="S4013" s="8">
        <v>42002.54488425926</v>
      </c>
      <c r="T4013" s="8"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124"/>
        <v>0</v>
      </c>
      <c r="P4014" t="e">
        <f t="shared" si="125"/>
        <v>#DIV/0!</v>
      </c>
      <c r="Q4014" t="s">
        <v>8322</v>
      </c>
      <c r="R4014" t="s">
        <v>8323</v>
      </c>
      <c r="S4014" s="8">
        <v>42096.544548611113</v>
      </c>
      <c r="T4014" s="8"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124"/>
        <v>1.3</v>
      </c>
      <c r="P4015">
        <f t="shared" si="125"/>
        <v>1300</v>
      </c>
      <c r="Q4015" t="s">
        <v>8322</v>
      </c>
      <c r="R4015" t="s">
        <v>8323</v>
      </c>
      <c r="S4015" s="8">
        <v>42021.301192129627</v>
      </c>
      <c r="T4015" s="8"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124"/>
        <v>0</v>
      </c>
      <c r="P4016" t="e">
        <f t="shared" si="125"/>
        <v>#DIV/0!</v>
      </c>
      <c r="Q4016" t="s">
        <v>8322</v>
      </c>
      <c r="R4016" t="s">
        <v>8323</v>
      </c>
      <c r="S4016" s="8">
        <v>42419.246168981481</v>
      </c>
      <c r="T4016" s="8"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124"/>
        <v>1.4285714285714287E-2</v>
      </c>
      <c r="P4017">
        <f t="shared" si="125"/>
        <v>100</v>
      </c>
      <c r="Q4017" t="s">
        <v>8322</v>
      </c>
      <c r="R4017" t="s">
        <v>8323</v>
      </c>
      <c r="S4017" s="8">
        <v>42174.780821759254</v>
      </c>
      <c r="T4017" s="8"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124"/>
        <v>14.000000000000002</v>
      </c>
      <c r="P4018">
        <f t="shared" si="125"/>
        <v>1000</v>
      </c>
      <c r="Q4018" t="s">
        <v>8322</v>
      </c>
      <c r="R4018" t="s">
        <v>8323</v>
      </c>
      <c r="S4018" s="8">
        <v>41869.872685185182</v>
      </c>
      <c r="T4018" s="8"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124"/>
        <v>1.05</v>
      </c>
      <c r="P4019">
        <f t="shared" si="125"/>
        <v>5250</v>
      </c>
      <c r="Q4019" t="s">
        <v>8322</v>
      </c>
      <c r="R4019" t="s">
        <v>8323</v>
      </c>
      <c r="S4019" s="8">
        <v>41856.672152777777</v>
      </c>
      <c r="T4019" s="8"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124"/>
        <v>8.6666666666666679</v>
      </c>
      <c r="P4020">
        <f t="shared" si="125"/>
        <v>3250</v>
      </c>
      <c r="Q4020" t="s">
        <v>8322</v>
      </c>
      <c r="R4020" t="s">
        <v>8323</v>
      </c>
      <c r="S4020" s="8">
        <v>42620.91097222222</v>
      </c>
      <c r="T4020" s="8"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124"/>
        <v>0.82857142857142851</v>
      </c>
      <c r="P4021">
        <f t="shared" si="125"/>
        <v>725</v>
      </c>
      <c r="Q4021" t="s">
        <v>8322</v>
      </c>
      <c r="R4021" t="s">
        <v>8323</v>
      </c>
      <c r="S4021" s="8">
        <v>42417.675879629634</v>
      </c>
      <c r="T4021" s="8"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124"/>
        <v>16.666666666666664</v>
      </c>
      <c r="P4022">
        <f t="shared" si="125"/>
        <v>3333.3333333333335</v>
      </c>
      <c r="Q4022" t="s">
        <v>8322</v>
      </c>
      <c r="R4022" t="s">
        <v>8323</v>
      </c>
      <c r="S4022" s="8">
        <v>42057.190960648149</v>
      </c>
      <c r="T4022" s="8"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124"/>
        <v>0.83333333333333337</v>
      </c>
      <c r="P4023">
        <f t="shared" si="125"/>
        <v>6250</v>
      </c>
      <c r="Q4023" t="s">
        <v>8322</v>
      </c>
      <c r="R4023" t="s">
        <v>8323</v>
      </c>
      <c r="S4023" s="8">
        <v>41878.911550925928</v>
      </c>
      <c r="T4023" s="8"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124"/>
        <v>69.561111111111103</v>
      </c>
      <c r="P4024">
        <f t="shared" si="125"/>
        <v>6355.837563451777</v>
      </c>
      <c r="Q4024" t="s">
        <v>8322</v>
      </c>
      <c r="R4024" t="s">
        <v>8323</v>
      </c>
      <c r="S4024" s="8">
        <v>41990.584108796291</v>
      </c>
      <c r="T4024" s="8"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124"/>
        <v>0</v>
      </c>
      <c r="P4025" t="e">
        <f t="shared" si="125"/>
        <v>#DIV/0!</v>
      </c>
      <c r="Q4025" t="s">
        <v>8322</v>
      </c>
      <c r="R4025" t="s">
        <v>8323</v>
      </c>
      <c r="S4025" s="8">
        <v>42408.999571759254</v>
      </c>
      <c r="T4025" s="8"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124"/>
        <v>1.25</v>
      </c>
      <c r="P4026">
        <f t="shared" si="125"/>
        <v>1000</v>
      </c>
      <c r="Q4026" t="s">
        <v>8322</v>
      </c>
      <c r="R4026" t="s">
        <v>8323</v>
      </c>
      <c r="S4026" s="8">
        <v>42217.670104166667</v>
      </c>
      <c r="T4026" s="8"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124"/>
        <v>5</v>
      </c>
      <c r="P4027">
        <f t="shared" si="125"/>
        <v>6250</v>
      </c>
      <c r="Q4027" t="s">
        <v>8322</v>
      </c>
      <c r="R4027" t="s">
        <v>8323</v>
      </c>
      <c r="S4027" s="8">
        <v>42151.237685185188</v>
      </c>
      <c r="T4027" s="8"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124"/>
        <v>0</v>
      </c>
      <c r="P4028" t="e">
        <f t="shared" si="125"/>
        <v>#DIV/0!</v>
      </c>
      <c r="Q4028" t="s">
        <v>8322</v>
      </c>
      <c r="R4028" t="s">
        <v>8323</v>
      </c>
      <c r="S4028" s="8">
        <v>42282.655543981484</v>
      </c>
      <c r="T4028" s="8"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124"/>
        <v>7.166666666666667</v>
      </c>
      <c r="P4029">
        <f t="shared" si="125"/>
        <v>3071.4285714285716</v>
      </c>
      <c r="Q4029" t="s">
        <v>8322</v>
      </c>
      <c r="R4029" t="s">
        <v>8323</v>
      </c>
      <c r="S4029" s="8">
        <v>42768.97084490741</v>
      </c>
      <c r="T4029" s="8"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124"/>
        <v>28.050000000000004</v>
      </c>
      <c r="P4030">
        <f t="shared" si="125"/>
        <v>5100</v>
      </c>
      <c r="Q4030" t="s">
        <v>8322</v>
      </c>
      <c r="R4030" t="s">
        <v>8323</v>
      </c>
      <c r="S4030" s="8">
        <v>41765.938657407409</v>
      </c>
      <c r="T4030" s="8"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124"/>
        <v>0</v>
      </c>
      <c r="P4031" t="e">
        <f t="shared" si="125"/>
        <v>#DIV/0!</v>
      </c>
      <c r="Q4031" t="s">
        <v>8322</v>
      </c>
      <c r="R4031" t="s">
        <v>8323</v>
      </c>
      <c r="S4031" s="8">
        <v>42322.025115740747</v>
      </c>
      <c r="T4031" s="8"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124"/>
        <v>16</v>
      </c>
      <c r="P4032">
        <f t="shared" si="125"/>
        <v>6666.666666666667</v>
      </c>
      <c r="Q4032" t="s">
        <v>8322</v>
      </c>
      <c r="R4032" t="s">
        <v>8323</v>
      </c>
      <c r="S4032" s="8">
        <v>42374.655081018514</v>
      </c>
      <c r="T4032" s="8"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124"/>
        <v>0</v>
      </c>
      <c r="P4033" t="e">
        <f t="shared" si="125"/>
        <v>#DIV/0!</v>
      </c>
      <c r="Q4033" t="s">
        <v>8322</v>
      </c>
      <c r="R4033" t="s">
        <v>8323</v>
      </c>
      <c r="S4033" s="8">
        <v>41941.585231481484</v>
      </c>
      <c r="T4033" s="8"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124"/>
        <v>6.8287037037037033</v>
      </c>
      <c r="P4034">
        <f t="shared" si="125"/>
        <v>5900</v>
      </c>
      <c r="Q4034" t="s">
        <v>8322</v>
      </c>
      <c r="R4034" t="s">
        <v>8323</v>
      </c>
      <c r="S4034" s="8">
        <v>42293.809212962966</v>
      </c>
      <c r="T4034" s="8"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126">(E4035/D4035)*100</f>
        <v>25.698702928870294</v>
      </c>
      <c r="P4035">
        <f t="shared" ref="P4035:P4098" si="127">(E4035/L4035)*100</f>
        <v>6534.0319148936178</v>
      </c>
      <c r="Q4035" t="s">
        <v>8322</v>
      </c>
      <c r="R4035" t="s">
        <v>8323</v>
      </c>
      <c r="S4035" s="8">
        <v>42614.268796296295</v>
      </c>
      <c r="T4035" s="8"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126"/>
        <v>1.4814814814814816</v>
      </c>
      <c r="P4036">
        <f t="shared" si="127"/>
        <v>10000</v>
      </c>
      <c r="Q4036" t="s">
        <v>8322</v>
      </c>
      <c r="R4036" t="s">
        <v>8323</v>
      </c>
      <c r="S4036" s="8">
        <v>42067.947337962964</v>
      </c>
      <c r="T4036" s="8"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126"/>
        <v>36.85</v>
      </c>
      <c r="P4037">
        <f t="shared" si="127"/>
        <v>14740</v>
      </c>
      <c r="Q4037" t="s">
        <v>8322</v>
      </c>
      <c r="R4037" t="s">
        <v>8323</v>
      </c>
      <c r="S4037" s="8">
        <v>41903.882951388885</v>
      </c>
      <c r="T4037" s="8"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126"/>
        <v>47.05</v>
      </c>
      <c r="P4038">
        <f t="shared" si="127"/>
        <v>16605.882352941178</v>
      </c>
      <c r="Q4038" t="s">
        <v>8322</v>
      </c>
      <c r="R4038" t="s">
        <v>8323</v>
      </c>
      <c r="S4038" s="8">
        <v>41804.937083333331</v>
      </c>
      <c r="T4038" s="8"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126"/>
        <v>11.428571428571429</v>
      </c>
      <c r="P4039">
        <f t="shared" si="127"/>
        <v>4000</v>
      </c>
      <c r="Q4039" t="s">
        <v>8322</v>
      </c>
      <c r="R4039" t="s">
        <v>8323</v>
      </c>
      <c r="S4039" s="8">
        <v>42497.070775462969</v>
      </c>
      <c r="T4039" s="8"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126"/>
        <v>12.04</v>
      </c>
      <c r="P4040">
        <f t="shared" si="127"/>
        <v>7525</v>
      </c>
      <c r="Q4040" t="s">
        <v>8322</v>
      </c>
      <c r="R4040" t="s">
        <v>8323</v>
      </c>
      <c r="S4040" s="8">
        <v>41869.798726851855</v>
      </c>
      <c r="T4040" s="8"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126"/>
        <v>60</v>
      </c>
      <c r="P4041">
        <f t="shared" si="127"/>
        <v>6000</v>
      </c>
      <c r="Q4041" t="s">
        <v>8322</v>
      </c>
      <c r="R4041" t="s">
        <v>8323</v>
      </c>
      <c r="S4041" s="8">
        <v>42305.670914351853</v>
      </c>
      <c r="T4041" s="8"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126"/>
        <v>31.25</v>
      </c>
      <c r="P4042">
        <f t="shared" si="127"/>
        <v>125000</v>
      </c>
      <c r="Q4042" t="s">
        <v>8322</v>
      </c>
      <c r="R4042" t="s">
        <v>8323</v>
      </c>
      <c r="S4042" s="8">
        <v>42144.231527777782</v>
      </c>
      <c r="T4042" s="8"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126"/>
        <v>0.42</v>
      </c>
      <c r="P4043">
        <f t="shared" si="127"/>
        <v>1050</v>
      </c>
      <c r="Q4043" t="s">
        <v>8322</v>
      </c>
      <c r="R4043" t="s">
        <v>8323</v>
      </c>
      <c r="S4043" s="8">
        <v>42559.474004629628</v>
      </c>
      <c r="T4043" s="8"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126"/>
        <v>0.21</v>
      </c>
      <c r="P4044">
        <f t="shared" si="127"/>
        <v>700</v>
      </c>
      <c r="Q4044" t="s">
        <v>8322</v>
      </c>
      <c r="R4044" t="s">
        <v>8323</v>
      </c>
      <c r="S4044" s="8">
        <v>41995.084074074075</v>
      </c>
      <c r="T4044" s="8"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126"/>
        <v>0</v>
      </c>
      <c r="P4045" t="e">
        <f t="shared" si="127"/>
        <v>#DIV/0!</v>
      </c>
      <c r="Q4045" t="s">
        <v>8322</v>
      </c>
      <c r="R4045" t="s">
        <v>8323</v>
      </c>
      <c r="S4045" s="8">
        <v>41948.957465277781</v>
      </c>
      <c r="T4045" s="8"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126"/>
        <v>37.5</v>
      </c>
      <c r="P4046">
        <f t="shared" si="127"/>
        <v>5625</v>
      </c>
      <c r="Q4046" t="s">
        <v>8322</v>
      </c>
      <c r="R4046" t="s">
        <v>8323</v>
      </c>
      <c r="S4046" s="8">
        <v>42074.219699074078</v>
      </c>
      <c r="T4046" s="8"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126"/>
        <v>0.02</v>
      </c>
      <c r="P4047">
        <f t="shared" si="127"/>
        <v>100</v>
      </c>
      <c r="Q4047" t="s">
        <v>8322</v>
      </c>
      <c r="R4047" t="s">
        <v>8323</v>
      </c>
      <c r="S4047" s="8">
        <v>41842.201261574075</v>
      </c>
      <c r="T4047" s="8"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126"/>
        <v>8.2142857142857135</v>
      </c>
      <c r="P4048">
        <f t="shared" si="127"/>
        <v>3833.3333333333335</v>
      </c>
      <c r="Q4048" t="s">
        <v>8322</v>
      </c>
      <c r="R4048" t="s">
        <v>8323</v>
      </c>
      <c r="S4048" s="8">
        <v>41904.650578703702</v>
      </c>
      <c r="T4048" s="8"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126"/>
        <v>2.1999999999999997</v>
      </c>
      <c r="P4049">
        <f t="shared" si="127"/>
        <v>2750</v>
      </c>
      <c r="Q4049" t="s">
        <v>8322</v>
      </c>
      <c r="R4049" t="s">
        <v>8323</v>
      </c>
      <c r="S4049" s="8">
        <v>41991.022488425922</v>
      </c>
      <c r="T4049" s="8"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126"/>
        <v>17.652941176470588</v>
      </c>
      <c r="P4050">
        <f t="shared" si="127"/>
        <v>3297.802197802198</v>
      </c>
      <c r="Q4050" t="s">
        <v>8322</v>
      </c>
      <c r="R4050" t="s">
        <v>8323</v>
      </c>
      <c r="S4050" s="8">
        <v>42436.509108796294</v>
      </c>
      <c r="T4050" s="8"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126"/>
        <v>0.08</v>
      </c>
      <c r="P4051">
        <f t="shared" si="127"/>
        <v>1600</v>
      </c>
      <c r="Q4051" t="s">
        <v>8322</v>
      </c>
      <c r="R4051" t="s">
        <v>8323</v>
      </c>
      <c r="S4051" s="8">
        <v>42169.958506944444</v>
      </c>
      <c r="T4051" s="8"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126"/>
        <v>6.6666666666666666E-2</v>
      </c>
      <c r="P4052">
        <f t="shared" si="127"/>
        <v>100</v>
      </c>
      <c r="Q4052" t="s">
        <v>8322</v>
      </c>
      <c r="R4052" t="s">
        <v>8323</v>
      </c>
      <c r="S4052" s="8">
        <v>41905.636469907404</v>
      </c>
      <c r="T4052" s="8"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126"/>
        <v>0</v>
      </c>
      <c r="P4053" t="e">
        <f t="shared" si="127"/>
        <v>#DIV/0!</v>
      </c>
      <c r="Q4053" t="s">
        <v>8322</v>
      </c>
      <c r="R4053" t="s">
        <v>8323</v>
      </c>
      <c r="S4053" s="8">
        <v>41761.810150462967</v>
      </c>
      <c r="T4053" s="8"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126"/>
        <v>37.533333333333339</v>
      </c>
      <c r="P4054">
        <f t="shared" si="127"/>
        <v>8661.538461538461</v>
      </c>
      <c r="Q4054" t="s">
        <v>8322</v>
      </c>
      <c r="R4054" t="s">
        <v>8323</v>
      </c>
      <c r="S4054" s="8">
        <v>41865.878657407404</v>
      </c>
      <c r="T4054" s="8"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126"/>
        <v>22</v>
      </c>
      <c r="P4055">
        <f t="shared" si="127"/>
        <v>5500</v>
      </c>
      <c r="Q4055" t="s">
        <v>8322</v>
      </c>
      <c r="R4055" t="s">
        <v>8323</v>
      </c>
      <c r="S4055" s="8">
        <v>41928.690138888887</v>
      </c>
      <c r="T4055" s="8"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126"/>
        <v>0</v>
      </c>
      <c r="P4056" t="e">
        <f t="shared" si="127"/>
        <v>#DIV/0!</v>
      </c>
      <c r="Q4056" t="s">
        <v>8322</v>
      </c>
      <c r="R4056" t="s">
        <v>8323</v>
      </c>
      <c r="S4056" s="8">
        <v>42613.841261574074</v>
      </c>
      <c r="T4056" s="8"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126"/>
        <v>17.62</v>
      </c>
      <c r="P4057">
        <f t="shared" si="127"/>
        <v>4195.2380952380945</v>
      </c>
      <c r="Q4057" t="s">
        <v>8322</v>
      </c>
      <c r="R4057" t="s">
        <v>8323</v>
      </c>
      <c r="S4057" s="8">
        <v>41779.648506944446</v>
      </c>
      <c r="T4057" s="8"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126"/>
        <v>53</v>
      </c>
      <c r="P4058">
        <f t="shared" si="127"/>
        <v>8833.3333333333321</v>
      </c>
      <c r="Q4058" t="s">
        <v>8322</v>
      </c>
      <c r="R4058" t="s">
        <v>8323</v>
      </c>
      <c r="S4058" s="8">
        <v>42534.933321759265</v>
      </c>
      <c r="T4058" s="8"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126"/>
        <v>22.142857142857142</v>
      </c>
      <c r="P4059">
        <f t="shared" si="127"/>
        <v>12916.666666666666</v>
      </c>
      <c r="Q4059" t="s">
        <v>8322</v>
      </c>
      <c r="R4059" t="s">
        <v>8323</v>
      </c>
      <c r="S4059" s="8">
        <v>42310.968518518523</v>
      </c>
      <c r="T4059" s="8"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126"/>
        <v>2.5333333333333332</v>
      </c>
      <c r="P4060">
        <f t="shared" si="127"/>
        <v>2375</v>
      </c>
      <c r="Q4060" t="s">
        <v>8322</v>
      </c>
      <c r="R4060" t="s">
        <v>8323</v>
      </c>
      <c r="S4060" s="8">
        <v>42446.060694444444</v>
      </c>
      <c r="T4060" s="8"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126"/>
        <v>2.5</v>
      </c>
      <c r="P4061">
        <f t="shared" si="127"/>
        <v>3571.4285714285716</v>
      </c>
      <c r="Q4061" t="s">
        <v>8322</v>
      </c>
      <c r="R4061" t="s">
        <v>8323</v>
      </c>
      <c r="S4061" s="8">
        <v>41866.640648148146</v>
      </c>
      <c r="T4061" s="8"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126"/>
        <v>2.85</v>
      </c>
      <c r="P4062">
        <f t="shared" si="127"/>
        <v>5700</v>
      </c>
      <c r="Q4062" t="s">
        <v>8322</v>
      </c>
      <c r="R4062" t="s">
        <v>8323</v>
      </c>
      <c r="S4062" s="8">
        <v>41779.695092592592</v>
      </c>
      <c r="T4062" s="8"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126"/>
        <v>0</v>
      </c>
      <c r="P4063" t="e">
        <f t="shared" si="127"/>
        <v>#DIV/0!</v>
      </c>
      <c r="Q4063" t="s">
        <v>8322</v>
      </c>
      <c r="R4063" t="s">
        <v>8323</v>
      </c>
      <c r="S4063" s="8">
        <v>42421.141469907408</v>
      </c>
      <c r="T4063" s="8"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126"/>
        <v>2.4500000000000002</v>
      </c>
      <c r="P4064">
        <f t="shared" si="127"/>
        <v>16333.333333333334</v>
      </c>
      <c r="Q4064" t="s">
        <v>8322</v>
      </c>
      <c r="R4064" t="s">
        <v>8323</v>
      </c>
      <c r="S4064" s="8">
        <v>42523.739212962959</v>
      </c>
      <c r="T4064" s="8"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126"/>
        <v>1.4210526315789473</v>
      </c>
      <c r="P4065">
        <f t="shared" si="127"/>
        <v>1500</v>
      </c>
      <c r="Q4065" t="s">
        <v>8322</v>
      </c>
      <c r="R4065" t="s">
        <v>8323</v>
      </c>
      <c r="S4065" s="8">
        <v>41787.681527777779</v>
      </c>
      <c r="T4065" s="8"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126"/>
        <v>19.25</v>
      </c>
      <c r="P4066">
        <f t="shared" si="127"/>
        <v>6416.666666666667</v>
      </c>
      <c r="Q4066" t="s">
        <v>8322</v>
      </c>
      <c r="R4066" t="s">
        <v>8323</v>
      </c>
      <c r="S4066" s="8">
        <v>42093.588263888887</v>
      </c>
      <c r="T4066" s="8"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126"/>
        <v>0.67500000000000004</v>
      </c>
      <c r="P4067">
        <f t="shared" si="127"/>
        <v>675</v>
      </c>
      <c r="Q4067" t="s">
        <v>8322</v>
      </c>
      <c r="R4067" t="s">
        <v>8323</v>
      </c>
      <c r="S4067" s="8">
        <v>41833.951516203706</v>
      </c>
      <c r="T4067" s="8"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126"/>
        <v>0.16666666666666669</v>
      </c>
      <c r="P4068">
        <f t="shared" si="127"/>
        <v>2500</v>
      </c>
      <c r="Q4068" t="s">
        <v>8322</v>
      </c>
      <c r="R4068" t="s">
        <v>8323</v>
      </c>
      <c r="S4068" s="8">
        <v>42479.039212962962</v>
      </c>
      <c r="T4068" s="8"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126"/>
        <v>60.9</v>
      </c>
      <c r="P4069">
        <f t="shared" si="127"/>
        <v>17911.764705882353</v>
      </c>
      <c r="Q4069" t="s">
        <v>8322</v>
      </c>
      <c r="R4069" t="s">
        <v>8323</v>
      </c>
      <c r="S4069" s="8">
        <v>42235.117476851854</v>
      </c>
      <c r="T4069" s="8"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126"/>
        <v>1</v>
      </c>
      <c r="P4070">
        <f t="shared" si="127"/>
        <v>3495.0000000000005</v>
      </c>
      <c r="Q4070" t="s">
        <v>8322</v>
      </c>
      <c r="R4070" t="s">
        <v>8323</v>
      </c>
      <c r="S4070" s="8">
        <v>42718.963599537034</v>
      </c>
      <c r="T4070" s="8"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126"/>
        <v>34.4</v>
      </c>
      <c r="P4071">
        <f t="shared" si="127"/>
        <v>3307.6923076923081</v>
      </c>
      <c r="Q4071" t="s">
        <v>8322</v>
      </c>
      <c r="R4071" t="s">
        <v>8323</v>
      </c>
      <c r="S4071" s="8">
        <v>42022.661527777775</v>
      </c>
      <c r="T4071" s="8"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126"/>
        <v>16.5</v>
      </c>
      <c r="P4072">
        <f t="shared" si="127"/>
        <v>2750</v>
      </c>
      <c r="Q4072" t="s">
        <v>8322</v>
      </c>
      <c r="R4072" t="s">
        <v>8323</v>
      </c>
      <c r="S4072" s="8">
        <v>42031.666898148149</v>
      </c>
      <c r="T4072" s="8"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126"/>
        <v>0</v>
      </c>
      <c r="P4073" t="e">
        <f t="shared" si="127"/>
        <v>#DIV/0!</v>
      </c>
      <c r="Q4073" t="s">
        <v>8322</v>
      </c>
      <c r="R4073" t="s">
        <v>8323</v>
      </c>
      <c r="S4073" s="8">
        <v>42700.804756944446</v>
      </c>
      <c r="T4073" s="8"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126"/>
        <v>0.4</v>
      </c>
      <c r="P4074">
        <f t="shared" si="127"/>
        <v>200</v>
      </c>
      <c r="Q4074" t="s">
        <v>8322</v>
      </c>
      <c r="R4074" t="s">
        <v>8323</v>
      </c>
      <c r="S4074" s="8">
        <v>41812.77443287037</v>
      </c>
      <c r="T4074" s="8"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126"/>
        <v>1.0571428571428572</v>
      </c>
      <c r="P4075">
        <f t="shared" si="127"/>
        <v>1850</v>
      </c>
      <c r="Q4075" t="s">
        <v>8322</v>
      </c>
      <c r="R4075" t="s">
        <v>8323</v>
      </c>
      <c r="S4075" s="8">
        <v>42078.34520833334</v>
      </c>
      <c r="T4075" s="8"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126"/>
        <v>26.727272727272727</v>
      </c>
      <c r="P4076">
        <f t="shared" si="127"/>
        <v>3500</v>
      </c>
      <c r="Q4076" t="s">
        <v>8322</v>
      </c>
      <c r="R4076" t="s">
        <v>8323</v>
      </c>
      <c r="S4076" s="8">
        <v>42283.552951388891</v>
      </c>
      <c r="T4076" s="8"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126"/>
        <v>28.799999999999997</v>
      </c>
      <c r="P4077">
        <f t="shared" si="127"/>
        <v>4430.7692307692305</v>
      </c>
      <c r="Q4077" t="s">
        <v>8322</v>
      </c>
      <c r="R4077" t="s">
        <v>8323</v>
      </c>
      <c r="S4077" s="8">
        <v>41779.045937499999</v>
      </c>
      <c r="T4077" s="8"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126"/>
        <v>0</v>
      </c>
      <c r="P4078" t="e">
        <f t="shared" si="127"/>
        <v>#DIV/0!</v>
      </c>
      <c r="Q4078" t="s">
        <v>8322</v>
      </c>
      <c r="R4078" t="s">
        <v>8323</v>
      </c>
      <c r="S4078" s="8">
        <v>41905.795706018522</v>
      </c>
      <c r="T4078" s="8"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126"/>
        <v>8.9</v>
      </c>
      <c r="P4079">
        <f t="shared" si="127"/>
        <v>22250</v>
      </c>
      <c r="Q4079" t="s">
        <v>8322</v>
      </c>
      <c r="R4079" t="s">
        <v>8323</v>
      </c>
      <c r="S4079" s="8">
        <v>42695.7105787037</v>
      </c>
      <c r="T4079" s="8"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126"/>
        <v>0</v>
      </c>
      <c r="P4080" t="e">
        <f t="shared" si="127"/>
        <v>#DIV/0!</v>
      </c>
      <c r="Q4080" t="s">
        <v>8322</v>
      </c>
      <c r="R4080" t="s">
        <v>8323</v>
      </c>
      <c r="S4080" s="8">
        <v>42732.787523148145</v>
      </c>
      <c r="T4080" s="8"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126"/>
        <v>0.16666666666666669</v>
      </c>
      <c r="P4081">
        <f t="shared" si="127"/>
        <v>500</v>
      </c>
      <c r="Q4081" t="s">
        <v>8322</v>
      </c>
      <c r="R4081" t="s">
        <v>8323</v>
      </c>
      <c r="S4081" s="8">
        <v>42510.938900462963</v>
      </c>
      <c r="T4081" s="8"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126"/>
        <v>0</v>
      </c>
      <c r="P4082" t="e">
        <f t="shared" si="127"/>
        <v>#DIV/0!</v>
      </c>
      <c r="Q4082" t="s">
        <v>8322</v>
      </c>
      <c r="R4082" t="s">
        <v>8323</v>
      </c>
      <c r="S4082" s="8">
        <v>42511.698101851856</v>
      </c>
      <c r="T4082" s="8"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126"/>
        <v>15.737410071942445</v>
      </c>
      <c r="P4083">
        <f t="shared" si="127"/>
        <v>2916.666666666667</v>
      </c>
      <c r="Q4083" t="s">
        <v>8322</v>
      </c>
      <c r="R4083" t="s">
        <v>8323</v>
      </c>
      <c r="S4083" s="8">
        <v>42041.581307870365</v>
      </c>
      <c r="T4083" s="8"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126"/>
        <v>2</v>
      </c>
      <c r="P4084">
        <f t="shared" si="127"/>
        <v>150</v>
      </c>
      <c r="Q4084" t="s">
        <v>8322</v>
      </c>
      <c r="R4084" t="s">
        <v>8323</v>
      </c>
      <c r="S4084" s="8">
        <v>42307.189270833333</v>
      </c>
      <c r="T4084" s="8"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126"/>
        <v>21.685714285714287</v>
      </c>
      <c r="P4085">
        <f t="shared" si="127"/>
        <v>12650</v>
      </c>
      <c r="Q4085" t="s">
        <v>8322</v>
      </c>
      <c r="R4085" t="s">
        <v>8323</v>
      </c>
      <c r="S4085" s="8">
        <v>42353.761759259258</v>
      </c>
      <c r="T4085" s="8"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126"/>
        <v>0.33333333333333337</v>
      </c>
      <c r="P4086">
        <f t="shared" si="127"/>
        <v>1000</v>
      </c>
      <c r="Q4086" t="s">
        <v>8322</v>
      </c>
      <c r="R4086" t="s">
        <v>8323</v>
      </c>
      <c r="S4086" s="8">
        <v>42622.436412037037</v>
      </c>
      <c r="T4086" s="8"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126"/>
        <v>0.2857142857142857</v>
      </c>
      <c r="P4087">
        <f t="shared" si="127"/>
        <v>1000</v>
      </c>
      <c r="Q4087" t="s">
        <v>8322</v>
      </c>
      <c r="R4087" t="s">
        <v>8323</v>
      </c>
      <c r="S4087" s="8">
        <v>42058.603877314818</v>
      </c>
      <c r="T4087" s="8"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126"/>
        <v>4.7</v>
      </c>
      <c r="P4088">
        <f t="shared" si="127"/>
        <v>940</v>
      </c>
      <c r="Q4088" t="s">
        <v>8322</v>
      </c>
      <c r="R4088" t="s">
        <v>8323</v>
      </c>
      <c r="S4088" s="8">
        <v>42304.940960648149</v>
      </c>
      <c r="T4088" s="8"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126"/>
        <v>0</v>
      </c>
      <c r="P4089" t="e">
        <f t="shared" si="127"/>
        <v>#DIV/0!</v>
      </c>
      <c r="Q4089" t="s">
        <v>8322</v>
      </c>
      <c r="R4089" t="s">
        <v>8323</v>
      </c>
      <c r="S4089" s="8">
        <v>42538.742893518516</v>
      </c>
      <c r="T4089" s="8"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126"/>
        <v>10.8</v>
      </c>
      <c r="P4090">
        <f t="shared" si="127"/>
        <v>7200</v>
      </c>
      <c r="Q4090" t="s">
        <v>8322</v>
      </c>
      <c r="R4090" t="s">
        <v>8323</v>
      </c>
      <c r="S4090" s="8">
        <v>41990.612546296295</v>
      </c>
      <c r="T4090" s="8"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126"/>
        <v>4.8</v>
      </c>
      <c r="P4091">
        <f t="shared" si="127"/>
        <v>3000</v>
      </c>
      <c r="Q4091" t="s">
        <v>8322</v>
      </c>
      <c r="R4091" t="s">
        <v>8323</v>
      </c>
      <c r="S4091" s="8">
        <v>42122.732499999998</v>
      </c>
      <c r="T4091" s="8"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126"/>
        <v>3.2</v>
      </c>
      <c r="P4092">
        <f t="shared" si="127"/>
        <v>1066.6666666666665</v>
      </c>
      <c r="Q4092" t="s">
        <v>8322</v>
      </c>
      <c r="R4092" t="s">
        <v>8323</v>
      </c>
      <c r="S4092" s="8">
        <v>42209.67288194444</v>
      </c>
      <c r="T4092" s="8"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126"/>
        <v>12.75</v>
      </c>
      <c r="P4093">
        <f t="shared" si="127"/>
        <v>2550</v>
      </c>
      <c r="Q4093" t="s">
        <v>8322</v>
      </c>
      <c r="R4093" t="s">
        <v>8323</v>
      </c>
      <c r="S4093" s="8">
        <v>41990.506377314814</v>
      </c>
      <c r="T4093" s="8"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126"/>
        <v>1.8181818181818181E-2</v>
      </c>
      <c r="P4094">
        <f t="shared" si="127"/>
        <v>2000</v>
      </c>
      <c r="Q4094" t="s">
        <v>8322</v>
      </c>
      <c r="R4094" t="s">
        <v>8323</v>
      </c>
      <c r="S4094" s="8">
        <v>42039.194988425923</v>
      </c>
      <c r="T4094" s="8"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126"/>
        <v>2.4</v>
      </c>
      <c r="P4095">
        <f t="shared" si="127"/>
        <v>1500</v>
      </c>
      <c r="Q4095" t="s">
        <v>8322</v>
      </c>
      <c r="R4095" t="s">
        <v>8323</v>
      </c>
      <c r="S4095" s="8">
        <v>42178.815891203703</v>
      </c>
      <c r="T4095" s="8"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126"/>
        <v>36.5</v>
      </c>
      <c r="P4096">
        <f t="shared" si="127"/>
        <v>9125</v>
      </c>
      <c r="Q4096" t="s">
        <v>8322</v>
      </c>
      <c r="R4096" t="s">
        <v>8323</v>
      </c>
      <c r="S4096" s="8">
        <v>41890.086805555555</v>
      </c>
      <c r="T4096" s="8"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126"/>
        <v>2.666666666666667</v>
      </c>
      <c r="P4097">
        <f t="shared" si="127"/>
        <v>80000</v>
      </c>
      <c r="Q4097" t="s">
        <v>8322</v>
      </c>
      <c r="R4097" t="s">
        <v>8323</v>
      </c>
      <c r="S4097" s="8">
        <v>42693.031828703708</v>
      </c>
      <c r="T4097" s="8"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126"/>
        <v>11.428571428571429</v>
      </c>
      <c r="P4098">
        <f t="shared" si="127"/>
        <v>8000</v>
      </c>
      <c r="Q4098" t="s">
        <v>8322</v>
      </c>
      <c r="R4098" t="s">
        <v>8323</v>
      </c>
      <c r="S4098" s="8">
        <v>42750.530312499999</v>
      </c>
      <c r="T4098" s="8"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128">(E4099/D4099)*100</f>
        <v>0</v>
      </c>
      <c r="P4099" t="e">
        <f t="shared" ref="P4099:P4115" si="129">(E4099/L4099)*100</f>
        <v>#DIV/0!</v>
      </c>
      <c r="Q4099" t="s">
        <v>8322</v>
      </c>
      <c r="R4099" t="s">
        <v>8323</v>
      </c>
      <c r="S4099" s="8">
        <v>42344.824502314819</v>
      </c>
      <c r="T4099" s="8"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128"/>
        <v>0</v>
      </c>
      <c r="P4100" t="e">
        <f t="shared" si="129"/>
        <v>#DIV/0!</v>
      </c>
      <c r="Q4100" t="s">
        <v>8322</v>
      </c>
      <c r="R4100" t="s">
        <v>8323</v>
      </c>
      <c r="S4100" s="8">
        <v>42495.722187499996</v>
      </c>
      <c r="T4100" s="8"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128"/>
        <v>1.1111111111111112</v>
      </c>
      <c r="P4101">
        <f t="shared" si="129"/>
        <v>5000</v>
      </c>
      <c r="Q4101" t="s">
        <v>8322</v>
      </c>
      <c r="R4101" t="s">
        <v>8323</v>
      </c>
      <c r="S4101" s="8">
        <v>42570.850381944445</v>
      </c>
      <c r="T4101" s="8"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128"/>
        <v>0</v>
      </c>
      <c r="P4102" t="e">
        <f t="shared" si="129"/>
        <v>#DIV/0!</v>
      </c>
      <c r="Q4102" t="s">
        <v>8322</v>
      </c>
      <c r="R4102" t="s">
        <v>8323</v>
      </c>
      <c r="S4102" s="8">
        <v>41927.124884259261</v>
      </c>
      <c r="T4102" s="8"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128"/>
        <v>0</v>
      </c>
      <c r="P4103" t="e">
        <f t="shared" si="129"/>
        <v>#DIV/0!</v>
      </c>
      <c r="Q4103" t="s">
        <v>8322</v>
      </c>
      <c r="R4103" t="s">
        <v>8323</v>
      </c>
      <c r="S4103" s="8">
        <v>42730.903726851851</v>
      </c>
      <c r="T4103" s="8"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128"/>
        <v>27.400000000000002</v>
      </c>
      <c r="P4104">
        <f t="shared" si="129"/>
        <v>2283.333333333333</v>
      </c>
      <c r="Q4104" t="s">
        <v>8322</v>
      </c>
      <c r="R4104" t="s">
        <v>8323</v>
      </c>
      <c r="S4104" s="8">
        <v>42475.848067129627</v>
      </c>
      <c r="T4104" s="8"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128"/>
        <v>10</v>
      </c>
      <c r="P4105">
        <f t="shared" si="129"/>
        <v>1666.6666666666667</v>
      </c>
      <c r="Q4105" t="s">
        <v>8322</v>
      </c>
      <c r="R4105" t="s">
        <v>8323</v>
      </c>
      <c r="S4105" s="8">
        <v>42188.83293981482</v>
      </c>
      <c r="T4105" s="8"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128"/>
        <v>21.366666666666667</v>
      </c>
      <c r="P4106">
        <f t="shared" si="129"/>
        <v>4578.5714285714284</v>
      </c>
      <c r="Q4106" t="s">
        <v>8322</v>
      </c>
      <c r="R4106" t="s">
        <v>8323</v>
      </c>
      <c r="S4106" s="8">
        <v>42640.278171296297</v>
      </c>
      <c r="T4106" s="8"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128"/>
        <v>6.9696969696969706</v>
      </c>
      <c r="P4107">
        <f t="shared" si="129"/>
        <v>38333.333333333328</v>
      </c>
      <c r="Q4107" t="s">
        <v>8322</v>
      </c>
      <c r="R4107" t="s">
        <v>8323</v>
      </c>
      <c r="S4107" s="8">
        <v>42697.010520833333</v>
      </c>
      <c r="T4107" s="8"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128"/>
        <v>70.599999999999994</v>
      </c>
      <c r="P4108">
        <f t="shared" si="129"/>
        <v>10696.969696969696</v>
      </c>
      <c r="Q4108" t="s">
        <v>8322</v>
      </c>
      <c r="R4108" t="s">
        <v>8323</v>
      </c>
      <c r="S4108" s="8">
        <v>42053.049375000002</v>
      </c>
      <c r="T4108" s="8"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128"/>
        <v>2.0500000000000003</v>
      </c>
      <c r="P4109">
        <f t="shared" si="129"/>
        <v>1025</v>
      </c>
      <c r="Q4109" t="s">
        <v>8322</v>
      </c>
      <c r="R4109" t="s">
        <v>8323</v>
      </c>
      <c r="S4109" s="8">
        <v>41883.916678240741</v>
      </c>
      <c r="T4109" s="8"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128"/>
        <v>1.9666666666666666</v>
      </c>
      <c r="P4110">
        <f t="shared" si="129"/>
        <v>5900</v>
      </c>
      <c r="Q4110" t="s">
        <v>8322</v>
      </c>
      <c r="R4110" t="s">
        <v>8323</v>
      </c>
      <c r="S4110" s="8">
        <v>42767.031678240746</v>
      </c>
      <c r="T4110" s="8"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128"/>
        <v>0</v>
      </c>
      <c r="P4111" t="e">
        <f t="shared" si="129"/>
        <v>#DIV/0!</v>
      </c>
      <c r="Q4111" t="s">
        <v>8322</v>
      </c>
      <c r="R4111" t="s">
        <v>8323</v>
      </c>
      <c r="S4111" s="8">
        <v>42307.539398148147</v>
      </c>
      <c r="T4111" s="8"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128"/>
        <v>28.666666666666668</v>
      </c>
      <c r="P4112">
        <f t="shared" si="129"/>
        <v>1433.3333333333335</v>
      </c>
      <c r="Q4112" t="s">
        <v>8322</v>
      </c>
      <c r="R4112" t="s">
        <v>8323</v>
      </c>
      <c r="S4112" s="8">
        <v>42512.626747685179</v>
      </c>
      <c r="T4112" s="8"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128"/>
        <v>3.1333333333333333</v>
      </c>
      <c r="P4113">
        <f t="shared" si="129"/>
        <v>1566.6666666666665</v>
      </c>
      <c r="Q4113" t="s">
        <v>8322</v>
      </c>
      <c r="R4113" t="s">
        <v>8323</v>
      </c>
      <c r="S4113" s="8">
        <v>42029.135879629626</v>
      </c>
      <c r="T4113" s="8"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128"/>
        <v>0.04</v>
      </c>
      <c r="P4114">
        <f t="shared" si="129"/>
        <v>100</v>
      </c>
      <c r="Q4114" t="s">
        <v>8322</v>
      </c>
      <c r="R4114" t="s">
        <v>8323</v>
      </c>
      <c r="S4114" s="8">
        <v>42400.946597222224</v>
      </c>
      <c r="T4114" s="8"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128"/>
        <v>0.2</v>
      </c>
      <c r="P4115">
        <f t="shared" si="129"/>
        <v>100</v>
      </c>
      <c r="Q4115" t="s">
        <v>8322</v>
      </c>
      <c r="R4115" t="s">
        <v>8323</v>
      </c>
      <c r="S4115" s="8">
        <v>42358.573182870372</v>
      </c>
      <c r="T4115" s="8">
        <v>42377.273611111115</v>
      </c>
    </row>
  </sheetData>
  <conditionalFormatting sqref="F1:F104857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2" priority="6" operator="containsText" text="successful">
      <formula>NOT(ISERROR(SEARCH("successful",F1)))</formula>
    </cfRule>
    <cfRule type="containsText" dxfId="1" priority="5" operator="containsText" text="canceled">
      <formula>NOT(ISERROR(SEARCH("canceled",F1)))</formula>
    </cfRule>
    <cfRule type="containsText" dxfId="0" priority="4" operator="containsText" text="failed">
      <formula>NOT(ISERROR(SEARCH("failed",F1)))</formula>
    </cfRule>
  </conditionalFormatting>
  <conditionalFormatting sqref="O1:O1048576 P1:T1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">
      <colorScale>
        <cfvo type="num" val="0"/>
        <cfvo type="percentile" val="100"/>
        <cfvo type="num" val="200"/>
        <color rgb="FFF8696B"/>
        <color rgb="FF00B050"/>
        <color rgb="FF0070C0"/>
      </colorScale>
    </cfRule>
    <cfRule type="colorScale" priority="1">
      <colorScale>
        <cfvo type="num" val="0"/>
        <cfvo type="num" val="100"/>
        <cfvo type="num" val="200"/>
        <color rgb="FFC00000"/>
        <color theme="9" tint="-0.499984740745262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tabSelected="1" workbookViewId="0">
      <selection activeCell="B22" sqref="B22"/>
    </sheetView>
  </sheetViews>
  <sheetFormatPr defaultRowHeight="15" x14ac:dyDescent="0.25"/>
  <cols>
    <col min="1" max="1" width="28.140625" bestFit="1" customWidth="1"/>
    <col min="2" max="2" width="24.28515625" customWidth="1"/>
    <col min="3" max="3" width="19.140625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5">
      <c r="A2" t="s">
        <v>8388</v>
      </c>
      <c r="B2">
        <f>COUNTIFS(Sheet1!D2:D4115,"&lt;1000",Sheet1!F2:F4115, "successful")</f>
        <v>322</v>
      </c>
      <c r="C2">
        <f>COUNTIFS(Sheet1!$D$2:$D$4115,"&lt;1000",Sheet1!$F$2:$F$4115, "failed")</f>
        <v>113</v>
      </c>
      <c r="D2">
        <f>COUNTIFS(Sheet1!$D$2:$D$4115,"&lt;1000",Sheet1!$F$2:$F$4115, "failed")</f>
        <v>113</v>
      </c>
      <c r="E2">
        <f>SUM(B2:D2)</f>
        <v>548</v>
      </c>
      <c r="F2" s="10">
        <f>(B2/E2)</f>
        <v>0.58759124087591241</v>
      </c>
      <c r="G2" s="10">
        <f>(C2/E2)</f>
        <v>0.20620437956204379</v>
      </c>
      <c r="H2" s="10">
        <f>(D2/E2)</f>
        <v>0.20620437956204379</v>
      </c>
    </row>
    <row r="3" spans="1:8" x14ac:dyDescent="0.25">
      <c r="A3" t="s">
        <v>8389</v>
      </c>
      <c r="B3">
        <f>COUNTIFS(Sheet1!$D$2:$D$4115,"&gt;=1000",Sheet1!$D$2:$D$4115,"&lt;5000",Sheet1!$F$2:$F$4115, "successful")</f>
        <v>932</v>
      </c>
      <c r="C3">
        <f>COUNTIFS(Sheet1!$D$2:$D$4115,"&gt;=1000",Sheet1!$D$2:$D$4115,"&lt;5000",Sheet1!$F$2:$F$4115, "failed")</f>
        <v>420</v>
      </c>
      <c r="D3">
        <f>COUNTIFS(Sheet1!$D$2:$D$4115,"&gt;=1000",Sheet1!$D$2:$D$4115,"&lt;5000",Sheet1!$F$2:$F$4115, "canceled")</f>
        <v>60</v>
      </c>
      <c r="E3">
        <f>SUM(B3:D3)</f>
        <v>1412</v>
      </c>
      <c r="F3" s="10">
        <f t="shared" ref="F3:F13" si="0">(B3/E3)</f>
        <v>0.66005665722379603</v>
      </c>
      <c r="G3" s="10">
        <f t="shared" ref="G3:G13" si="1">(C3/E3)</f>
        <v>0.29745042492917845</v>
      </c>
      <c r="H3" s="10">
        <f t="shared" ref="H3:H13" si="2">(D3/E3)</f>
        <v>4.2492917847025496E-2</v>
      </c>
    </row>
    <row r="4" spans="1:8" x14ac:dyDescent="0.25">
      <c r="A4" t="s">
        <v>8390</v>
      </c>
      <c r="B4">
        <f>COUNTIFS(Sheet1!$D$2:$D$4115,"&gt;=5000",Sheet1!$D$2:$D$4115,"&lt;10000",Sheet1!$F$2:$F$4115, "successful")</f>
        <v>381</v>
      </c>
      <c r="C4">
        <f>COUNTIFS(Sheet1!$D$2:$D$4115,"&gt;=5000",Sheet1!$D$2:$D$4115,"&lt;10000",Sheet1!$F$2:$F$4115, "failed")</f>
        <v>283</v>
      </c>
      <c r="D4">
        <f>COUNTIFS(Sheet1!$D$2:$D$4115,"&gt;=5000",Sheet1!$D$2:$D$4115,"&lt;10000",Sheet1!$F$2:$F$4115, "canceled")</f>
        <v>52</v>
      </c>
      <c r="E4">
        <f>SUM(B4:D4)</f>
        <v>716</v>
      </c>
      <c r="F4" s="10">
        <f t="shared" si="0"/>
        <v>0.53212290502793291</v>
      </c>
      <c r="G4" s="10">
        <f t="shared" si="1"/>
        <v>0.39525139664804471</v>
      </c>
      <c r="H4" s="10">
        <f t="shared" si="2"/>
        <v>7.2625698324022353E-2</v>
      </c>
    </row>
    <row r="5" spans="1:8" x14ac:dyDescent="0.25">
      <c r="A5" t="s">
        <v>8391</v>
      </c>
      <c r="B5">
        <f>COUNTIFS(Sheet1!$D$2:$D$4115,"&gt;=10000",Sheet1!$D$2:$D$4115,"&lt;15000",Sheet1!$F$2:$F$4115, "successful")</f>
        <v>168</v>
      </c>
      <c r="C5">
        <f>COUNTIFS(Sheet1!$D$2:$D$4115,"&gt;=10000",Sheet1!$D$2:$D$4115,"&lt;15000",Sheet1!$F$2:$F$4115, "failed")</f>
        <v>144</v>
      </c>
      <c r="D5">
        <f>COUNTIFS(Sheet1!$D$2:$D$4115,"&gt;=10000",Sheet1!$D$2:$D$4115,"&lt;15000",Sheet1!$F$2:$F$4115, "canceled")</f>
        <v>40</v>
      </c>
      <c r="E5">
        <f>SUM(B5:D5)</f>
        <v>352</v>
      </c>
      <c r="F5" s="10">
        <f t="shared" si="0"/>
        <v>0.47727272727272729</v>
      </c>
      <c r="G5" s="10">
        <f t="shared" si="1"/>
        <v>0.40909090909090912</v>
      </c>
      <c r="H5" s="10">
        <f t="shared" si="2"/>
        <v>0.11363636363636363</v>
      </c>
    </row>
    <row r="6" spans="1:8" x14ac:dyDescent="0.25">
      <c r="A6" t="s">
        <v>8392</v>
      </c>
      <c r="B6">
        <f>COUNTIFS(Sheet1!$D$2:$D$4115,"&gt;=15000",Sheet1!$D$2:$D$4115,"&lt;20000",Sheet1!$F$2:$F$4115, "successful")</f>
        <v>94</v>
      </c>
      <c r="C6">
        <f>COUNTIFS(Sheet1!$D$2:$D$4115,"&gt;=15000",Sheet1!$D$2:$D$4115,"&lt;20000",Sheet1!$F$2:$F$4115, "failed")</f>
        <v>90</v>
      </c>
      <c r="D6">
        <f>COUNTIFS(Sheet1!$D$2:$D$4115,"&gt;=15000",Sheet1!$D$2:$D$4115,"&lt;20000",Sheet1!$F$2:$F$4115, "canceled")</f>
        <v>17</v>
      </c>
      <c r="E6">
        <f>SUM(B6:D6)</f>
        <v>201</v>
      </c>
      <c r="F6" s="10">
        <f t="shared" si="0"/>
        <v>0.46766169154228854</v>
      </c>
      <c r="G6" s="10">
        <f t="shared" si="1"/>
        <v>0.44776119402985076</v>
      </c>
      <c r="H6" s="10">
        <f t="shared" si="2"/>
        <v>8.45771144278607E-2</v>
      </c>
    </row>
    <row r="7" spans="1:8" x14ac:dyDescent="0.25">
      <c r="A7" t="s">
        <v>8393</v>
      </c>
      <c r="B7">
        <f>COUNTIFS(Sheet1!$D$2:$D$4115,"&gt;=20000",Sheet1!$D$2:$D$4115,"&lt;25000",Sheet1!$F$2:$F$4115, "successful")</f>
        <v>62</v>
      </c>
      <c r="C7">
        <f>COUNTIFS(Sheet1!$D$2:$D$4115,"&gt;=20000",Sheet1!$D$2:$D$4115,"&lt;25000",Sheet1!$F$2:$F$4115, "failed")</f>
        <v>72</v>
      </c>
      <c r="D7">
        <f>COUNTIFS(Sheet1!$D$2:$D$4115,"&gt;=20000",Sheet1!$D$2:$D$4115,"&lt;25000",Sheet1!$F$2:$F$4115, "canceled")</f>
        <v>14</v>
      </c>
      <c r="E7">
        <f>SUM(B7:D7)</f>
        <v>148</v>
      </c>
      <c r="F7" s="10">
        <f t="shared" si="0"/>
        <v>0.41891891891891891</v>
      </c>
      <c r="G7" s="10">
        <f t="shared" si="1"/>
        <v>0.48648648648648651</v>
      </c>
      <c r="H7" s="10">
        <f t="shared" si="2"/>
        <v>9.45945945945946E-2</v>
      </c>
    </row>
    <row r="8" spans="1:8" x14ac:dyDescent="0.25">
      <c r="A8" t="s">
        <v>8394</v>
      </c>
      <c r="B8">
        <f>COUNTIFS(Sheet1!$D$2:$D$4115,"&gt;=25000",Sheet1!$D$2:$D$4115,"&lt;30000",Sheet1!$F$2:$F$4115, "successful")</f>
        <v>55</v>
      </c>
      <c r="C8">
        <f>COUNTIFS(Sheet1!$D$2:$D$4115,"&gt;=25000",Sheet1!$D$2:$D$4115,"&lt;30000",Sheet1!$F$2:$F$4115, "failed")</f>
        <v>64</v>
      </c>
      <c r="D8">
        <f>COUNTIFS(Sheet1!$D$2:$D$4115,"&gt;=25000",Sheet1!$D$2:$D$4115,"&lt;30000",Sheet1!$F$2:$F$4115, "canceled")</f>
        <v>18</v>
      </c>
      <c r="E8">
        <f>SUM(B8:D8)</f>
        <v>137</v>
      </c>
      <c r="F8" s="10">
        <f t="shared" si="0"/>
        <v>0.40145985401459855</v>
      </c>
      <c r="G8" s="10">
        <f t="shared" si="1"/>
        <v>0.46715328467153283</v>
      </c>
      <c r="H8" s="10">
        <f t="shared" si="2"/>
        <v>0.13138686131386862</v>
      </c>
    </row>
    <row r="9" spans="1:8" x14ac:dyDescent="0.25">
      <c r="A9" t="s">
        <v>8395</v>
      </c>
      <c r="B9">
        <f>COUNTIFS(Sheet1!$D$2:$D$4115,"&gt;=30000",Sheet1!$D$2:$D$4115,"&lt;35000",Sheet1!$F$2:$F$4115, "successful")</f>
        <v>32</v>
      </c>
      <c r="C9">
        <f>COUNTIFS(Sheet1!$D$2:$D$4115,"&gt;=30000",Sheet1!$D$2:$D$4115,"&lt;35000",Sheet1!$F$2:$F$4115, "failed")</f>
        <v>37</v>
      </c>
      <c r="D9">
        <f>COUNTIFS(Sheet1!$D$2:$D$4115,"&gt;=30000",Sheet1!$D$2:$D$4115,"&lt;35000",Sheet1!$F$2:$F$4115, "canceled")</f>
        <v>13</v>
      </c>
      <c r="E9">
        <f>SUM(B9:D9)</f>
        <v>82</v>
      </c>
      <c r="F9" s="10">
        <f t="shared" si="0"/>
        <v>0.3902439024390244</v>
      </c>
      <c r="G9" s="10">
        <f t="shared" si="1"/>
        <v>0.45121951219512196</v>
      </c>
      <c r="H9" s="10">
        <f t="shared" si="2"/>
        <v>0.15853658536585366</v>
      </c>
    </row>
    <row r="10" spans="1:8" x14ac:dyDescent="0.25">
      <c r="A10" t="s">
        <v>8396</v>
      </c>
      <c r="B10">
        <f>COUNTIFS(Sheet1!$D$2:$D$4115,"&gt;=35000",Sheet1!$D$2:$D$4115,"&lt;40000",Sheet1!$F$2:$F$4115, "successful")</f>
        <v>26</v>
      </c>
      <c r="C10">
        <f>COUNTIFS(Sheet1!$D$2:$D$4115,"&gt;=35000",Sheet1!$D$2:$D$4115,"&lt;40000",Sheet1!$F$2:$F$4115, "failed")</f>
        <v>22</v>
      </c>
      <c r="D10">
        <f>COUNTIFS(Sheet1!$D$2:$D$4115,"&gt;=35000",Sheet1!$D$2:$D$4115,"&lt;40000",Sheet1!$F$2:$F$4115, "canceled")</f>
        <v>7</v>
      </c>
      <c r="E10">
        <f>SUM(B10:D10)</f>
        <v>55</v>
      </c>
      <c r="F10" s="10">
        <f t="shared" si="0"/>
        <v>0.47272727272727272</v>
      </c>
      <c r="G10" s="10">
        <f t="shared" si="1"/>
        <v>0.4</v>
      </c>
      <c r="H10" s="10">
        <f t="shared" si="2"/>
        <v>0.12727272727272726</v>
      </c>
    </row>
    <row r="11" spans="1:8" x14ac:dyDescent="0.25">
      <c r="A11" t="s">
        <v>8397</v>
      </c>
      <c r="B11">
        <f>COUNTIFS(Sheet1!$D$2:$D$4115,"&gt;=40000",Sheet1!$D$2:$D$4115,"&lt;45000",Sheet1!$F$2:$F$4115, "successful")</f>
        <v>21</v>
      </c>
      <c r="C11">
        <f>COUNTIFS(Sheet1!$D$2:$D$4115,"&gt;=40000",Sheet1!$D$2:$D$4115,"&lt;45000",Sheet1!$F$2:$F$4115, "failed")</f>
        <v>16</v>
      </c>
      <c r="D11">
        <f>COUNTIFS(Sheet1!$D$2:$D$4115,"&gt;=40000",Sheet1!$D$2:$D$4115,"&lt;45000",Sheet1!$F$2:$F$4115, "canceled")</f>
        <v>6</v>
      </c>
      <c r="E11">
        <f>SUM(B11:D11)</f>
        <v>43</v>
      </c>
      <c r="F11" s="10">
        <f t="shared" si="0"/>
        <v>0.48837209302325579</v>
      </c>
      <c r="G11" s="10">
        <f t="shared" si="1"/>
        <v>0.37209302325581395</v>
      </c>
      <c r="H11" s="10">
        <f t="shared" si="2"/>
        <v>0.13953488372093023</v>
      </c>
    </row>
    <row r="12" spans="1:8" x14ac:dyDescent="0.25">
      <c r="A12" t="s">
        <v>8398</v>
      </c>
      <c r="B12">
        <f>COUNTIFS(Sheet1!$D$2:$D$4115,"&gt;=45000",Sheet1!$D$2:$D$4115,"&lt;50000",Sheet1!$F$2:$F$4115, "successful")</f>
        <v>6</v>
      </c>
      <c r="C12">
        <f>COUNTIFS(Sheet1!$D$2:$D$4115,"&gt;=45000",Sheet1!$D$2:$D$4115,"&lt;50000",Sheet1!$F$2:$F$4115, "failed")</f>
        <v>11</v>
      </c>
      <c r="D12">
        <f>COUNTIFS(Sheet1!$D$2:$D$4115,"&gt;=45000",Sheet1!$D$2:$D$4115,"&lt;50000",Sheet1!$F$2:$F$4115, "canceled")</f>
        <v>4</v>
      </c>
      <c r="E12">
        <f>SUM(B12:D12)</f>
        <v>21</v>
      </c>
      <c r="F12" s="10">
        <f t="shared" si="0"/>
        <v>0.2857142857142857</v>
      </c>
      <c r="G12" s="10">
        <f t="shared" si="1"/>
        <v>0.52380952380952384</v>
      </c>
      <c r="H12" s="10">
        <f t="shared" si="2"/>
        <v>0.19047619047619047</v>
      </c>
    </row>
    <row r="13" spans="1:8" x14ac:dyDescent="0.25">
      <c r="A13" t="s">
        <v>8399</v>
      </c>
      <c r="B13">
        <f>COUNTIFS(Sheet1!$D$2:$D$4115,"&gt;=50000",Sheet1!$F$2:$F$4115, "successful")</f>
        <v>86</v>
      </c>
      <c r="C13">
        <f>COUNTIFS(Sheet1!$D$2:$D$4115,"&gt;=50000",Sheet1!$F$2:$F$4115, "failed")</f>
        <v>258</v>
      </c>
      <c r="D13">
        <f>COUNTIFS(Sheet1!$D$2:$D$4115,"&gt;=50000",Sheet1!$F$2:$F$4115, "canceled")</f>
        <v>100</v>
      </c>
      <c r="E13">
        <f>SUM(B13:D13)</f>
        <v>444</v>
      </c>
      <c r="F13" s="10">
        <f t="shared" si="0"/>
        <v>0.19369369369369369</v>
      </c>
      <c r="G13" s="10">
        <f t="shared" si="1"/>
        <v>0.58108108108108103</v>
      </c>
      <c r="H13" s="10">
        <f t="shared" si="2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Sheet5</vt:lpstr>
      <vt:lpstr>Sheet6</vt:lpstr>
      <vt:lpstr>Sheet3</vt:lpstr>
      <vt:lpstr>Sheet7</vt:lpstr>
      <vt:lpstr>Sheet1</vt:lpstr>
      <vt:lpstr>Bonus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Sy, Vince (Warren) </cp:lastModifiedBy>
  <dcterms:created xsi:type="dcterms:W3CDTF">2017-04-20T15:17:24Z</dcterms:created>
  <dcterms:modified xsi:type="dcterms:W3CDTF">2019-11-18T23:10:41Z</dcterms:modified>
</cp:coreProperties>
</file>