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<sst xmlns="http://schemas.openxmlformats.org/spreadsheetml/2006/main" count="102" uniqueCount="55">
  <si>
    <t xml:space="preserve">single</t>
  </si>
  <si>
    <t xml:space="preserve">text</t>
  </si>
  <si>
    <t xml:space="preserve">Graphics Mode</t>
  </si>
  <si>
    <t xml:space="preserve">0: Tile/Text Mode</t>
  </si>
  <si>
    <t xml:space="preserve">Mode*</t>
  </si>
  <si>
    <t xml:space="preserve">Horiz.</t>
  </si>
  <si>
    <t xml:space="preserve">Vert.</t>
  </si>
  <si>
    <t xml:space="preserve">bit-plane</t>
  </si>
  <si>
    <t xml:space="preserve">colors</t>
  </si>
  <si>
    <t xml:space="preserve">Columns</t>
  </si>
  <si>
    <t xml:space="preserve">Rows</t>
  </si>
  <si>
    <t xml:space="preserve">buffer</t>
  </si>
  <si>
    <t xml:space="preserve">Decoding:</t>
  </si>
  <si>
    <t xml:space="preserve">1:Bitmap</t>
  </si>
  <si>
    <t xml:space="preserve">Color Depth 0-3</t>
  </si>
  <si>
    <t xml:space="preserve">Mode 0-3</t>
  </si>
  <si>
    <t xml:space="preserve">Even/Odd</t>
  </si>
  <si>
    <t xml:space="preserve">Graphics Modes</t>
  </si>
  <si>
    <t xml:space="preserve">00 = 2 color</t>
  </si>
  <si>
    <t xml:space="preserve">01 = 4 color</t>
  </si>
  <si>
    <t xml:space="preserve">10 = 16 clrs</t>
  </si>
  <si>
    <t xml:space="preserve">11 = 256 clrs</t>
  </si>
  <si>
    <t xml:space="preserve">Ext_Bitmap</t>
  </si>
  <si>
    <t xml:space="preserve">Ext_Color</t>
  </si>
  <si>
    <t xml:space="preserve">Std_Bitmap</t>
  </si>
  <si>
    <t xml:space="preserve">Std_Color</t>
  </si>
  <si>
    <t xml:space="preserve">Horizontal</t>
  </si>
  <si>
    <t xml:space="preserve">Vertical</t>
  </si>
  <si>
    <t xml:space="preserve">0:Tile 1:BMP</t>
  </si>
  <si>
    <t xml:space="preserve">00:2x  01:4x  10:16  11:256</t>
  </si>
  <si>
    <t xml:space="preserve">0:Text 1:BMP</t>
  </si>
  <si>
    <t xml:space="preserve">Over-Scan</t>
  </si>
  <si>
    <t xml:space="preserve">* Even modes are based on 640x400 @ 70hz, </t>
  </si>
  <si>
    <t xml:space="preserve">   Odd modes are based on 512x320 @ 70hz.</t>
  </si>
  <si>
    <t xml:space="preserve">Even</t>
  </si>
  <si>
    <t xml:space="preserve">H_OScan</t>
  </si>
  <si>
    <t xml:space="preserve">V_OScan</t>
  </si>
  <si>
    <t xml:space="preserve">Odd</t>
  </si>
  <si>
    <t xml:space="preserve">GPU_OPTIONS:</t>
  </si>
  <si>
    <t xml:space="preserve">Ext_Colorc</t>
  </si>
  <si>
    <t xml:space="preserve">Extended</t>
  </si>
  <si>
    <t xml:space="preserve">Application</t>
  </si>
  <si>
    <t xml:space="preserve">Debug</t>
  </si>
  <si>
    <t xml:space="preserve">Sprite</t>
  </si>
  <si>
    <t xml:space="preserve">Standard</t>
  </si>
  <si>
    <t xml:space="preserve">enable</t>
  </si>
  <si>
    <t xml:space="preserve">fullscreen</t>
  </si>
  <si>
    <t xml:space="preserve">GPU_MODE:</t>
  </si>
  <si>
    <t xml:space="preserve">Display Mode (0-31)</t>
  </si>
  <si>
    <t xml:space="preserve">Standard Display:</t>
  </si>
  <si>
    <t xml:space="preserve">Extended Display:</t>
  </si>
  <si>
    <t xml:space="preserve">8 Text Modes</t>
  </si>
  <si>
    <t xml:space="preserve">8 Tile Modes</t>
  </si>
  <si>
    <t xml:space="preserve">16 of 32 Bitmap Modes</t>
  </si>
  <si>
    <t xml:space="preserve">32 Bitmap Modes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</si>
</sst>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0"/>
      <charset val="1"/>
    </font>
    <font>
      <b val="true"/>
      <sz val="12"/>
      <color theme="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theme="6"/>
        <bgColor rgb="FF9999FF"/>
      </patternFill>
    </fill>
    <fill>
      <patternFill patternType="solid">
        <fgColor theme="9"/>
        <bgColor rgb="FF99CC00"/>
      </patternFill>
    </fill>
    <fill>
      <patternFill patternType="solid">
        <fgColor theme="6" tint="0.3999"/>
        <bgColor rgb="FFB4C7E7"/>
      </patternFill>
    </fill>
    <fill>
      <patternFill patternType="solid">
        <fgColor theme="9" tint="0.5999"/>
        <bgColor rgb="FFC9C9C9"/>
      </patternFill>
    </fill>
    <fill>
      <patternFill patternType="solid">
        <fgColor theme="6" tint="0.7999"/>
        <bgColor rgb="FFE2F0D9"/>
      </patternFill>
    </fill>
    <fill>
      <patternFill patternType="solid">
        <fgColor theme="9" tint="0.7999"/>
        <bgColor rgb="FFEDEDED"/>
      </patternFill>
    </fill>
    <fill>
      <patternFill patternType="solid">
        <fgColor theme="8"/>
        <bgColor rgb="FF666699"/>
      </patternFill>
    </fill>
    <fill>
      <patternFill patternType="solid">
        <fgColor theme="8" tint="0.5999"/>
        <bgColor rgb="FFC9C9C9"/>
      </patternFill>
    </fill>
    <fill>
      <patternFill patternType="solid">
        <fgColor theme="8" tint="0.7999"/>
        <bgColor rgb="FFEDEDED"/>
      </patternFill>
    </fill>
    <fill>
      <patternFill patternType="solid">
        <fgColor theme="5"/>
        <bgColor rgb="FFFF8080"/>
      </patternFill>
    </fill>
    <fill>
      <patternFill patternType="solid">
        <fgColor theme="7" tint="0.5999"/>
        <bgColor rgb="FFFFF2CC"/>
      </patternFill>
    </fill>
    <fill>
      <patternFill patternType="solid">
        <fgColor theme="7" tint="0.7999"/>
        <bgColor rgb="FFEDEDED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n"/>
      <bottom style="thick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8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9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1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5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5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2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7" xfId="2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8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9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0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1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2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8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3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4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9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6" xfId="3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3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7" xfId="3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6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9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0" xfId="28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3" xfId="20"/>
    <cellStyle name="Excel Built-in Accent6" xfId="21"/>
    <cellStyle name="Excel Built-in 60% - Accent3" xfId="22"/>
    <cellStyle name="Excel Built-in 40% - Accent6" xfId="23"/>
    <cellStyle name="Excel Built-in 20% - Accent3" xfId="24"/>
    <cellStyle name="Excel Built-in 20% - Accent6" xfId="25"/>
    <cellStyle name="Excel Built-in Accent5" xfId="26"/>
    <cellStyle name="Excel Built-in 40% - Accent5" xfId="27"/>
    <cellStyle name="Excel Built-in 20% - Accent5" xfId="28"/>
    <cellStyle name="Excel Built-in Accent2" xfId="29"/>
    <cellStyle name="Excel Built-in 40% - Accent4" xfId="30"/>
    <cellStyle name="Excel Built-in 20% - Accent4" xfId="31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E699"/>
      <rgbColor rgb="FF99CCFF"/>
      <rgbColor rgb="FFFF99CC"/>
      <rgbColor rgb="FFCC99FF"/>
      <rgbColor rgb="FFC5E0B4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true" showOutlineSymbols="true" defaultGridColor="true" view="normal" topLeftCell="C19" colorId="64" zoomScale="130" zoomScaleNormal="130" zoomScalePageLayoutView="100" workbookViewId="0">
      <selection pane="topLeft" activeCell="L54" activeCellId="0" sqref="L54"/>
    </sheetView>
  </sheetViews>
  <sheetFormatPr defaultColWidth="8.6796875" defaultRowHeight="14.25" zeroHeight="false" outlineLevelRow="0" outlineLevelCol="0"/>
  <cols>
    <col collapsed="false" customWidth="true" hidden="false" outlineLevel="0" max="17" min="1" style="0" width="10.71"/>
  </cols>
  <sheetData>
    <row r="1" customFormat="false" ht="14.25" hidden="false" customHeight="false" outlineLevel="0" collapsed="false">
      <c r="D1" s="1"/>
      <c r="F1" s="1"/>
      <c r="G1" s="1"/>
      <c r="H1" s="1"/>
      <c r="J1" s="0" t="n">
        <v>128</v>
      </c>
      <c r="K1" s="0" t="n">
        <v>64</v>
      </c>
      <c r="L1" s="0" t="n">
        <v>32</v>
      </c>
      <c r="M1" s="1" t="n">
        <v>16</v>
      </c>
      <c r="N1" s="1" t="n">
        <v>8</v>
      </c>
      <c r="O1" s="0" t="n">
        <v>4</v>
      </c>
      <c r="P1" s="1" t="n">
        <v>2</v>
      </c>
      <c r="Q1" s="0" t="n">
        <v>1</v>
      </c>
    </row>
    <row r="2" customFormat="false" ht="14.25" hidden="false" customHeight="false" outlineLevel="0" collapsed="false">
      <c r="J2" s="1"/>
      <c r="K2" s="1"/>
      <c r="L2" s="2"/>
      <c r="M2" s="1"/>
      <c r="O2" s="2"/>
      <c r="P2" s="1"/>
    </row>
    <row r="3" customFormat="false" ht="14.25" hidden="false" customHeight="false" outlineLevel="0" collapsed="false">
      <c r="J3" s="1"/>
      <c r="K3" s="1"/>
      <c r="L3" s="2"/>
      <c r="M3" s="3"/>
      <c r="N3" s="2"/>
      <c r="O3" s="2"/>
      <c r="P3" s="1"/>
    </row>
    <row r="4" customFormat="false" ht="15" hidden="false" customHeight="false" outlineLevel="0" collapsed="false">
      <c r="A4" s="4"/>
      <c r="B4" s="5"/>
      <c r="C4" s="5"/>
      <c r="D4" s="4" t="s">
        <v>0</v>
      </c>
      <c r="E4" s="4" t="n">
        <v>2</v>
      </c>
      <c r="F4" s="5"/>
      <c r="G4" s="5"/>
      <c r="H4" s="4" t="s">
        <v>1</v>
      </c>
      <c r="J4" s="6" t="s">
        <v>2</v>
      </c>
      <c r="K4" s="6"/>
      <c r="L4" s="7" t="s">
        <v>3</v>
      </c>
    </row>
    <row r="5" customFormat="false" ht="15" hidden="false" customHeight="false" outlineLevel="0" collapsed="false">
      <c r="A5" s="8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9" t="s">
        <v>10</v>
      </c>
      <c r="H5" s="9" t="s">
        <v>11</v>
      </c>
      <c r="J5" s="11" t="s">
        <v>12</v>
      </c>
      <c r="K5" s="11"/>
      <c r="L5" s="12" t="s">
        <v>13</v>
      </c>
      <c r="M5" s="13" t="s">
        <v>14</v>
      </c>
      <c r="N5" s="13"/>
      <c r="O5" s="14" t="s">
        <v>15</v>
      </c>
      <c r="P5" s="14"/>
      <c r="Q5" s="14" t="s">
        <v>16</v>
      </c>
    </row>
    <row r="6" customFormat="false" ht="14.25" hidden="false" customHeight="false" outlineLevel="0" collapsed="false">
      <c r="A6" s="15" t="n">
        <v>0</v>
      </c>
      <c r="B6" s="16" t="n">
        <f aca="false">IF(MOD($A6,2)=0,320,256)/INT(MOD($A6/4,2)+1)</f>
        <v>320</v>
      </c>
      <c r="C6" s="17" t="n">
        <f aca="false">IF(MOD($A6,2)=0,200,160)/INT(MOD($A6/2,2)+1)</f>
        <v>200</v>
      </c>
      <c r="D6" s="17" t="n">
        <f aca="false">B6*C6/8</f>
        <v>8000</v>
      </c>
      <c r="E6" s="18" t="n">
        <f aca="false">D6</f>
        <v>8000</v>
      </c>
      <c r="F6" s="17" t="n">
        <f aca="false">B6/8</f>
        <v>40</v>
      </c>
      <c r="G6" s="17" t="n">
        <f aca="false">IF(C6/8=12.5,12,C6/8)</f>
        <v>25</v>
      </c>
      <c r="H6" s="19" t="n">
        <f aca="false">F6*G6*2</f>
        <v>2000</v>
      </c>
      <c r="J6" s="20" t="n">
        <v>7</v>
      </c>
      <c r="K6" s="21" t="n">
        <v>6</v>
      </c>
      <c r="L6" s="22" t="n">
        <v>5</v>
      </c>
      <c r="M6" s="20" t="n">
        <v>4</v>
      </c>
      <c r="N6" s="21" t="n">
        <v>3</v>
      </c>
      <c r="O6" s="22" t="n">
        <v>2</v>
      </c>
      <c r="P6" s="22" t="n">
        <v>1</v>
      </c>
      <c r="Q6" s="23" t="n">
        <v>0</v>
      </c>
    </row>
    <row r="7" customFormat="false" ht="14.25" hidden="false" customHeight="false" outlineLevel="0" collapsed="false">
      <c r="A7" s="15" t="n">
        <v>1</v>
      </c>
      <c r="B7" s="24" t="n">
        <f aca="false">IF(MOD($A7,2)=0,320,256)/INT(MOD($A7/4,2)+1)</f>
        <v>256</v>
      </c>
      <c r="C7" s="25" t="n">
        <f aca="false">IF(MOD($A7,2)=0,200,160)/INT(MOD($A7/2,2)+1)</f>
        <v>160</v>
      </c>
      <c r="D7" s="25" t="n">
        <f aca="false">B7*C7/8</f>
        <v>5120</v>
      </c>
      <c r="E7" s="26" t="n">
        <f aca="false">D7</f>
        <v>5120</v>
      </c>
      <c r="F7" s="25" t="n">
        <f aca="false">B7/8</f>
        <v>32</v>
      </c>
      <c r="G7" s="25" t="n">
        <f aca="false">IF(C7/8=12.5,12,C7/8)</f>
        <v>20</v>
      </c>
      <c r="H7" s="27" t="n">
        <f aca="false">F7*G7*2</f>
        <v>1280</v>
      </c>
      <c r="J7" s="28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28" t="n">
        <v>0</v>
      </c>
      <c r="P7" s="28" t="n">
        <v>0</v>
      </c>
      <c r="Q7" s="28" t="n">
        <v>0</v>
      </c>
      <c r="R7" s="29" t="n">
        <f aca="false">$J$1*$J7+$K$1*$K7+$L$1*$L7+$M$1*$M7+$N$1*$N7+$O$1*$O7+$P$1*$P7+$Q$1*$Q7</f>
        <v>0</v>
      </c>
    </row>
    <row r="8" customFormat="false" ht="14.25" hidden="false" customHeight="false" outlineLevel="0" collapsed="false">
      <c r="A8" s="15" t="n">
        <v>2</v>
      </c>
      <c r="B8" s="24" t="n">
        <f aca="false">IF(MOD($A8,2)=0,320,256)/INT(MOD($A8/4,2)+1)</f>
        <v>320</v>
      </c>
      <c r="C8" s="25" t="n">
        <f aca="false">IF(MOD($A8,2)=0,200,160)/INT(MOD($A8/2,2)+1)</f>
        <v>100</v>
      </c>
      <c r="D8" s="25" t="n">
        <f aca="false">B8*C8/8</f>
        <v>4000</v>
      </c>
      <c r="E8" s="26" t="n">
        <f aca="false">D8</f>
        <v>4000</v>
      </c>
      <c r="F8" s="25" t="n">
        <f aca="false">B8/8</f>
        <v>40</v>
      </c>
      <c r="G8" s="25" t="n">
        <f aca="false">IF(C8/8=12.5,12,C8/8)</f>
        <v>12</v>
      </c>
      <c r="H8" s="27" t="n">
        <f aca="false">F8*G8*2</f>
        <v>960</v>
      </c>
    </row>
    <row r="9" customFormat="false" ht="14.25" hidden="false" customHeight="false" outlineLevel="0" collapsed="false">
      <c r="A9" s="15" t="n">
        <v>3</v>
      </c>
      <c r="B9" s="24" t="n">
        <f aca="false">IF(MOD($A9,2)=0,320,256)/INT(MOD($A9/4,2)+1)</f>
        <v>256</v>
      </c>
      <c r="C9" s="25" t="n">
        <f aca="false">IF(MOD($A9,2)=0,200,160)/INT(MOD($A9/2,2)+1)</f>
        <v>80</v>
      </c>
      <c r="D9" s="25" t="n">
        <f aca="false">B9*C9/8</f>
        <v>2560</v>
      </c>
      <c r="E9" s="26" t="n">
        <f aca="false">D9</f>
        <v>2560</v>
      </c>
      <c r="F9" s="25" t="n">
        <f aca="false">B9/8</f>
        <v>32</v>
      </c>
      <c r="G9" s="25" t="n">
        <f aca="false">IF(C9/8=12.5,12,C9/8)</f>
        <v>10</v>
      </c>
      <c r="H9" s="27" t="n">
        <f aca="false">F9*G9*2</f>
        <v>640</v>
      </c>
      <c r="I9" s="1"/>
      <c r="J9" s="30" t="s">
        <v>17</v>
      </c>
      <c r="K9" s="30"/>
      <c r="L9" s="0" t="s">
        <v>18</v>
      </c>
      <c r="M9" s="0" t="s">
        <v>19</v>
      </c>
      <c r="N9" s="0" t="s">
        <v>20</v>
      </c>
      <c r="O9" s="0" t="s">
        <v>21</v>
      </c>
      <c r="P9" s="28"/>
      <c r="Q9" s="28"/>
    </row>
    <row r="10" customFormat="false" ht="14.25" hidden="false" customHeight="false" outlineLevel="0" collapsed="false">
      <c r="A10" s="15" t="n">
        <v>4</v>
      </c>
      <c r="B10" s="24" t="n">
        <f aca="false">IF(MOD($A10,2)=0,320,256)/INT(MOD($A10/4,2)+1)</f>
        <v>160</v>
      </c>
      <c r="C10" s="25" t="n">
        <f aca="false">IF(MOD($A10,2)=0,200,160)/INT(MOD($A10/2,2)+1)</f>
        <v>200</v>
      </c>
      <c r="D10" s="25" t="n">
        <f aca="false">B10*C10/8</f>
        <v>4000</v>
      </c>
      <c r="E10" s="26" t="n">
        <f aca="false">D10</f>
        <v>4000</v>
      </c>
      <c r="F10" s="25" t="n">
        <f aca="false">B10/8</f>
        <v>20</v>
      </c>
      <c r="G10" s="25" t="n">
        <f aca="false">IF(C10/8=12.5,12,C10/8)</f>
        <v>25</v>
      </c>
      <c r="H10" s="27" t="n">
        <f aca="false">F10*G10*2</f>
        <v>1000</v>
      </c>
      <c r="I10" s="1"/>
      <c r="J10" s="31" t="s">
        <v>22</v>
      </c>
      <c r="K10" s="32" t="s">
        <v>23</v>
      </c>
      <c r="L10" s="32"/>
      <c r="M10" s="31" t="s">
        <v>24</v>
      </c>
      <c r="N10" s="32" t="s">
        <v>25</v>
      </c>
      <c r="O10" s="32"/>
      <c r="P10" s="31" t="s">
        <v>26</v>
      </c>
      <c r="Q10" s="31" t="s">
        <v>27</v>
      </c>
    </row>
    <row r="11" customFormat="false" ht="14.25" hidden="false" customHeight="false" outlineLevel="0" collapsed="false">
      <c r="A11" s="15" t="n">
        <v>5</v>
      </c>
      <c r="B11" s="24" t="n">
        <f aca="false">IF(MOD($A11,2)=0,320,256)/INT(MOD($A11/4,2)+1)</f>
        <v>128</v>
      </c>
      <c r="C11" s="25" t="n">
        <f aca="false">IF(MOD($A11,2)=0,200,160)/INT(MOD($A11/2,2)+1)</f>
        <v>160</v>
      </c>
      <c r="D11" s="25" t="n">
        <f aca="false">B11*C11/8</f>
        <v>2560</v>
      </c>
      <c r="E11" s="26" t="n">
        <f aca="false">D11</f>
        <v>2560</v>
      </c>
      <c r="F11" s="25" t="n">
        <f aca="false">B11/8</f>
        <v>16</v>
      </c>
      <c r="G11" s="25" t="n">
        <f aca="false">IF(C11/8=12.5,12,C11/8)</f>
        <v>20</v>
      </c>
      <c r="H11" s="27" t="n">
        <f aca="false">F11*G11*2</f>
        <v>640</v>
      </c>
      <c r="I11" s="1"/>
      <c r="J11" s="33" t="s">
        <v>28</v>
      </c>
      <c r="K11" s="33" t="s">
        <v>29</v>
      </c>
      <c r="L11" s="33"/>
      <c r="M11" s="34" t="s">
        <v>30</v>
      </c>
      <c r="N11" s="33" t="s">
        <v>29</v>
      </c>
      <c r="O11" s="33"/>
      <c r="P11" s="34" t="s">
        <v>31</v>
      </c>
      <c r="Q11" s="33" t="s">
        <v>31</v>
      </c>
    </row>
    <row r="12" customFormat="false" ht="14.25" hidden="false" customHeight="false" outlineLevel="0" collapsed="false">
      <c r="A12" s="15" t="n">
        <v>6</v>
      </c>
      <c r="B12" s="24" t="n">
        <f aca="false">IF(MOD($A12,2)=0,320,256)/INT(MOD($A12/4,2)+1)</f>
        <v>160</v>
      </c>
      <c r="C12" s="25" t="n">
        <f aca="false">IF(MOD($A12,2)=0,200,160)/INT(MOD($A12/2,2)+1)</f>
        <v>100</v>
      </c>
      <c r="D12" s="25" t="n">
        <f aca="false">B12*C12/8</f>
        <v>2000</v>
      </c>
      <c r="E12" s="26" t="n">
        <f aca="false">D12</f>
        <v>2000</v>
      </c>
      <c r="F12" s="25" t="n">
        <f aca="false">B12/8</f>
        <v>20</v>
      </c>
      <c r="G12" s="25" t="n">
        <f aca="false">IF(C12/8=12.5,12,C12/8)</f>
        <v>12</v>
      </c>
      <c r="H12" s="27" t="n">
        <f aca="false">F12*G12*2</f>
        <v>480</v>
      </c>
      <c r="I12" s="1"/>
      <c r="J12" s="28" t="n">
        <v>0</v>
      </c>
      <c r="K12" s="35" t="n">
        <v>0</v>
      </c>
      <c r="L12" s="28" t="n">
        <v>0</v>
      </c>
      <c r="M12" s="35" t="n">
        <v>0</v>
      </c>
      <c r="N12" s="35" t="n">
        <v>0</v>
      </c>
      <c r="O12" s="28" t="n">
        <v>0</v>
      </c>
      <c r="P12" s="28" t="n">
        <v>0</v>
      </c>
      <c r="Q12" s="28" t="n">
        <v>0</v>
      </c>
      <c r="R12" s="36" t="n">
        <f aca="false">$J$1*$J12+$K$1*$K12+$L$1*$L12+$M$1*$M12+$N$1*$N12+$O$1*$O12+$P$1*$P12+$Q$1*$Q12</f>
        <v>0</v>
      </c>
    </row>
    <row r="13" customFormat="false" ht="14.25" hidden="false" customHeight="false" outlineLevel="0" collapsed="false">
      <c r="A13" s="15" t="n">
        <v>7</v>
      </c>
      <c r="B13" s="37" t="n">
        <f aca="false">IF(MOD($A13,2)=0,320,256)/INT(MOD($A13/4,2)+1)</f>
        <v>128</v>
      </c>
      <c r="C13" s="38" t="n">
        <f aca="false">IF(MOD($A13,2)=0,200,160)/INT(MOD($A13/2,2)+1)</f>
        <v>80</v>
      </c>
      <c r="D13" s="38" t="n">
        <f aca="false">B13*C13/8</f>
        <v>1280</v>
      </c>
      <c r="E13" s="39" t="n">
        <f aca="false">D13</f>
        <v>1280</v>
      </c>
      <c r="F13" s="38" t="n">
        <f aca="false">B13/8</f>
        <v>16</v>
      </c>
      <c r="G13" s="38" t="n">
        <f aca="false">IF(C13/8=12.5,12,C13/8)</f>
        <v>10</v>
      </c>
      <c r="H13" s="40" t="n">
        <f aca="false">F13*G13*2</f>
        <v>320</v>
      </c>
      <c r="I13" s="1"/>
    </row>
    <row r="14" customFormat="false" ht="14.25" hidden="false" customHeight="false" outlineLevel="0" collapsed="false">
      <c r="A14" s="28"/>
      <c r="B14" s="35"/>
      <c r="C14" s="35"/>
      <c r="D14" s="35"/>
      <c r="E14" s="28"/>
      <c r="F14" s="35"/>
      <c r="G14" s="35"/>
      <c r="H14" s="35"/>
      <c r="I14" s="1"/>
      <c r="J14" s="41" t="s">
        <v>32</v>
      </c>
    </row>
    <row r="15" customFormat="false" ht="15" hidden="false" customHeight="false" outlineLevel="0" collapsed="false">
      <c r="A15" s="4"/>
      <c r="B15" s="5"/>
      <c r="C15" s="5"/>
      <c r="D15" s="4" t="s">
        <v>0</v>
      </c>
      <c r="E15" s="4" t="n">
        <v>4</v>
      </c>
      <c r="F15" s="5"/>
      <c r="G15" s="5"/>
      <c r="H15" s="4" t="s">
        <v>1</v>
      </c>
      <c r="I15" s="1"/>
      <c r="J15" s="41" t="s">
        <v>33</v>
      </c>
    </row>
    <row r="16" customFormat="false" ht="15" hidden="false" customHeight="false" outlineLevel="0" collapsed="false">
      <c r="A16" s="8" t="s">
        <v>4</v>
      </c>
      <c r="B16" s="8" t="s">
        <v>5</v>
      </c>
      <c r="C16" s="8" t="s">
        <v>6</v>
      </c>
      <c r="D16" s="8" t="s">
        <v>7</v>
      </c>
      <c r="E16" s="9" t="s">
        <v>8</v>
      </c>
      <c r="F16" s="42" t="s">
        <v>9</v>
      </c>
      <c r="G16" s="8" t="s">
        <v>10</v>
      </c>
      <c r="H16" s="8" t="s">
        <v>11</v>
      </c>
      <c r="I16" s="1"/>
    </row>
    <row r="17" customFormat="false" ht="14.25" hidden="false" customHeight="false" outlineLevel="0" collapsed="false">
      <c r="A17" s="43" t="n">
        <v>8</v>
      </c>
      <c r="B17" s="16" t="n">
        <f aca="false">IF(MOD($A17,2)=0,320,256)/INT(MOD($A17/4,2)+1)</f>
        <v>320</v>
      </c>
      <c r="C17" s="17" t="n">
        <f aca="false">IF(MOD($A17,2)=0,200,160)/INT(MOD($A17/2,2)+1)</f>
        <v>200</v>
      </c>
      <c r="D17" s="17" t="n">
        <f aca="false">B17*C17/8</f>
        <v>8000</v>
      </c>
      <c r="E17" s="18" t="n">
        <f aca="false">D17*2</f>
        <v>16000</v>
      </c>
      <c r="F17" s="17" t="n">
        <f aca="false">B17/8</f>
        <v>40</v>
      </c>
      <c r="G17" s="17" t="n">
        <f aca="false">IF(C17/8=12.5,12,C17/8)</f>
        <v>25</v>
      </c>
      <c r="H17" s="19" t="n">
        <f aca="false">F17*G17*2</f>
        <v>2000</v>
      </c>
      <c r="I17" s="1"/>
    </row>
    <row r="18" customFormat="false" ht="14.25" hidden="false" customHeight="false" outlineLevel="0" collapsed="false">
      <c r="A18" s="43" t="n">
        <v>9</v>
      </c>
      <c r="B18" s="24" t="n">
        <f aca="false">IF(MOD($A18,2)=0,320,256)/INT(MOD($A18/4,2)+1)</f>
        <v>256</v>
      </c>
      <c r="C18" s="25" t="n">
        <f aca="false">IF(MOD($A18,2)=0,200,160)/INT(MOD($A18/2,2)+1)</f>
        <v>160</v>
      </c>
      <c r="D18" s="25" t="n">
        <f aca="false">B18*C18/8</f>
        <v>5120</v>
      </c>
      <c r="E18" s="26" t="n">
        <f aca="false">D18*2</f>
        <v>10240</v>
      </c>
      <c r="F18" s="25" t="n">
        <f aca="false">B18/8</f>
        <v>32</v>
      </c>
      <c r="G18" s="25" t="n">
        <f aca="false">IF(C18/8=12.5,12,C18/8)</f>
        <v>20</v>
      </c>
      <c r="H18" s="27" t="n">
        <f aca="false">F18*G18*2</f>
        <v>1280</v>
      </c>
      <c r="I18" s="1"/>
      <c r="J18" s="28" t="n">
        <v>640</v>
      </c>
      <c r="K18" s="28" t="n">
        <v>400</v>
      </c>
    </row>
    <row r="19" customFormat="false" ht="14.25" hidden="false" customHeight="false" outlineLevel="0" collapsed="false">
      <c r="A19" s="43" t="n">
        <v>10</v>
      </c>
      <c r="B19" s="24" t="n">
        <f aca="false">IF(MOD($A19,2)=0,320,256)/INT(MOD($A19/4,2)+1)</f>
        <v>320</v>
      </c>
      <c r="C19" s="25" t="n">
        <f aca="false">IF(MOD($A19,2)=0,200,160)/INT(MOD($A19/2,2)+1)</f>
        <v>100</v>
      </c>
      <c r="D19" s="25" t="n">
        <f aca="false">B19*C19/8</f>
        <v>4000</v>
      </c>
      <c r="E19" s="26" t="n">
        <f aca="false">D19*2</f>
        <v>8000</v>
      </c>
      <c r="F19" s="25" t="n">
        <f aca="false">B19/8</f>
        <v>40</v>
      </c>
      <c r="G19" s="25" t="n">
        <f aca="false">IF(C19/8=12.5,12,C19/8)</f>
        <v>12</v>
      </c>
      <c r="H19" s="27" t="n">
        <f aca="false">F19*G19*2</f>
        <v>960</v>
      </c>
      <c r="I19" s="1"/>
      <c r="J19" s="44" t="s">
        <v>34</v>
      </c>
      <c r="K19" s="44" t="s">
        <v>34</v>
      </c>
    </row>
    <row r="20" customFormat="false" ht="14.25" hidden="false" customHeight="false" outlineLevel="0" collapsed="false">
      <c r="A20" s="43" t="n">
        <v>11</v>
      </c>
      <c r="B20" s="24" t="n">
        <f aca="false">IF(MOD($A20,2)=0,320,256)/INT(MOD($A20/4,2)+1)</f>
        <v>256</v>
      </c>
      <c r="C20" s="25" t="n">
        <f aca="false">IF(MOD($A20,2)=0,200,160)/INT(MOD($A20/2,2)+1)</f>
        <v>80</v>
      </c>
      <c r="D20" s="25" t="n">
        <f aca="false">B20*C20/8</f>
        <v>2560</v>
      </c>
      <c r="E20" s="26" t="n">
        <f aca="false">D20*2</f>
        <v>5120</v>
      </c>
      <c r="F20" s="25" t="n">
        <f aca="false">B20/8</f>
        <v>32</v>
      </c>
      <c r="G20" s="25" t="n">
        <f aca="false">IF(C20/8=12.5,12,C20/8)</f>
        <v>10</v>
      </c>
      <c r="H20" s="27" t="n">
        <f aca="false">F20*G20*2</f>
        <v>640</v>
      </c>
      <c r="I20" s="1"/>
      <c r="J20" s="44" t="s">
        <v>35</v>
      </c>
      <c r="K20" s="44" t="s">
        <v>36</v>
      </c>
      <c r="L20" s="44" t="s">
        <v>5</v>
      </c>
      <c r="M20" s="44" t="s">
        <v>6</v>
      </c>
    </row>
    <row r="21" customFormat="false" ht="14.25" hidden="false" customHeight="false" outlineLevel="0" collapsed="false">
      <c r="A21" s="43" t="n">
        <v>12</v>
      </c>
      <c r="B21" s="24" t="n">
        <f aca="false">IF(MOD($A21,2)=0,320,256)/INT(MOD($A21/4,2)+1)</f>
        <v>160</v>
      </c>
      <c r="C21" s="25" t="n">
        <f aca="false">IF(MOD($A21,2)=0,200,160)/INT(MOD($A21/2,2)+1)</f>
        <v>200</v>
      </c>
      <c r="D21" s="25" t="n">
        <f aca="false">B21*C21/8</f>
        <v>4000</v>
      </c>
      <c r="E21" s="26" t="n">
        <f aca="false">D21*2</f>
        <v>8000</v>
      </c>
      <c r="F21" s="25" t="n">
        <f aca="false">B21/8</f>
        <v>20</v>
      </c>
      <c r="G21" s="25" t="n">
        <f aca="false">IF(C21/8=12.5,12,C21/8)</f>
        <v>25</v>
      </c>
      <c r="H21" s="27" t="n">
        <f aca="false">F21*G21*2</f>
        <v>1000</v>
      </c>
      <c r="J21" s="28" t="n">
        <v>0</v>
      </c>
      <c r="K21" s="28" t="n">
        <v>0</v>
      </c>
      <c r="L21" s="35" t="n">
        <f aca="false">$J$18/((J21*2)+2)</f>
        <v>320</v>
      </c>
      <c r="M21" s="35" t="n">
        <f aca="false">$K$18/((K21*2)+2)</f>
        <v>200</v>
      </c>
    </row>
    <row r="22" customFormat="false" ht="14.25" hidden="false" customHeight="false" outlineLevel="0" collapsed="false">
      <c r="A22" s="43" t="n">
        <v>13</v>
      </c>
      <c r="B22" s="24" t="n">
        <f aca="false">IF(MOD($A22,2)=0,320,256)/INT(MOD($A22/4,2)+1)</f>
        <v>128</v>
      </c>
      <c r="C22" s="25" t="n">
        <f aca="false">IF(MOD($A22,2)=0,200,160)/INT(MOD($A22/2,2)+1)</f>
        <v>160</v>
      </c>
      <c r="D22" s="25" t="n">
        <f aca="false">B22*C22/8</f>
        <v>2560</v>
      </c>
      <c r="E22" s="26" t="n">
        <f aca="false">D22*2</f>
        <v>5120</v>
      </c>
      <c r="F22" s="25" t="n">
        <f aca="false">B22/8</f>
        <v>16</v>
      </c>
      <c r="G22" s="25" t="n">
        <f aca="false">IF(C22/8=12.5,12,C22/8)</f>
        <v>20</v>
      </c>
      <c r="H22" s="27" t="n">
        <f aca="false">F22*G22*2</f>
        <v>640</v>
      </c>
      <c r="J22" s="28" t="n">
        <v>0</v>
      </c>
      <c r="K22" s="28" t="n">
        <v>1</v>
      </c>
      <c r="L22" s="35" t="n">
        <f aca="false">$J$18/((J22*2)+2)</f>
        <v>320</v>
      </c>
      <c r="M22" s="35" t="n">
        <f aca="false">$K$18/((K22*2)+2)</f>
        <v>100</v>
      </c>
    </row>
    <row r="23" customFormat="false" ht="14.25" hidden="false" customHeight="false" outlineLevel="0" collapsed="false">
      <c r="A23" s="43" t="n">
        <v>14</v>
      </c>
      <c r="B23" s="24" t="n">
        <f aca="false">IF(MOD($A23,2)=0,320,256)/INT(MOD($A23/4,2)+1)</f>
        <v>160</v>
      </c>
      <c r="C23" s="25" t="n">
        <f aca="false">IF(MOD($A23,2)=0,200,160)/INT(MOD($A23/2,2)+1)</f>
        <v>100</v>
      </c>
      <c r="D23" s="25" t="n">
        <f aca="false">B23*C23/8</f>
        <v>2000</v>
      </c>
      <c r="E23" s="26" t="n">
        <f aca="false">D23*2</f>
        <v>4000</v>
      </c>
      <c r="F23" s="25" t="n">
        <f aca="false">B23/8</f>
        <v>20</v>
      </c>
      <c r="G23" s="25" t="n">
        <f aca="false">IF(C23/8=12.5,12,C23/8)</f>
        <v>12</v>
      </c>
      <c r="H23" s="27" t="n">
        <f aca="false">F23*G23*2</f>
        <v>480</v>
      </c>
      <c r="J23" s="28" t="n">
        <v>1</v>
      </c>
      <c r="K23" s="28" t="n">
        <v>0</v>
      </c>
      <c r="L23" s="35" t="n">
        <f aca="false">$J$18/((J23*2)+2)</f>
        <v>160</v>
      </c>
      <c r="M23" s="35" t="n">
        <f aca="false">$K$18/((K23*2)+2)</f>
        <v>200</v>
      </c>
    </row>
    <row r="24" customFormat="false" ht="14.25" hidden="false" customHeight="false" outlineLevel="0" collapsed="false">
      <c r="A24" s="43" t="n">
        <v>15</v>
      </c>
      <c r="B24" s="37" t="n">
        <f aca="false">IF(MOD($A24,2)=0,320,256)/INT(MOD($A24/4,2)+1)</f>
        <v>128</v>
      </c>
      <c r="C24" s="38" t="n">
        <f aca="false">IF(MOD($A24,2)=0,200,160)/INT(MOD($A24/2,2)+1)</f>
        <v>80</v>
      </c>
      <c r="D24" s="38" t="n">
        <f aca="false">B24*C24/8</f>
        <v>1280</v>
      </c>
      <c r="E24" s="39" t="n">
        <f aca="false">D24*2</f>
        <v>2560</v>
      </c>
      <c r="F24" s="38" t="n">
        <f aca="false">B24/8</f>
        <v>16</v>
      </c>
      <c r="G24" s="38" t="n">
        <f aca="false">IF(C24/8=12.5,12,C24/8)</f>
        <v>10</v>
      </c>
      <c r="H24" s="40" t="n">
        <f aca="false">F24*G24*2</f>
        <v>320</v>
      </c>
      <c r="J24" s="28" t="n">
        <v>1</v>
      </c>
      <c r="K24" s="28" t="n">
        <v>1</v>
      </c>
      <c r="L24" s="35" t="n">
        <f aca="false">$J$18/((J24*2)+2)</f>
        <v>160</v>
      </c>
      <c r="M24" s="35" t="n">
        <f aca="false">$K$18/((K24*2)+2)</f>
        <v>100</v>
      </c>
    </row>
    <row r="25" customFormat="false" ht="14.25" hidden="false" customHeight="false" outlineLevel="0" collapsed="false">
      <c r="A25" s="28"/>
      <c r="B25" s="35"/>
      <c r="C25" s="35"/>
      <c r="D25" s="28"/>
      <c r="E25" s="28"/>
      <c r="F25" s="35"/>
      <c r="G25" s="28"/>
      <c r="H25" s="28"/>
      <c r="L25" s="28"/>
      <c r="M25" s="28"/>
    </row>
    <row r="26" customFormat="false" ht="15" hidden="false" customHeight="false" outlineLevel="0" collapsed="false">
      <c r="A26" s="4"/>
      <c r="B26" s="5"/>
      <c r="C26" s="5"/>
      <c r="D26" s="4" t="s">
        <v>0</v>
      </c>
      <c r="E26" s="4" t="n">
        <v>16</v>
      </c>
      <c r="F26" s="5"/>
      <c r="G26" s="5"/>
      <c r="H26" s="4" t="s">
        <v>1</v>
      </c>
      <c r="J26" s="28" t="n">
        <v>512</v>
      </c>
      <c r="K26" s="28" t="n">
        <v>320</v>
      </c>
      <c r="L26" s="35"/>
      <c r="M26" s="35"/>
    </row>
    <row r="27" customFormat="false" ht="15" hidden="false" customHeight="false" outlineLevel="0" collapsed="false">
      <c r="A27" s="8" t="s">
        <v>4</v>
      </c>
      <c r="B27" s="8" t="s">
        <v>5</v>
      </c>
      <c r="C27" s="8" t="s">
        <v>6</v>
      </c>
      <c r="D27" s="8" t="s">
        <v>7</v>
      </c>
      <c r="E27" s="9" t="s">
        <v>8</v>
      </c>
      <c r="F27" s="42" t="s">
        <v>9</v>
      </c>
      <c r="G27" s="8" t="s">
        <v>10</v>
      </c>
      <c r="H27" s="8" t="s">
        <v>11</v>
      </c>
      <c r="J27" s="44" t="s">
        <v>37</v>
      </c>
      <c r="K27" s="44" t="s">
        <v>37</v>
      </c>
      <c r="L27" s="35"/>
      <c r="M27" s="35"/>
    </row>
    <row r="28" customFormat="false" ht="14.25" hidden="false" customHeight="false" outlineLevel="0" collapsed="false">
      <c r="A28" s="43" t="n">
        <v>16</v>
      </c>
      <c r="B28" s="45" t="n">
        <f aca="false">IF(MOD($A28,2)=0,320,256)/INT(MOD($A28/4,2)+1)</f>
        <v>320</v>
      </c>
      <c r="C28" s="16" t="n">
        <f aca="false">IF(MOD($A28,2)=0,200,160)/INT(MOD($A28/2,2)+1)</f>
        <v>200</v>
      </c>
      <c r="D28" s="17" t="n">
        <f aca="false">B28*C28/8</f>
        <v>8000</v>
      </c>
      <c r="E28" s="46" t="n">
        <f aca="false">D28*4</f>
        <v>32000</v>
      </c>
      <c r="F28" s="17" t="n">
        <f aca="false">B28/8</f>
        <v>40</v>
      </c>
      <c r="G28" s="17" t="n">
        <f aca="false">IF(C28/8=12.5,12,C28/8)</f>
        <v>25</v>
      </c>
      <c r="H28" s="19" t="n">
        <f aca="false">F28*G28*2</f>
        <v>2000</v>
      </c>
      <c r="J28" s="44" t="s">
        <v>35</v>
      </c>
      <c r="K28" s="44" t="s">
        <v>36</v>
      </c>
      <c r="L28" s="44" t="s">
        <v>5</v>
      </c>
      <c r="M28" s="44" t="s">
        <v>6</v>
      </c>
    </row>
    <row r="29" customFormat="false" ht="14.25" hidden="false" customHeight="false" outlineLevel="0" collapsed="false">
      <c r="A29" s="43" t="n">
        <v>17</v>
      </c>
      <c r="B29" s="47" t="n">
        <f aca="false">IF(MOD($A29,2)=0,320,256)/INT(MOD($A29/4,2)+1)</f>
        <v>256</v>
      </c>
      <c r="C29" s="24" t="n">
        <f aca="false">IF(MOD($A29,2)=0,200,160)/INT(MOD($A29/2,2)+1)</f>
        <v>160</v>
      </c>
      <c r="D29" s="25" t="n">
        <f aca="false">B29*C29/8</f>
        <v>5120</v>
      </c>
      <c r="E29" s="26" t="n">
        <f aca="false">D29*4</f>
        <v>20480</v>
      </c>
      <c r="F29" s="25" t="n">
        <f aca="false">B29/8</f>
        <v>32</v>
      </c>
      <c r="G29" s="25" t="n">
        <f aca="false">IF(C29/8=12.5,12,C29/8)</f>
        <v>20</v>
      </c>
      <c r="H29" s="27" t="n">
        <f aca="false">F29*G29*2</f>
        <v>1280</v>
      </c>
      <c r="J29" s="28" t="n">
        <v>0</v>
      </c>
      <c r="K29" s="28" t="n">
        <v>0</v>
      </c>
      <c r="L29" s="35" t="n">
        <f aca="false">$J$26/((J29*2)+2)</f>
        <v>256</v>
      </c>
      <c r="M29" s="35" t="n">
        <f aca="false">$K$26/((K29*2)+2)</f>
        <v>160</v>
      </c>
    </row>
    <row r="30" customFormat="false" ht="14.25" hidden="false" customHeight="false" outlineLevel="0" collapsed="false">
      <c r="A30" s="43" t="n">
        <v>18</v>
      </c>
      <c r="B30" s="47" t="n">
        <f aca="false">IF(MOD($A30,2)=0,320,256)/INT(MOD($A30/4,2)+1)</f>
        <v>320</v>
      </c>
      <c r="C30" s="24" t="n">
        <f aca="false">IF(MOD($A30,2)=0,200,160)/INT(MOD($A30/2,2)+1)</f>
        <v>100</v>
      </c>
      <c r="D30" s="25" t="n">
        <f aca="false">B30*C30/8</f>
        <v>4000</v>
      </c>
      <c r="E30" s="26" t="n">
        <f aca="false">D30*4</f>
        <v>16000</v>
      </c>
      <c r="F30" s="25" t="n">
        <f aca="false">B30/8</f>
        <v>40</v>
      </c>
      <c r="G30" s="25" t="n">
        <f aca="false">IF(C30/8=12.5,12,C30/8)</f>
        <v>12</v>
      </c>
      <c r="H30" s="27" t="n">
        <f aca="false">F30*G30*2</f>
        <v>960</v>
      </c>
      <c r="J30" s="28" t="n">
        <v>0</v>
      </c>
      <c r="K30" s="28" t="n">
        <v>1</v>
      </c>
      <c r="L30" s="35" t="n">
        <f aca="false">$J$26/((J30*2)+2)</f>
        <v>256</v>
      </c>
      <c r="M30" s="35" t="n">
        <f aca="false">$K$26/((K30*2)+2)</f>
        <v>80</v>
      </c>
    </row>
    <row r="31" customFormat="false" ht="14.25" hidden="false" customHeight="false" outlineLevel="0" collapsed="false">
      <c r="A31" s="43" t="n">
        <v>19</v>
      </c>
      <c r="B31" s="47" t="n">
        <f aca="false">IF(MOD($A31,2)=0,320,256)/INT(MOD($A31/4,2)+1)</f>
        <v>256</v>
      </c>
      <c r="C31" s="24" t="n">
        <f aca="false">IF(MOD($A31,2)=0,200,160)/INT(MOD($A31/2,2)+1)</f>
        <v>80</v>
      </c>
      <c r="D31" s="25" t="n">
        <f aca="false">B31*C31/8</f>
        <v>2560</v>
      </c>
      <c r="E31" s="26" t="n">
        <f aca="false">D31*4</f>
        <v>10240</v>
      </c>
      <c r="F31" s="25" t="n">
        <f aca="false">B31/8</f>
        <v>32</v>
      </c>
      <c r="G31" s="25" t="n">
        <f aca="false">IF(C31/8=12.5,12,C31/8)</f>
        <v>10</v>
      </c>
      <c r="H31" s="27" t="n">
        <f aca="false">F31*G31*2</f>
        <v>640</v>
      </c>
      <c r="J31" s="28" t="n">
        <v>1</v>
      </c>
      <c r="K31" s="28" t="n">
        <v>0</v>
      </c>
      <c r="L31" s="35" t="n">
        <f aca="false">$J$26/((J31*2)+2)</f>
        <v>128</v>
      </c>
      <c r="M31" s="35" t="n">
        <f aca="false">$K$26/((K31*2)+2)</f>
        <v>160</v>
      </c>
    </row>
    <row r="32" customFormat="false" ht="14.25" hidden="false" customHeight="false" outlineLevel="0" collapsed="false">
      <c r="A32" s="43" t="n">
        <v>20</v>
      </c>
      <c r="B32" s="47" t="n">
        <f aca="false">IF(MOD($A32,2)=0,320,256)/INT(MOD($A32/4,2)+1)</f>
        <v>160</v>
      </c>
      <c r="C32" s="24" t="n">
        <f aca="false">IF(MOD($A32,2)=0,200,160)/INT(MOD($A32/2,2)+1)</f>
        <v>200</v>
      </c>
      <c r="D32" s="25" t="n">
        <f aca="false">B32*C32/8</f>
        <v>4000</v>
      </c>
      <c r="E32" s="26" t="n">
        <f aca="false">D32*4</f>
        <v>16000</v>
      </c>
      <c r="F32" s="25" t="n">
        <f aca="false">B32/8</f>
        <v>20</v>
      </c>
      <c r="G32" s="25" t="n">
        <f aca="false">IF(C32/8=12.5,12,C32/8)</f>
        <v>25</v>
      </c>
      <c r="H32" s="27" t="n">
        <f aca="false">F32*G32*2</f>
        <v>1000</v>
      </c>
      <c r="J32" s="28" t="n">
        <v>1</v>
      </c>
      <c r="K32" s="28" t="n">
        <v>1</v>
      </c>
      <c r="L32" s="35" t="n">
        <f aca="false">$J$26/((J32*2)+2)</f>
        <v>128</v>
      </c>
      <c r="M32" s="35" t="n">
        <f aca="false">$K$26/((K32*2)+2)</f>
        <v>80</v>
      </c>
    </row>
    <row r="33" customFormat="false" ht="14.25" hidden="false" customHeight="false" outlineLevel="0" collapsed="false">
      <c r="A33" s="43" t="n">
        <v>21</v>
      </c>
      <c r="B33" s="47" t="n">
        <f aca="false">IF(MOD($A33,2)=0,320,256)/INT(MOD($A33/4,2)+1)</f>
        <v>128</v>
      </c>
      <c r="C33" s="24" t="n">
        <f aca="false">IF(MOD($A33,2)=0,200,160)/INT(MOD($A33/2,2)+1)</f>
        <v>160</v>
      </c>
      <c r="D33" s="25" t="n">
        <f aca="false">B33*C33/8</f>
        <v>2560</v>
      </c>
      <c r="E33" s="26" t="n">
        <f aca="false">D33*4</f>
        <v>10240</v>
      </c>
      <c r="F33" s="25" t="n">
        <f aca="false">B33/8</f>
        <v>16</v>
      </c>
      <c r="G33" s="25" t="n">
        <f aca="false">IF(C33/8=12.5,12,C33/8)</f>
        <v>20</v>
      </c>
      <c r="H33" s="27" t="n">
        <f aca="false">F33*G33*2</f>
        <v>640</v>
      </c>
    </row>
    <row r="34" customFormat="false" ht="14.25" hidden="false" customHeight="false" outlineLevel="0" collapsed="false">
      <c r="A34" s="43" t="n">
        <v>22</v>
      </c>
      <c r="B34" s="47" t="n">
        <f aca="false">IF(MOD($A34,2)=0,320,256)/INT(MOD($A34/4,2)+1)</f>
        <v>160</v>
      </c>
      <c r="C34" s="24" t="n">
        <f aca="false">IF(MOD($A34,2)=0,200,160)/INT(MOD($A34/2,2)+1)</f>
        <v>100</v>
      </c>
      <c r="D34" s="25" t="n">
        <f aca="false">B34*C34/8</f>
        <v>2000</v>
      </c>
      <c r="E34" s="26" t="n">
        <f aca="false">D34*4</f>
        <v>8000</v>
      </c>
      <c r="F34" s="25" t="n">
        <f aca="false">B34/8</f>
        <v>20</v>
      </c>
      <c r="G34" s="25" t="n">
        <f aca="false">IF(C34/8=12.5,12,C34/8)</f>
        <v>12</v>
      </c>
      <c r="H34" s="27" t="n">
        <f aca="false">F34*G34*2</f>
        <v>480</v>
      </c>
    </row>
    <row r="35" customFormat="false" ht="14.25" hidden="false" customHeight="false" outlineLevel="0" collapsed="false">
      <c r="A35" s="43" t="n">
        <v>23</v>
      </c>
      <c r="B35" s="48" t="n">
        <f aca="false">IF(MOD($A35,2)=0,320,256)/INT(MOD($A35/4,2)+1)</f>
        <v>128</v>
      </c>
      <c r="C35" s="37" t="n">
        <f aca="false">IF(MOD($A35,2)=0,200,160)/INT(MOD($A35/2,2)+1)</f>
        <v>80</v>
      </c>
      <c r="D35" s="38" t="n">
        <f aca="false">B35*C35/8</f>
        <v>1280</v>
      </c>
      <c r="E35" s="49" t="n">
        <f aca="false">D35*4</f>
        <v>5120</v>
      </c>
      <c r="F35" s="38" t="n">
        <f aca="false">B35/8</f>
        <v>16</v>
      </c>
      <c r="G35" s="38" t="n">
        <f aca="false">IF(C35/8=12.5,12,C35/8)</f>
        <v>10</v>
      </c>
      <c r="H35" s="40" t="n">
        <f aca="false">F35*G35*2</f>
        <v>320</v>
      </c>
    </row>
    <row r="36" customFormat="false" ht="14.25" hidden="false" customHeight="false" outlineLevel="0" collapsed="false">
      <c r="A36" s="28"/>
      <c r="B36" s="35"/>
      <c r="C36" s="35"/>
      <c r="D36" s="28"/>
      <c r="E36" s="28"/>
      <c r="F36" s="35"/>
      <c r="G36" s="28"/>
      <c r="H36" s="28"/>
      <c r="J36" s="50" t="s">
        <v>38</v>
      </c>
      <c r="K36" s="50"/>
    </row>
    <row r="37" customFormat="false" ht="15" hidden="false" customHeight="false" outlineLevel="0" collapsed="false">
      <c r="A37" s="4"/>
      <c r="B37" s="5"/>
      <c r="C37" s="5"/>
      <c r="D37" s="4" t="s">
        <v>0</v>
      </c>
      <c r="E37" s="4" t="n">
        <v>256</v>
      </c>
      <c r="F37" s="5"/>
      <c r="G37" s="5"/>
      <c r="H37" s="4" t="s">
        <v>1</v>
      </c>
      <c r="J37" s="51" t="s">
        <v>22</v>
      </c>
      <c r="K37" s="52" t="s">
        <v>39</v>
      </c>
      <c r="L37" s="52"/>
      <c r="M37" s="51" t="s">
        <v>40</v>
      </c>
      <c r="N37" s="51" t="s">
        <v>41</v>
      </c>
      <c r="O37" s="51" t="s">
        <v>42</v>
      </c>
      <c r="P37" s="51" t="s">
        <v>43</v>
      </c>
      <c r="Q37" s="51" t="s">
        <v>44</v>
      </c>
    </row>
    <row r="38" customFormat="false" ht="15" hidden="false" customHeight="false" outlineLevel="0" collapsed="false">
      <c r="A38" s="8" t="s">
        <v>4</v>
      </c>
      <c r="B38" s="8" t="s">
        <v>5</v>
      </c>
      <c r="C38" s="8" t="s">
        <v>6</v>
      </c>
      <c r="D38" s="8" t="s">
        <v>7</v>
      </c>
      <c r="E38" s="9" t="s">
        <v>8</v>
      </c>
      <c r="F38" s="42" t="s">
        <v>9</v>
      </c>
      <c r="G38" s="8" t="s">
        <v>10</v>
      </c>
      <c r="H38" s="8" t="s">
        <v>11</v>
      </c>
      <c r="J38" s="53" t="n">
        <v>7</v>
      </c>
      <c r="K38" s="53" t="n">
        <v>6</v>
      </c>
      <c r="L38" s="54" t="n">
        <v>5</v>
      </c>
      <c r="M38" s="55" t="s">
        <v>45</v>
      </c>
      <c r="N38" s="54" t="s">
        <v>46</v>
      </c>
      <c r="O38" s="55" t="s">
        <v>45</v>
      </c>
      <c r="P38" s="55" t="s">
        <v>45</v>
      </c>
      <c r="Q38" s="55" t="s">
        <v>45</v>
      </c>
    </row>
    <row r="39" customFormat="false" ht="14.25" hidden="false" customHeight="false" outlineLevel="0" collapsed="false">
      <c r="A39" s="43" t="n">
        <v>24</v>
      </c>
      <c r="B39" s="16" t="n">
        <f aca="false">IF(MOD($A39,2)=0,320,256)/INT(MOD($A39/4,2)+1)</f>
        <v>320</v>
      </c>
      <c r="C39" s="17" t="n">
        <f aca="false">IF(MOD($A39,2)=0,200,160)/INT(MOD($A39/2,2)+1)</f>
        <v>200</v>
      </c>
      <c r="D39" s="17" t="n">
        <f aca="false">B39*C39/8</f>
        <v>8000</v>
      </c>
      <c r="E39" s="18" t="n">
        <f aca="false">D39*8</f>
        <v>64000</v>
      </c>
      <c r="F39" s="17" t="n">
        <f aca="false">B39/8</f>
        <v>40</v>
      </c>
      <c r="G39" s="17" t="n">
        <f aca="false">IF(C39/8=12.5,12,C39/8)</f>
        <v>25</v>
      </c>
      <c r="H39" s="19" t="n">
        <f aca="false">F39*G39*2</f>
        <v>2000</v>
      </c>
      <c r="J39" s="28" t="n">
        <v>0</v>
      </c>
      <c r="K39" s="28" t="n">
        <v>0</v>
      </c>
      <c r="L39" s="28" t="n">
        <v>0</v>
      </c>
      <c r="M39" s="28" t="n">
        <v>0</v>
      </c>
      <c r="N39" s="28" t="n">
        <v>0</v>
      </c>
      <c r="O39" s="28" t="n">
        <v>0</v>
      </c>
      <c r="P39" s="28" t="n">
        <v>0</v>
      </c>
      <c r="Q39" s="28" t="n">
        <v>0</v>
      </c>
      <c r="R39" s="56" t="n">
        <f aca="false">$J$1*$J39+$K$1*$K39+$L$1*$L39+$M$1*$M39+$N$1*$N39+$O$1*$O39+$P$1*$P39+$Q$1*$Q39</f>
        <v>0</v>
      </c>
    </row>
    <row r="40" customFormat="false" ht="14.25" hidden="false" customHeight="false" outlineLevel="0" collapsed="false">
      <c r="A40" s="43" t="n">
        <v>25</v>
      </c>
      <c r="B40" s="24" t="n">
        <f aca="false">IF(MOD($A40,2)=0,320,256)/INT(MOD($A40/4,2)+1)</f>
        <v>256</v>
      </c>
      <c r="C40" s="25" t="n">
        <f aca="false">IF(MOD($A40,2)=0,200,160)/INT(MOD($A40/2,2)+1)</f>
        <v>160</v>
      </c>
      <c r="D40" s="25" t="n">
        <f aca="false">B40*C40/8</f>
        <v>5120</v>
      </c>
      <c r="E40" s="26" t="n">
        <f aca="false">D40*8</f>
        <v>40960</v>
      </c>
      <c r="F40" s="25" t="n">
        <f aca="false">B40/8</f>
        <v>32</v>
      </c>
      <c r="G40" s="25" t="n">
        <f aca="false">IF(C40/8=12.5,12,C40/8)</f>
        <v>20</v>
      </c>
      <c r="H40" s="27" t="n">
        <f aca="false">F40*G40*2</f>
        <v>1280</v>
      </c>
    </row>
    <row r="41" customFormat="false" ht="14.25" hidden="false" customHeight="false" outlineLevel="0" collapsed="false">
      <c r="A41" s="43" t="n">
        <v>26</v>
      </c>
      <c r="B41" s="24" t="n">
        <f aca="false">IF(MOD($A41,2)=0,320,256)/INT(MOD($A41/4,2)+1)</f>
        <v>320</v>
      </c>
      <c r="C41" s="25" t="n">
        <f aca="false">IF(MOD($A41,2)=0,200,160)/INT(MOD($A41/2,2)+1)</f>
        <v>100</v>
      </c>
      <c r="D41" s="25" t="n">
        <f aca="false">B41*C41/8</f>
        <v>4000</v>
      </c>
      <c r="E41" s="26" t="n">
        <f aca="false">D41*8</f>
        <v>32000</v>
      </c>
      <c r="F41" s="25" t="n">
        <f aca="false">B41/8</f>
        <v>40</v>
      </c>
      <c r="G41" s="25" t="n">
        <f aca="false">IF(C41/8=12.5,12,C41/8)</f>
        <v>12</v>
      </c>
      <c r="H41" s="27" t="n">
        <f aca="false">F41*G41*2</f>
        <v>960</v>
      </c>
    </row>
    <row r="42" customFormat="false" ht="14.25" hidden="false" customHeight="false" outlineLevel="0" collapsed="false">
      <c r="A42" s="43" t="n">
        <v>27</v>
      </c>
      <c r="B42" s="24" t="n">
        <f aca="false">IF(MOD($A42,2)=0,320,256)/INT(MOD($A42/4,2)+1)</f>
        <v>256</v>
      </c>
      <c r="C42" s="25" t="n">
        <f aca="false">IF(MOD($A42,2)=0,200,160)/INT(MOD($A42/2,2)+1)</f>
        <v>80</v>
      </c>
      <c r="D42" s="25" t="n">
        <f aca="false">B42*C42/8</f>
        <v>2560</v>
      </c>
      <c r="E42" s="26" t="n">
        <f aca="false">D42*8</f>
        <v>20480</v>
      </c>
      <c r="F42" s="25" t="n">
        <f aca="false">B42/8</f>
        <v>32</v>
      </c>
      <c r="G42" s="25" t="n">
        <f aca="false">IF(C42/8=12.5,12,C42/8)</f>
        <v>10</v>
      </c>
      <c r="H42" s="27" t="n">
        <f aca="false">F42*G42*2</f>
        <v>640</v>
      </c>
      <c r="J42" s="1"/>
    </row>
    <row r="43" customFormat="false" ht="14.25" hidden="false" customHeight="false" outlineLevel="0" collapsed="false">
      <c r="A43" s="43" t="n">
        <v>28</v>
      </c>
      <c r="B43" s="24" t="n">
        <f aca="false">IF(MOD($A43,2)=0,320,256)/INT(MOD($A43/4,2)+1)</f>
        <v>160</v>
      </c>
      <c r="C43" s="25" t="n">
        <f aca="false">IF(MOD($A43,2)=0,200,160)/INT(MOD($A43/2,2)+1)</f>
        <v>200</v>
      </c>
      <c r="D43" s="25" t="n">
        <f aca="false">B43*C43/8</f>
        <v>4000</v>
      </c>
      <c r="E43" s="26" t="n">
        <f aca="false">D43*8</f>
        <v>32000</v>
      </c>
      <c r="F43" s="25" t="n">
        <f aca="false">B43/8</f>
        <v>20</v>
      </c>
      <c r="G43" s="25" t="n">
        <f aca="false">IF(C43/8=12.5,12,C43/8)</f>
        <v>25</v>
      </c>
      <c r="H43" s="27" t="n">
        <f aca="false">F43*G43*2</f>
        <v>1000</v>
      </c>
      <c r="J43" s="6" t="s">
        <v>47</v>
      </c>
      <c r="K43" s="6"/>
      <c r="L43" s="57" t="s">
        <v>3</v>
      </c>
      <c r="M43" s="1"/>
      <c r="N43" s="1"/>
      <c r="O43" s="1"/>
      <c r="P43" s="1"/>
      <c r="Q43" s="1"/>
      <c r="R43" s="1"/>
    </row>
    <row r="44" customFormat="false" ht="14.25" hidden="false" customHeight="false" outlineLevel="0" collapsed="false">
      <c r="A44" s="43" t="n">
        <v>29</v>
      </c>
      <c r="B44" s="24" t="n">
        <f aca="false">IF(MOD($A44,2)=0,320,256)/INT(MOD($A44/4,2)+1)</f>
        <v>128</v>
      </c>
      <c r="C44" s="25" t="n">
        <f aca="false">IF(MOD($A44,2)=0,200,160)/INT(MOD($A44/2,2)+1)</f>
        <v>160</v>
      </c>
      <c r="D44" s="25" t="n">
        <f aca="false">B44*C44/8</f>
        <v>2560</v>
      </c>
      <c r="E44" s="26" t="n">
        <f aca="false">D44*8</f>
        <v>20480</v>
      </c>
      <c r="F44" s="25" t="n">
        <f aca="false">B44/8</f>
        <v>16</v>
      </c>
      <c r="G44" s="25" t="n">
        <f aca="false">IF(C44/8=12.5,12,C44/8)</f>
        <v>20</v>
      </c>
      <c r="H44" s="27" t="n">
        <f aca="false">F44*G44*2</f>
        <v>640</v>
      </c>
      <c r="J44" s="58" t="s">
        <v>24</v>
      </c>
      <c r="K44" s="59" t="s">
        <v>25</v>
      </c>
      <c r="L44" s="59"/>
      <c r="M44" s="60" t="s">
        <v>48</v>
      </c>
      <c r="N44" s="60"/>
      <c r="O44" s="60"/>
      <c r="P44" s="60"/>
      <c r="Q44" s="60"/>
      <c r="R44" s="1"/>
    </row>
    <row r="45" customFormat="false" ht="14.25" hidden="false" customHeight="false" outlineLevel="0" collapsed="false">
      <c r="A45" s="43" t="n">
        <v>30</v>
      </c>
      <c r="B45" s="24" t="n">
        <f aca="false">IF(MOD($A45,2)=0,320,256)/INT(MOD($A45/4,2)+1)</f>
        <v>160</v>
      </c>
      <c r="C45" s="25" t="n">
        <f aca="false">IF(MOD($A45,2)=0,200,160)/INT(MOD($A45/2,2)+1)</f>
        <v>100</v>
      </c>
      <c r="D45" s="25" t="n">
        <f aca="false">B45*C45/8</f>
        <v>2000</v>
      </c>
      <c r="E45" s="26" t="n">
        <f aca="false">D45*8</f>
        <v>16000</v>
      </c>
      <c r="F45" s="25" t="n">
        <f aca="false">B45/8</f>
        <v>20</v>
      </c>
      <c r="G45" s="25" t="n">
        <f aca="false">IF(C45/8=12.5,12,C45/8)</f>
        <v>12</v>
      </c>
      <c r="H45" s="27" t="n">
        <f aca="false">F45*G45*2</f>
        <v>480</v>
      </c>
      <c r="J45" s="20" t="n">
        <v>7</v>
      </c>
      <c r="K45" s="20" t="n">
        <v>6</v>
      </c>
      <c r="L45" s="21" t="n">
        <v>5</v>
      </c>
      <c r="M45" s="61" t="n">
        <v>4</v>
      </c>
      <c r="N45" s="61" t="n">
        <v>3</v>
      </c>
      <c r="O45" s="61" t="n">
        <v>2</v>
      </c>
      <c r="P45" s="61" t="n">
        <v>1</v>
      </c>
      <c r="Q45" s="21" t="n">
        <v>0</v>
      </c>
      <c r="R45" s="62"/>
    </row>
    <row r="46" customFormat="false" ht="14.25" hidden="false" customHeight="false" outlineLevel="0" collapsed="false">
      <c r="A46" s="43" t="n">
        <v>31</v>
      </c>
      <c r="B46" s="37" t="n">
        <f aca="false">IF(MOD($A46,2)=0,320,256)/INT(MOD($A46/4,2)+1)</f>
        <v>128</v>
      </c>
      <c r="C46" s="38" t="n">
        <f aca="false">IF(MOD($A46,2)=0,200,160)/INT(MOD($A46/2,2)+1)</f>
        <v>80</v>
      </c>
      <c r="D46" s="38" t="n">
        <f aca="false">B46*C46/8</f>
        <v>1280</v>
      </c>
      <c r="E46" s="49" t="n">
        <f aca="false">D46*8</f>
        <v>10240</v>
      </c>
      <c r="F46" s="38" t="n">
        <f aca="false">B46/8</f>
        <v>16</v>
      </c>
      <c r="G46" s="38" t="n">
        <f aca="false">IF(C46/8=12.5,12,C46/8)</f>
        <v>10</v>
      </c>
      <c r="H46" s="40" t="n">
        <f aca="false">F46*G46*2</f>
        <v>320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  <c r="O46" s="28" t="n">
        <v>0</v>
      </c>
      <c r="P46" s="28" t="n">
        <v>0</v>
      </c>
      <c r="Q46" s="63" t="n">
        <v>0</v>
      </c>
      <c r="R46" s="29" t="n">
        <f aca="false">$J$1*$J46+$K$1*$K46+$L$1*$L46+$M$1*$M46+$N$1*$N46+$O$1*$O46+$P$1*$P46+$Q$1*$Q46</f>
        <v>0</v>
      </c>
    </row>
    <row r="48" customFormat="false" ht="14.25" hidden="false" customHeight="false" outlineLevel="0" collapsed="false">
      <c r="C48" s="64" t="s">
        <v>49</v>
      </c>
      <c r="D48" s="64"/>
      <c r="E48" s="65" t="s">
        <v>50</v>
      </c>
      <c r="F48" s="65"/>
    </row>
    <row r="49" customFormat="false" ht="14.25" hidden="false" customHeight="false" outlineLevel="0" collapsed="false">
      <c r="C49" s="66" t="s">
        <v>51</v>
      </c>
      <c r="D49" s="66"/>
      <c r="E49" s="66" t="s">
        <v>52</v>
      </c>
      <c r="F49" s="66"/>
    </row>
    <row r="50" customFormat="false" ht="14.25" hidden="false" customHeight="false" outlineLevel="0" collapsed="false">
      <c r="C50" s="67" t="s">
        <v>53</v>
      </c>
      <c r="D50" s="67"/>
      <c r="E50" s="67" t="s">
        <v>54</v>
      </c>
      <c r="F50" s="67"/>
    </row>
  </sheetData>
  <mergeCells count="20">
    <mergeCell ref="J4:K4"/>
    <mergeCell ref="J5:K5"/>
    <mergeCell ref="M5:N5"/>
    <mergeCell ref="O5:P5"/>
    <mergeCell ref="J9:K9"/>
    <mergeCell ref="K10:L10"/>
    <mergeCell ref="N10:O10"/>
    <mergeCell ref="K11:L11"/>
    <mergeCell ref="N11:O11"/>
    <mergeCell ref="J36:K36"/>
    <mergeCell ref="K37:L37"/>
    <mergeCell ref="J43:K43"/>
    <mergeCell ref="K44:L44"/>
    <mergeCell ref="M44:Q44"/>
    <mergeCell ref="C48:D48"/>
    <mergeCell ref="E48:F48"/>
    <mergeCell ref="C49:D49"/>
    <mergeCell ref="E49:F49"/>
    <mergeCell ref="C50:D50"/>
    <mergeCell ref="E50:F5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247C16FD-A747-4C2E-AEF1-BA4ADB59FADA}">
            <xm:f>8000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E6:E13 E17:E24 E28:E35 E39:E46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LibreOffice/24.8.4.2$Linux_X86_64 LibreOffice_project/8ca96b5dbde0bac27531a649ebb8cc512ab2f040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2025-01-03T14:19:25Z</dcterms:modified>
  <cp:revision>3</cp:revision>
  <dc:subject/>
  <dc:title/>
</cp:coreProperties>
</file>