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<sst xmlns="http://schemas.openxmlformats.org/spreadsheetml/2006/main" count="85" uniqueCount="85">
  <si>
    <t xml:space="preserve">Display Mode Register MSB Encryption:</t>
  </si>
  <si>
    <t xml:space="preserve">Video Resolution Mode (0-31)</t>
  </si>
  <si>
    <t xml:space="preserve">Horiz. Resolutions:</t>
  </si>
  <si>
    <t>(reserved)</t>
  </si>
  <si>
    <t>Horiz.</t>
  </si>
  <si>
    <t>Vert</t>
  </si>
  <si>
    <t xml:space="preserve">Total Bits</t>
  </si>
  <si>
    <t xml:space="preserve">Display Mode Register LSB Encryption:</t>
  </si>
  <si>
    <t xml:space="preserve">Extended Graphics Enable (0=disabled, 1=enabled)</t>
  </si>
  <si>
    <t xml:space="preserve">Overscan Multipliers:</t>
  </si>
  <si>
    <t xml:space="preserve">Extended Graphics Mode (0=tiled, 1=bitmap)</t>
  </si>
  <si>
    <t>x</t>
  </si>
  <si>
    <t xml:space="preserve">Extended Color Bit Depth (0=1, 1=2, 2=4, 3=8)</t>
  </si>
  <si>
    <t xml:space="preserve">Standard Graphics Enable (0=disabled, 1=enabled)</t>
  </si>
  <si>
    <t xml:space="preserve">Standard Graphics Mode (0=text, 1=bitmap)</t>
  </si>
  <si>
    <t xml:space="preserve">Standard Color Bit Depth (0=1, 1=2, 2=4, 3=8)</t>
  </si>
  <si>
    <t xml:space="preserve">Screen Resolution:</t>
  </si>
  <si>
    <t xml:space="preserve">640 x 480</t>
  </si>
  <si>
    <t xml:space="preserve">Screen Refresh Rate:</t>
  </si>
  <si>
    <t xml:space="preserve">60 Hz</t>
  </si>
  <si>
    <t>hz</t>
  </si>
  <si>
    <t xml:space="preserve">Vertical Refresh:</t>
  </si>
  <si>
    <t xml:space="preserve">31.46875 kHz</t>
  </si>
  <si>
    <t>Video</t>
  </si>
  <si>
    <t>x1</t>
  </si>
  <si>
    <t>x2</t>
  </si>
  <si>
    <t>x4</t>
  </si>
  <si>
    <t xml:space="preserve">Pixel Clock:</t>
  </si>
  <si>
    <t xml:space="preserve">25.175 MHz</t>
  </si>
  <si>
    <t>Resolution</t>
  </si>
  <si>
    <t>"4:3"</t>
  </si>
  <si>
    <t xml:space="preserve">Horizontal timing (line)</t>
  </si>
  <si>
    <t>"16:10"</t>
  </si>
  <si>
    <t>*100</t>
  </si>
  <si>
    <t xml:space="preserve">Polarity of horizontal sync pulse is negative.</t>
  </si>
  <si>
    <t xml:space="preserve">Scanline part</t>
  </si>
  <si>
    <t>Pixels</t>
  </si>
  <si>
    <t xml:space="preserve">Time [µs]</t>
  </si>
  <si>
    <t>Character</t>
  </si>
  <si>
    <t xml:space="preserve">Visible area</t>
  </si>
  <si>
    <t xml:space="preserve">Front porch</t>
  </si>
  <si>
    <t xml:space="preserve">Sync pulse</t>
  </si>
  <si>
    <t xml:space="preserve">Back porch</t>
  </si>
  <si>
    <t xml:space="preserve">Whole line</t>
  </si>
  <si>
    <t>Single</t>
  </si>
  <si>
    <t>Bitplane</t>
  </si>
  <si>
    <t xml:space="preserve">Vertical timing (frame)</t>
  </si>
  <si>
    <t xml:space="preserve">Polarity of vertical sync pulse is negative.</t>
  </si>
  <si>
    <t xml:space="preserve">Frame part</t>
  </si>
  <si>
    <t>Lines</t>
  </si>
  <si>
    <t xml:space="preserve">Time [ms]</t>
  </si>
  <si>
    <t xml:space="preserve">Text Buffer</t>
  </si>
  <si>
    <t xml:space="preserve">with Color</t>
  </si>
  <si>
    <t xml:space="preserve">Whole frame</t>
  </si>
  <si>
    <t xml:space="preserve">Register Encoded Graphics Modes</t>
  </si>
  <si>
    <t xml:space="preserve">Mode #</t>
  </si>
  <si>
    <t>h.pixel</t>
  </si>
  <si>
    <t>v.pixel</t>
  </si>
  <si>
    <t>aspect</t>
  </si>
  <si>
    <t>H.Base</t>
  </si>
  <si>
    <t>V.Base</t>
  </si>
  <si>
    <t>H.O.Scan</t>
  </si>
  <si>
    <t>V.O.Scan</t>
  </si>
  <si>
    <t>Columns</t>
  </si>
  <si>
    <t>Rows</t>
  </si>
  <si>
    <t xml:space="preserve">Std Txt Bfr</t>
  </si>
  <si>
    <t xml:space="preserve">Ext Color</t>
  </si>
  <si>
    <t xml:space="preserve">Std Color</t>
  </si>
  <si>
    <t xml:space="preserve">Extended Graphics</t>
  </si>
  <si>
    <t xml:space="preserve">2 Colors</t>
  </si>
  <si>
    <t xml:space="preserve">&lt;= 9600</t>
  </si>
  <si>
    <t xml:space="preserve">4 Colors</t>
  </si>
  <si>
    <t xml:space="preserve">&lt;= 4800</t>
  </si>
  <si>
    <t xml:space="preserve">16 Colors</t>
  </si>
  <si>
    <t xml:space="preserve">&lt;= 2400</t>
  </si>
  <si>
    <t xml:space="preserve">256 Colors</t>
  </si>
  <si>
    <t xml:space="preserve">&lt;= 1200</t>
  </si>
  <si>
    <t>Invalid</t>
  </si>
  <si>
    <t xml:space="preserve"> &gt; 9600</t>
  </si>
  <si>
    <t xml:space="preserve">Standard Graphics</t>
  </si>
  <si>
    <t xml:space="preserve">&lt;= 65536</t>
  </si>
  <si>
    <t xml:space="preserve">&lt;= 32768</t>
  </si>
  <si>
    <t xml:space="preserve">&lt;= 16384</t>
  </si>
  <si>
    <t xml:space="preserve">&lt;= 8196</t>
  </si>
  <si>
    <t xml:space="preserve"> &gt; 65536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</si>
</sst>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4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sz val="11.000000"/>
      <color theme="1"/>
      <name val="Carlito"/>
    </font>
    <font>
      <sz val="11.000000"/>
      <color theme="0"/>
      <name val="Carlito"/>
    </font>
    <font>
      <sz val="11.000000"/>
      <color rgb="FF9C6500"/>
      <name val="Carlito"/>
    </font>
    <font>
      <sz val="11.000000"/>
      <name val="Carlito"/>
    </font>
    <font>
      <b/>
      <sz val="11.000000"/>
      <color theme="1"/>
      <name val="Calibri"/>
      <scheme val="minor"/>
    </font>
    <font>
      <b/>
      <sz val="11.000000"/>
      <color theme="0"/>
      <name val="Carlito"/>
    </font>
    <font>
      <sz val="12.000000"/>
      <name val="Carlito"/>
    </font>
    <font>
      <b/>
      <sz val="16.000000"/>
      <color theme="0"/>
      <name val="Calibri"/>
      <scheme val="minor"/>
    </font>
    <font>
      <sz val="11.000000"/>
      <color rgb="FFC00000"/>
      <name val="Carlito"/>
    </font>
    <font>
      <b/>
      <sz val="11.000000"/>
      <color rgb="FFC00000"/>
      <name val="Carlito"/>
    </font>
    <font>
      <b/>
      <sz val="11.000000"/>
      <color theme="1"/>
      <name val="Carlito"/>
    </font>
    <font>
      <b/>
      <sz val="20.000000"/>
      <color theme="0"/>
      <name val="Calibri"/>
      <scheme val="minor"/>
    </font>
    <font>
      <b/>
      <sz val="20.000000"/>
      <color theme="0"/>
      <name val="Carlito"/>
    </font>
    <font>
      <b/>
      <sz val="10.000000"/>
      <color theme="1"/>
      <name val="Carlito"/>
    </font>
    <font>
      <b/>
      <sz val="10.000000"/>
      <color indexed="5"/>
      <name val="Carlito"/>
    </font>
    <font>
      <sz val="10.000000"/>
      <color theme="1"/>
      <name val="Carlito"/>
    </font>
    <font>
      <b/>
      <sz val="10.000000"/>
      <name val="Carlito"/>
    </font>
    <font>
      <b/>
      <sz val="10.000000"/>
      <color indexed="2"/>
      <name val="Carlito"/>
    </font>
    <font>
      <sz val="11.000000"/>
      <color theme="9" tint="-0.499984740745262"/>
      <name val="Carlito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26"/>
        <bgColor indexed="26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EB9C"/>
        <b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C00000"/>
        <bgColor rgb="FFC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"/>
        <bgColor theme="5" tint="0"/>
      </patternFill>
    </fill>
    <fill>
      <patternFill patternType="solid">
        <fgColor indexed="5"/>
        <bgColor indexed="5"/>
      </patternFill>
    </fill>
    <fill>
      <patternFill patternType="solid">
        <fgColor rgb="FF00B050"/>
        <bgColor rgb="FF00B050"/>
      </patternFill>
    </fill>
    <fill>
      <patternFill patternType="solid">
        <fgColor theme="1" tint="0.049989318521683403"/>
        <bgColor theme="1" tint="0.049989318521683403"/>
      </patternFill>
    </fill>
  </fills>
  <borders count="21">
    <border>
      <left style="none"/>
      <right style="none"/>
      <top style="none"/>
      <bottom style="none"/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rgb="FFB2B2B2"/>
      </right>
      <top style="thin">
        <color theme="1"/>
      </top>
      <bottom style="thin">
        <color theme="1"/>
      </bottom>
      <diagonal style="none"/>
    </border>
    <border>
      <left style="thin">
        <color rgb="FFB2B2B2"/>
      </left>
      <right style="thin">
        <color rgb="FFB2B2B2"/>
      </right>
      <top style="thin">
        <color theme="1"/>
      </top>
      <bottom style="thin">
        <color theme="1"/>
      </bottom>
      <diagonal style="none"/>
    </border>
    <border>
      <left style="thin">
        <color rgb="FFB2B2B2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</borders>
  <cellStyleXfs count="29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2" fillId="4" borderId="0" numFmtId="0" applyNumberFormat="0" applyFont="1" applyFill="1" applyBorder="0"/>
    <xf fontId="0" fillId="5" borderId="0" numFmtId="0" applyNumberFormat="0" applyFont="1" applyFill="1" applyBorder="0"/>
    <xf fontId="0" fillId="6" borderId="2" numFmtId="0" applyNumberFormat="0" applyFont="0" applyFill="1" applyBorder="1"/>
    <xf fontId="2" fillId="7" borderId="0" numFmtId="0" applyNumberFormat="0" applyFont="1" applyFill="1" applyBorder="0"/>
    <xf fontId="2" fillId="8" borderId="0" numFmtId="0" applyNumberFormat="0" applyFont="1" applyFill="1" applyBorder="0"/>
    <xf fontId="2" fillId="9" borderId="0" numFmtId="0" applyNumberFormat="0" applyFont="1" applyFill="1" applyBorder="0"/>
    <xf fontId="0" fillId="10" borderId="0" numFmtId="0" applyNumberFormat="0" applyFont="1" applyFill="1" applyBorder="0"/>
    <xf fontId="3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0" fillId="14" borderId="0" numFmtId="0" applyNumberFormat="0" applyFont="1" applyFill="1" applyBorder="0"/>
    <xf fontId="2" fillId="15" borderId="0" numFmtId="0" applyNumberFormat="0" applyFont="1" applyFill="1" applyBorder="0"/>
    <xf fontId="2" fillId="16" borderId="0" numFmtId="0" applyNumberFormat="0" applyFont="1" applyFill="1" applyBorder="0"/>
    <xf fontId="0" fillId="17" borderId="0" numFmtId="0" applyNumberFormat="0" applyFont="1" applyFill="1" applyBorder="0"/>
    <xf fontId="2" fillId="18" borderId="0" numFmtId="0" applyNumberFormat="0" applyFont="1" applyFill="1" applyBorder="0"/>
    <xf fontId="4" fillId="19" borderId="0" numFmtId="0" applyNumberFormat="0" applyFont="1" applyFill="1" applyBorder="0"/>
    <xf fontId="0" fillId="20" borderId="0" numFmtId="0" applyNumberFormat="0" applyFont="1" applyFill="1" applyBorder="0"/>
    <xf fontId="0" fillId="21" borderId="0" numFmtId="0" applyNumberFormat="0" applyFont="1" applyFill="1" applyBorder="0"/>
    <xf fontId="2" fillId="22" borderId="0" numFmtId="0" applyNumberFormat="0" applyFont="1" applyFill="1" applyBorder="0"/>
    <xf fontId="0" fillId="23" borderId="0" numFmtId="0" applyNumberFormat="0" applyFont="1" applyFill="1" applyBorder="0"/>
    <xf fontId="0" fillId="24" borderId="0" numFmtId="0" applyNumberFormat="0" applyFont="1" applyFill="1" applyBorder="0"/>
    <xf fontId="2" fillId="25" borderId="0" numFmtId="0" applyNumberFormat="0" applyFont="1" applyFill="1" applyBorder="0"/>
    <xf fontId="2" fillId="26" borderId="0" numFmtId="0" applyNumberFormat="0" applyFont="1" applyFill="1" applyBorder="0"/>
    <xf fontId="0" fillId="27" borderId="0" numFmtId="0" applyNumberFormat="0" applyFont="1" applyFill="1" applyBorder="0"/>
    <xf fontId="2" fillId="28" borderId="0" numFmtId="0" applyNumberFormat="0" applyFont="1" applyFill="1" applyBorder="0"/>
    <xf fontId="0" fillId="29" borderId="0" numFmtId="0" applyNumberFormat="0" applyFont="1" applyFill="1" applyBorder="0"/>
  </cellStyleXfs>
  <cellXfs count="123">
    <xf fontId="0" fillId="0" borderId="0" numFmtId="0" xfId="0"/>
    <xf fontId="5" fillId="0" borderId="0" numFmtId="0" xfId="0" applyFont="1"/>
    <xf fontId="5" fillId="0" borderId="0" numFmtId="0" xfId="0" applyFont="1" applyAlignment="1">
      <alignment horizontal="center"/>
    </xf>
    <xf fontId="5" fillId="0" borderId="0" numFmtId="0" xfId="0" applyFont="1">
      <protection hidden="0" locked="1"/>
    </xf>
    <xf fontId="6" fillId="22" borderId="3" numFmtId="0" xfId="21" applyFont="1" applyFill="1" applyBorder="1" applyAlignment="1">
      <alignment horizontal="center"/>
    </xf>
    <xf fontId="6" fillId="22" borderId="4" numFmtId="0" xfId="21" applyFont="1" applyFill="1" applyBorder="1" applyAlignment="1">
      <alignment horizontal="center"/>
    </xf>
    <xf fontId="6" fillId="22" borderId="5" numFmtId="0" xfId="21" applyFont="1" applyFill="1" applyBorder="1" applyAlignment="1">
      <alignment horizontal="center"/>
    </xf>
    <xf fontId="5" fillId="0" borderId="6" numFmtId="0" xfId="0" applyFont="1" applyBorder="1"/>
    <xf fontId="6" fillId="22" borderId="7" numFmtId="0" xfId="21" applyFont="1" applyFill="1" applyBorder="1" applyAlignment="1">
      <alignment horizontal="center"/>
    </xf>
    <xf fontId="5" fillId="21" borderId="0" numFmtId="0" xfId="20" applyFont="1" applyFill="1"/>
    <xf fontId="5" fillId="21" borderId="8" numFmtId="0" xfId="20" applyFont="1" applyFill="1" applyBorder="1"/>
    <xf fontId="5" fillId="0" borderId="9" numFmtId="0" xfId="0" applyFont="1" applyBorder="1">
      <protection hidden="0" locked="1"/>
    </xf>
    <xf fontId="6" fillId="4" borderId="3" numFmtId="0" xfId="3" applyFont="1" applyFill="1" applyBorder="1" applyAlignment="1">
      <alignment horizontal="center"/>
    </xf>
    <xf fontId="6" fillId="4" borderId="5" numFmtId="0" xfId="3" applyFont="1" applyFill="1" applyBorder="1" applyAlignment="1">
      <alignment horizontal="center"/>
    </xf>
    <xf fontId="5" fillId="23" borderId="0" numFmtId="0" xfId="22" applyFont="1" applyFill="1"/>
    <xf fontId="5" fillId="23" borderId="8" numFmtId="0" xfId="22" applyFont="1" applyFill="1" applyBorder="1"/>
    <xf fontId="7" fillId="11" borderId="7" numFmtId="0" xfId="10" applyFont="1" applyFill="1" applyBorder="1" applyAlignment="1">
      <alignment horizontal="center"/>
    </xf>
    <xf fontId="5" fillId="0" borderId="4" numFmtId="0" xfId="0" applyFont="1" applyBorder="1"/>
    <xf fontId="5" fillId="21" borderId="6" numFmtId="0" xfId="20" applyFont="1" applyFill="1" applyBorder="1"/>
    <xf fontId="5" fillId="21" borderId="10" numFmtId="0" xfId="20" applyFont="1" applyFill="1" applyBorder="1"/>
    <xf fontId="5" fillId="0" borderId="9" numFmtId="0" xfId="0" applyFont="1" applyBorder="1"/>
    <xf fontId="6" fillId="4" borderId="3" numFmtId="0" xfId="3" applyFont="1" applyFill="1" applyBorder="1" applyAlignment="1">
      <alignment horizontal="right"/>
    </xf>
    <xf fontId="6" fillId="4" borderId="4" numFmtId="0" xfId="3" applyFont="1" applyFill="1" applyBorder="1"/>
    <xf fontId="6" fillId="4" borderId="5" numFmtId="0" xfId="3" applyFont="1" applyFill="1" applyBorder="1"/>
    <xf fontId="6" fillId="15" borderId="7" numFmtId="0" xfId="14" applyFont="1" applyFill="1" applyBorder="1" applyAlignment="1">
      <alignment horizontal="center"/>
    </xf>
    <xf fontId="6" fillId="16" borderId="4" numFmtId="0" xfId="15" applyFont="1" applyFill="1" applyBorder="1"/>
    <xf fontId="6" fillId="16" borderId="5" numFmtId="0" xfId="15" applyFont="1" applyFill="1" applyBorder="1"/>
    <xf fontId="7" fillId="11" borderId="11" numFmtId="0" xfId="10" applyFont="1" applyFill="1" applyBorder="1"/>
    <xf fontId="7" fillId="11" borderId="12" numFmtId="0" xfId="10" applyFont="1" applyFill="1" applyBorder="1" applyAlignment="1">
      <alignment horizontal="left"/>
    </xf>
    <xf fontId="7" fillId="11" borderId="13" numFmtId="0" xfId="10" applyFont="1" applyFill="1" applyBorder="1" applyAlignment="1">
      <alignment horizontal="center"/>
      <protection hidden="0" locked="1"/>
    </xf>
    <xf fontId="5" fillId="0" borderId="4" numFmtId="0" xfId="0" applyFont="1" applyBorder="1">
      <protection hidden="0" locked="1"/>
    </xf>
    <xf fontId="5" fillId="0" borderId="8" numFmtId="0" xfId="0" applyFont="1" applyBorder="1"/>
    <xf fontId="5" fillId="0" borderId="0" numFmtId="0" xfId="0" applyFont="1" applyAlignment="1">
      <alignment horizontal="left"/>
    </xf>
    <xf fontId="5" fillId="0" borderId="0" numFmtId="0" xfId="0" applyFont="1" applyAlignment="1">
      <alignment horizontal="center"/>
      <protection hidden="0" locked="1"/>
    </xf>
    <xf fontId="5" fillId="21" borderId="14" numFmtId="0" xfId="20" applyFont="1" applyFill="1" applyBorder="1"/>
    <xf fontId="7" fillId="11" borderId="3" numFmtId="0" xfId="10" applyFont="1" applyFill="1" applyBorder="1" applyAlignment="1">
      <alignment horizontal="right"/>
    </xf>
    <xf fontId="7" fillId="11" borderId="5" numFmtId="0" xfId="10" applyFont="1" applyFill="1" applyBorder="1" applyAlignment="1">
      <alignment horizontal="left"/>
    </xf>
    <xf fontId="8" fillId="25" borderId="0" numFmtId="0" xfId="24" applyFont="1" applyFill="1"/>
    <xf fontId="8" fillId="25" borderId="8" numFmtId="0" xfId="24" applyFont="1" applyFill="1" applyBorder="1"/>
    <xf fontId="8" fillId="25" borderId="6" numFmtId="0" xfId="24" applyFont="1" applyFill="1" applyBorder="1"/>
    <xf fontId="8" fillId="25" borderId="10" numFmtId="0" xfId="24" applyFont="1" applyFill="1" applyBorder="1"/>
    <xf fontId="9" fillId="23" borderId="7" numFmtId="0" xfId="22" applyFont="1" applyFill="1" applyBorder="1" applyAlignment="1">
      <alignment horizontal="center"/>
      <protection hidden="0" locked="1"/>
    </xf>
    <xf fontId="0" fillId="0" borderId="7" numFmtId="0" xfId="0" applyBorder="1" applyAlignment="1">
      <alignment horizontal="center"/>
    </xf>
    <xf fontId="6" fillId="16" borderId="3" numFmtId="0" xfId="15" applyFont="1" applyFill="1" applyBorder="1"/>
    <xf fontId="9" fillId="23" borderId="7" numFmtId="0" xfId="22" applyFont="1" applyFill="1" applyBorder="1" applyAlignment="1">
      <alignment horizontal="center"/>
    </xf>
    <xf fontId="0" fillId="13" borderId="7" numFmtId="0" xfId="12" applyFill="1" applyBorder="1" applyAlignment="1">
      <alignment horizontal="center" vertical="center" wrapText="1"/>
    </xf>
    <xf fontId="5" fillId="0" borderId="6" numFmtId="0" xfId="0" applyFont="1" applyBorder="1">
      <protection hidden="0" locked="1"/>
    </xf>
    <xf fontId="6" fillId="28" borderId="15" numFmtId="0" xfId="27" applyFont="1" applyFill="1" applyBorder="1" applyAlignment="1">
      <alignment horizontal="center"/>
    </xf>
    <xf fontId="6" fillId="7" borderId="3" numFmtId="0" xfId="6" applyFont="1" applyFill="1" applyBorder="1" applyAlignment="1">
      <alignment horizontal="center"/>
    </xf>
    <xf fontId="6" fillId="7" borderId="5" numFmtId="0" xfId="6" applyFont="1" applyFill="1" applyBorder="1" applyAlignment="1">
      <alignment horizontal="center"/>
    </xf>
    <xf fontId="6" fillId="9" borderId="3" numFmtId="0" xfId="8" applyFont="1" applyFill="1" applyBorder="1" applyAlignment="1">
      <alignment horizontal="center"/>
    </xf>
    <xf fontId="6" fillId="9" borderId="5" numFmtId="0" xfId="8" applyFont="1" applyFill="1" applyBorder="1" applyAlignment="1">
      <alignment horizontal="center"/>
    </xf>
    <xf fontId="6" fillId="18" borderId="3" numFmtId="0" xfId="17" applyFont="1" applyFill="1" applyBorder="1" applyAlignment="1">
      <alignment horizontal="center"/>
    </xf>
    <xf fontId="6" fillId="18" borderId="5" numFmtId="0" xfId="17" applyFont="1" applyFill="1" applyBorder="1" applyAlignment="1">
      <alignment horizontal="center"/>
    </xf>
    <xf fontId="9" fillId="23" borderId="7" numFmtId="0" xfId="22" applyFont="1" applyFill="1" applyBorder="1" applyAlignment="1">
      <alignment horizontal="center" wrapText="1"/>
    </xf>
    <xf fontId="0" fillId="13" borderId="7" numFmtId="0" xfId="12" applyFill="1" applyBorder="1" applyAlignment="1">
      <alignment horizontal="center" vertical="center" wrapText="1"/>
      <protection hidden="0" locked="1"/>
    </xf>
    <xf fontId="5" fillId="0" borderId="0" numFmtId="164" xfId="0" applyNumberFormat="1" applyFont="1">
      <protection hidden="0" locked="1"/>
    </xf>
    <xf fontId="6" fillId="28" borderId="16" numFmtId="0" xfId="27" applyFont="1" applyFill="1" applyBorder="1" applyAlignment="1">
      <alignment horizontal="center"/>
    </xf>
    <xf fontId="10" fillId="4" borderId="7" numFmtId="0" xfId="3" applyFont="1" applyFill="1" applyBorder="1" applyAlignment="1">
      <alignment horizontal="center"/>
    </xf>
    <xf fontId="10" fillId="8" borderId="7" numFmtId="0" xfId="7" applyFont="1" applyFill="1" applyBorder="1" applyAlignment="1">
      <alignment horizontal="center"/>
      <protection hidden="0" locked="1"/>
    </xf>
    <xf fontId="10" fillId="26" borderId="7" numFmtId="0" xfId="25" applyFont="1" applyFill="1" applyBorder="1" applyAlignment="1">
      <alignment horizontal="center"/>
      <protection hidden="0" locked="1"/>
    </xf>
    <xf fontId="11" fillId="0" borderId="0" numFmtId="0" xfId="0" applyFont="1" applyAlignment="1">
      <alignment horizontal="left" vertical="center" wrapText="1"/>
    </xf>
    <xf fontId="11" fillId="0" borderId="0" numFmtId="0" xfId="0" applyFont="1" applyAlignment="1">
      <alignment horizontal="left" vertical="center" wrapText="1"/>
      <protection hidden="0" locked="1"/>
    </xf>
    <xf fontId="5" fillId="14" borderId="7" numFmtId="0" xfId="13" applyFont="1" applyFill="1" applyBorder="1" applyAlignment="1">
      <alignment horizontal="center"/>
    </xf>
    <xf fontId="5" fillId="5" borderId="7" numFmtId="0" xfId="4" applyFont="1" applyFill="1" applyBorder="1" applyAlignment="1">
      <alignment horizontal="center"/>
    </xf>
    <xf fontId="5" fillId="12" borderId="7" numFmtId="0" xfId="11" applyFont="1" applyFill="1" applyBorder="1" applyAlignment="1">
      <alignment horizontal="center"/>
    </xf>
    <xf fontId="5" fillId="29" borderId="7" numFmtId="0" xfId="28" applyFont="1" applyFill="1" applyBorder="1" applyAlignment="1">
      <alignment horizontal="center"/>
    </xf>
    <xf fontId="5" fillId="27" borderId="7" numFmtId="0" xfId="26" applyFont="1" applyFill="1" applyBorder="1" applyAlignment="1">
      <alignment horizontal="center"/>
    </xf>
    <xf fontId="5" fillId="17" borderId="7" numFmtId="0" xfId="16" applyFont="1" applyFill="1" applyBorder="1" applyAlignment="1">
      <alignment horizontal="center"/>
    </xf>
    <xf fontId="5" fillId="10" borderId="7" numFmtId="0" xfId="9" applyFont="1" applyFill="1" applyBorder="1" applyAlignment="1">
      <alignment horizontal="center"/>
    </xf>
    <xf fontId="5" fillId="0" borderId="7" numFmtId="0" xfId="0" applyFont="1" applyBorder="1" applyAlignment="1">
      <alignment horizontal="center"/>
    </xf>
    <xf fontId="12" fillId="22" borderId="7" numFmtId="0" xfId="21" applyFont="1" applyFill="1" applyBorder="1" applyAlignment="1">
      <alignment horizontal="center"/>
    </xf>
    <xf fontId="13" fillId="17" borderId="7" numFmtId="0" xfId="16" applyFont="1" applyFill="1" applyBorder="1" applyAlignment="1">
      <alignment horizontal="center"/>
    </xf>
    <xf fontId="14" fillId="0" borderId="0" numFmtId="0" xfId="0" applyFont="1" applyAlignment="1">
      <alignment horizontal="center"/>
    </xf>
    <xf fontId="1" fillId="25" borderId="7" numFmtId="0" xfId="24" applyFont="1" applyFill="1" applyBorder="1" applyAlignment="1">
      <alignment horizontal="center"/>
    </xf>
    <xf fontId="15" fillId="0" borderId="4" numFmtId="0" xfId="0" applyFont="1" applyBorder="1" applyAlignment="1">
      <alignment horizontal="center"/>
    </xf>
    <xf fontId="9" fillId="23" borderId="7" numFmtId="0" xfId="22" applyFont="1" applyFill="1" applyBorder="1" applyAlignment="1">
      <alignment horizontal="center" vertical="center" wrapText="1"/>
    </xf>
    <xf fontId="9" fillId="23" borderId="7" numFmtId="0" xfId="22" applyFont="1" applyFill="1" applyBorder="1" applyAlignment="1">
      <alignment horizontal="center" vertical="center" wrapText="1"/>
      <protection hidden="0" locked="1"/>
    </xf>
    <xf fontId="10" fillId="4" borderId="7" numFmtId="0" xfId="3" applyFont="1" applyFill="1" applyBorder="1" applyAlignment="1">
      <alignment horizontal="center"/>
      <protection hidden="0" locked="1"/>
    </xf>
    <xf fontId="5" fillId="5" borderId="7" numFmtId="0" xfId="4" applyFont="1" applyFill="1" applyBorder="1" applyAlignment="1">
      <alignment horizontal="center"/>
      <protection hidden="0" locked="1"/>
    </xf>
    <xf fontId="5" fillId="12" borderId="7" numFmtId="0" xfId="11" applyFont="1" applyFill="1" applyBorder="1" applyAlignment="1">
      <alignment horizontal="center"/>
      <protection hidden="0" locked="1"/>
    </xf>
    <xf fontId="5" fillId="29" borderId="7" numFmtId="0" xfId="28" applyFont="1" applyFill="1" applyBorder="1" applyAlignment="1">
      <alignment horizontal="center"/>
      <protection hidden="0" locked="1"/>
    </xf>
    <xf fontId="5" fillId="27" borderId="7" numFmtId="0" xfId="26" applyFont="1" applyFill="1" applyBorder="1" applyAlignment="1">
      <alignment horizontal="center"/>
      <protection hidden="0" locked="1"/>
    </xf>
    <xf fontId="5" fillId="17" borderId="7" numFmtId="0" xfId="16" applyFont="1" applyFill="1" applyBorder="1" applyAlignment="1">
      <alignment horizontal="center"/>
      <protection hidden="0" locked="1"/>
    </xf>
    <xf fontId="5" fillId="10" borderId="7" numFmtId="0" xfId="9" applyFont="1" applyFill="1" applyBorder="1" applyAlignment="1">
      <alignment horizontal="center"/>
      <protection hidden="0" locked="1"/>
    </xf>
    <xf fontId="15" fillId="0" borderId="4" numFmtId="0" xfId="0" applyFont="1" applyBorder="1"/>
    <xf fontId="6" fillId="28" borderId="15" numFmtId="0" xfId="27" applyFont="1" applyFill="1" applyBorder="1" applyAlignment="1">
      <alignment horizontal="center"/>
      <protection hidden="0" locked="1"/>
    </xf>
    <xf fontId="6" fillId="28" borderId="16" numFmtId="0" xfId="27" applyFont="1" applyFill="1" applyBorder="1" applyAlignment="1">
      <alignment horizontal="center"/>
      <protection hidden="0" locked="1"/>
    </xf>
    <xf fontId="16" fillId="22" borderId="7" numFmtId="0" xfId="21" applyFont="1" applyFill="1" applyBorder="1" applyAlignment="1">
      <alignment horizontal="center"/>
    </xf>
    <xf fontId="15" fillId="0" borderId="4" numFmtId="0" xfId="0" applyFont="1" applyBorder="1">
      <protection hidden="0" locked="1"/>
    </xf>
    <xf fontId="17" fillId="16" borderId="17" numFmtId="0" xfId="15" applyFont="1" applyFill="1" applyBorder="1" applyAlignment="1">
      <alignment horizontal="center"/>
    </xf>
    <xf fontId="17" fillId="16" borderId="18" numFmtId="0" xfId="15" applyFont="1" applyFill="1" applyBorder="1" applyAlignment="1">
      <alignment horizontal="center"/>
    </xf>
    <xf fontId="17" fillId="16" borderId="14" numFmtId="0" xfId="15" applyFont="1" applyFill="1" applyBorder="1" applyAlignment="1">
      <alignment horizontal="center"/>
    </xf>
    <xf fontId="6" fillId="15" borderId="7" numFmtId="0" xfId="14" applyFont="1" applyFill="1" applyBorder="1" applyAlignment="1">
      <alignment horizontal="center"/>
      <protection hidden="0" locked="1"/>
    </xf>
    <xf fontId="18" fillId="30" borderId="0" numFmtId="0" xfId="0" applyFont="1" applyFill="1" applyAlignment="1">
      <alignment horizontal="center"/>
    </xf>
    <xf fontId="5" fillId="20" borderId="17" numFmtId="0" xfId="19" applyFont="1" applyFill="1" applyBorder="1" applyAlignment="1">
      <alignment horizontal="center"/>
    </xf>
    <xf fontId="5" fillId="20" borderId="0" numFmtId="0" xfId="19" applyFont="1" applyFill="1" applyAlignment="1">
      <alignment horizontal="center"/>
    </xf>
    <xf fontId="5" fillId="20" borderId="0" numFmtId="0" xfId="19" applyFont="1" applyFill="1" applyAlignment="1">
      <alignment horizontal="center"/>
      <protection hidden="0" locked="1"/>
    </xf>
    <xf fontId="5" fillId="20" borderId="14" numFmtId="0" xfId="19" applyFont="1" applyFill="1" applyBorder="1" applyAlignment="1">
      <alignment horizontal="center"/>
      <protection hidden="0" locked="1"/>
    </xf>
    <xf fontId="8" fillId="0" borderId="8" numFmtId="0" xfId="0" applyFont="1" applyBorder="1" applyAlignment="1">
      <alignment horizontal="center"/>
    </xf>
    <xf fontId="19" fillId="31" borderId="0" numFmtId="0" xfId="0" applyFont="1" applyFill="1" applyAlignment="1">
      <alignment horizontal="center"/>
      <protection hidden="0" locked="1"/>
    </xf>
    <xf fontId="20" fillId="32" borderId="0" numFmtId="0" xfId="0" applyFont="1" applyFill="1">
      <protection hidden="0" locked="1"/>
    </xf>
    <xf fontId="5" fillId="20" borderId="19" numFmtId="0" xfId="19" applyFont="1" applyFill="1" applyBorder="1" applyAlignment="1">
      <alignment horizontal="center"/>
    </xf>
    <xf fontId="5" fillId="20" borderId="8" numFmtId="0" xfId="19" applyFont="1" applyFill="1" applyBorder="1" applyAlignment="1">
      <alignment horizontal="center"/>
      <protection hidden="0" locked="1"/>
    </xf>
    <xf fontId="19" fillId="33" borderId="0" numFmtId="0" xfId="0" applyFont="1" applyFill="1" applyAlignment="1">
      <alignment horizontal="center"/>
      <protection hidden="0" locked="1"/>
    </xf>
    <xf fontId="21" fillId="34" borderId="0" numFmtId="0" xfId="0" applyFont="1" applyFill="1" applyAlignment="1">
      <alignment horizontal="center"/>
      <protection hidden="0" locked="1"/>
    </xf>
    <xf fontId="21" fillId="35" borderId="0" numFmtId="0" xfId="0" applyFont="1" applyFill="1" applyAlignment="1">
      <alignment horizontal="center"/>
      <protection hidden="0" locked="1"/>
    </xf>
    <xf fontId="22" fillId="36" borderId="0" numFmtId="0" xfId="0" applyFont="1" applyFill="1" applyAlignment="1">
      <alignment horizontal="center"/>
      <protection hidden="0" locked="1"/>
    </xf>
    <xf fontId="20" fillId="32" borderId="0" numFmtId="0" xfId="0" applyFont="1" applyFill="1" applyAlignment="1">
      <alignment horizontal="left"/>
      <protection hidden="0" locked="1"/>
    </xf>
    <xf fontId="20" fillId="0" borderId="0" numFmtId="0" xfId="0" applyFont="1"/>
    <xf fontId="5" fillId="0" borderId="8" numFmtId="0" xfId="0" applyFont="1" applyBorder="1" applyAlignment="1">
      <alignment horizontal="center"/>
    </xf>
    <xf fontId="5" fillId="20" borderId="19" numFmtId="0" xfId="19" applyFont="1" applyFill="1" applyBorder="1" applyAlignment="1">
      <alignment horizontal="center"/>
      <protection hidden="0" locked="1"/>
    </xf>
    <xf fontId="5" fillId="24" borderId="19" numFmtId="0" xfId="23" applyFont="1" applyFill="1" applyBorder="1" applyAlignment="1">
      <alignment horizontal="center"/>
      <protection hidden="0" locked="1"/>
    </xf>
    <xf fontId="5" fillId="24" borderId="0" numFmtId="0" xfId="23" applyFont="1" applyFill="1" applyAlignment="1">
      <alignment horizontal="center"/>
    </xf>
    <xf fontId="5" fillId="24" borderId="0" numFmtId="0" xfId="23" applyFont="1" applyFill="1" applyAlignment="1">
      <alignment horizontal="center"/>
      <protection hidden="0" locked="1"/>
    </xf>
    <xf fontId="5" fillId="24" borderId="8" numFmtId="0" xfId="23" applyFont="1" applyFill="1" applyBorder="1" applyAlignment="1">
      <alignment horizontal="center"/>
      <protection hidden="0" locked="1"/>
    </xf>
    <xf fontId="5" fillId="20" borderId="20" numFmtId="0" xfId="19" applyFont="1" applyFill="1" applyBorder="1" applyAlignment="1">
      <alignment horizontal="center"/>
    </xf>
    <xf fontId="5" fillId="20" borderId="6" numFmtId="0" xfId="19" applyFont="1" applyFill="1" applyBorder="1" applyAlignment="1">
      <alignment horizontal="center"/>
    </xf>
    <xf fontId="5" fillId="20" borderId="6" numFmtId="0" xfId="19" applyFont="1" applyFill="1" applyBorder="1" applyAlignment="1">
      <alignment horizontal="center"/>
      <protection hidden="0" locked="1"/>
    </xf>
    <xf fontId="5" fillId="20" borderId="10" numFmtId="0" xfId="19" applyFont="1" applyFill="1" applyBorder="1" applyAlignment="1">
      <alignment horizontal="center"/>
      <protection hidden="0" locked="1"/>
    </xf>
    <xf fontId="5" fillId="0" borderId="10" numFmtId="0" xfId="0" applyFont="1" applyBorder="1" applyAlignment="1">
      <alignment horizontal="center"/>
    </xf>
    <xf fontId="5" fillId="0" borderId="0" numFmtId="0" xfId="0" applyFont="1" applyAlignment="1">
      <alignment horizontal="right"/>
    </xf>
    <xf fontId="23" fillId="0" borderId="0" numFmtId="0" xfId="0" applyFont="1" applyAlignment="1">
      <alignment horizontal="center"/>
      <protection hidden="0" locked="1"/>
    </xf>
  </cellXfs>
  <cellStyles count="29">
    <cellStyle name="Normal" xfId="0" builtinId="0"/>
    <cellStyle name="Check Cell" xfId="1" builtinId="23"/>
    <cellStyle name="60% - Accent3" xfId="2" builtinId="40"/>
    <cellStyle name="Accent6" xfId="3" builtinId="49"/>
    <cellStyle name="40% - Accent6" xfId="4" builtinId="51"/>
    <cellStyle name="Note" xfId="5" builtinId="10"/>
    <cellStyle name="60% - Accent6" xfId="6" builtinId="52"/>
    <cellStyle name="Accent2" xfId="7" builtinId="33"/>
    <cellStyle name="60% - Accent2" xfId="8" builtinId="36"/>
    <cellStyle name="20% - Accent4" xfId="9" builtinId="42"/>
    <cellStyle name="Neutral" xfId="10" builtinId="28"/>
    <cellStyle name="20% - Accent6" xfId="11" builtinId="50"/>
    <cellStyle name="20% - Accent3" xfId="12" builtinId="38"/>
    <cellStyle name="40% - Accent3" xfId="13" builtinId="39"/>
    <cellStyle name="Accent1" xfId="14" builtinId="29"/>
    <cellStyle name="60% - Accent1" xfId="15" builtinId="32"/>
    <cellStyle name="40% - Accent4" xfId="16" builtinId="43"/>
    <cellStyle name="60% - Accent4" xfId="17" builtinId="44"/>
    <cellStyle name="Bad" xfId="18" builtinId="27"/>
    <cellStyle name="20% - Accent1" xfId="19" builtinId="30"/>
    <cellStyle name="20% - Accent5" xfId="20" builtinId="46"/>
    <cellStyle name="Accent5" xfId="21" builtinId="45"/>
    <cellStyle name="40% - Accent5" xfId="22" builtinId="47"/>
    <cellStyle name="40% - Accent1" xfId="23" builtinId="31"/>
    <cellStyle name="60% - Accent5" xfId="24" builtinId="48"/>
    <cellStyle name="Accent4" xfId="25" builtinId="41"/>
    <cellStyle name="20% - Accent2" xfId="26" builtinId="34"/>
    <cellStyle name="Accent3" xfId="27"/>
    <cellStyle name="40% - Accent2" xfId="28" builtin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topLeftCell="A10" zoomScale="100" workbookViewId="0">
      <selection activeCell="A1" activeCellId="0" sqref="A1"/>
    </sheetView>
  </sheetViews>
  <sheetFormatPr defaultRowHeight="14.25"/>
  <cols>
    <col customWidth="1" min="1" max="1" style="1" width="12.00390625"/>
    <col customWidth="1" min="2" max="4" style="1" width="9.140625"/>
    <col min="5" max="13" style="1" width="9.140625"/>
    <col customWidth="1" min="14" max="14" style="1" width="11.8515625"/>
    <col customWidth="1" min="15" max="15" style="1" width="12.00390625"/>
    <col min="16" max="16384" style="1" width="9.140625"/>
  </cols>
  <sheetData>
    <row r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4.25">
      <c r="A3" s="2"/>
      <c r="B3" s="1"/>
      <c r="C3" s="1"/>
      <c r="D3" s="1"/>
      <c r="E3" s="1"/>
      <c r="F3" s="1"/>
      <c r="G3" s="3"/>
      <c r="H3" s="1"/>
      <c r="I3" s="1"/>
      <c r="J3" s="1"/>
      <c r="K3" s="1"/>
      <c r="L3" s="3"/>
    </row>
    <row r="4" ht="14.25">
      <c r="A4" s="4" t="s">
        <v>0</v>
      </c>
      <c r="B4" s="5"/>
      <c r="C4" s="5"/>
      <c r="D4" s="5"/>
      <c r="E4" s="5"/>
      <c r="F4" s="6"/>
      <c r="G4" s="3"/>
      <c r="H4" s="7"/>
      <c r="I4" s="7"/>
      <c r="J4" s="1"/>
      <c r="K4" s="1"/>
      <c r="L4" s="1"/>
    </row>
    <row r="5" ht="14.25">
      <c r="A5" s="8">
        <v>5</v>
      </c>
      <c r="B5" s="9" t="s">
        <v>1</v>
      </c>
      <c r="C5" s="9"/>
      <c r="D5" s="9"/>
      <c r="E5" s="9"/>
      <c r="F5" s="10"/>
      <c r="G5" s="11"/>
      <c r="H5" s="12" t="s">
        <v>2</v>
      </c>
      <c r="I5" s="13"/>
      <c r="J5" s="1"/>
      <c r="K5" s="1"/>
      <c r="L5" s="1"/>
    </row>
    <row r="6" ht="14.25">
      <c r="A6" s="8">
        <v>1</v>
      </c>
      <c r="B6" s="14" t="s">
        <v>3</v>
      </c>
      <c r="C6" s="14"/>
      <c r="D6" s="14"/>
      <c r="E6" s="14"/>
      <c r="F6" s="15"/>
      <c r="G6" s="11"/>
      <c r="H6" s="16">
        <v>640</v>
      </c>
      <c r="I6" s="16">
        <v>512</v>
      </c>
      <c r="J6" s="3"/>
      <c r="K6" s="1"/>
      <c r="L6" s="1"/>
    </row>
    <row r="7" ht="14.25">
      <c r="A7" s="8">
        <v>1</v>
      </c>
      <c r="B7" s="9" t="s">
        <v>3</v>
      </c>
      <c r="C7" s="9"/>
      <c r="D7" s="9"/>
      <c r="E7" s="9"/>
      <c r="F7" s="10"/>
      <c r="G7" s="1"/>
      <c r="H7" s="17"/>
      <c r="I7" s="17"/>
      <c r="J7" s="7"/>
      <c r="K7" s="1"/>
      <c r="L7" s="1"/>
    </row>
    <row r="8" ht="14.25">
      <c r="A8" s="8">
        <v>1</v>
      </c>
      <c r="B8" s="18" t="s">
        <v>3</v>
      </c>
      <c r="C8" s="18"/>
      <c r="D8" s="18"/>
      <c r="E8" s="18"/>
      <c r="F8" s="19"/>
      <c r="G8" s="20"/>
      <c r="H8" s="21" t="s">
        <v>4</v>
      </c>
      <c r="I8" s="22" t="s">
        <v>5</v>
      </c>
      <c r="J8" s="23"/>
      <c r="K8" s="1"/>
      <c r="L8" s="1"/>
    </row>
    <row r="9" ht="14.25">
      <c r="A9" s="24">
        <f>SUM(A3:A8)</f>
        <v>8</v>
      </c>
      <c r="B9" s="25" t="s">
        <v>6</v>
      </c>
      <c r="C9" s="25"/>
      <c r="D9" s="25"/>
      <c r="E9" s="25"/>
      <c r="F9" s="26"/>
      <c r="G9" s="20"/>
      <c r="H9" s="27">
        <v>4</v>
      </c>
      <c r="I9" s="28">
        <v>3</v>
      </c>
      <c r="J9" s="29">
        <f>H9/I9</f>
        <v>1.3333333333333333</v>
      </c>
      <c r="K9" s="1"/>
      <c r="L9" s="3"/>
    </row>
    <row r="10" ht="14.25">
      <c r="A10" s="17"/>
      <c r="B10" s="30"/>
      <c r="C10" s="30"/>
      <c r="D10" s="30"/>
      <c r="E10" s="17"/>
      <c r="F10" s="17"/>
      <c r="G10" s="31"/>
      <c r="H10" s="27">
        <v>16</v>
      </c>
      <c r="I10" s="28">
        <v>10</v>
      </c>
      <c r="J10" s="29">
        <f>H10/I10</f>
        <v>1.6000000000000001</v>
      </c>
      <c r="K10" s="1"/>
      <c r="L10" s="1"/>
    </row>
    <row r="11" ht="14.25">
      <c r="A11" s="4" t="s">
        <v>7</v>
      </c>
      <c r="B11" s="5"/>
      <c r="C11" s="5"/>
      <c r="D11" s="5"/>
      <c r="E11" s="5"/>
      <c r="F11" s="6"/>
      <c r="G11" s="1"/>
      <c r="H11" s="30"/>
      <c r="I11" s="30"/>
      <c r="J11" s="32"/>
      <c r="K11" s="33"/>
    </row>
    <row r="12" ht="14.25">
      <c r="A12" s="8">
        <v>1</v>
      </c>
      <c r="B12" s="9" t="s">
        <v>8</v>
      </c>
      <c r="C12" s="9"/>
      <c r="D12" s="9"/>
      <c r="E12" s="9"/>
      <c r="F12" s="34"/>
      <c r="G12" s="20"/>
      <c r="H12" s="12" t="s">
        <v>9</v>
      </c>
      <c r="I12" s="13"/>
      <c r="J12" s="3"/>
      <c r="K12" s="1"/>
    </row>
    <row r="13" ht="14.25">
      <c r="A13" s="4">
        <v>1</v>
      </c>
      <c r="B13" s="9" t="s">
        <v>10</v>
      </c>
      <c r="C13" s="9"/>
      <c r="D13" s="9"/>
      <c r="E13" s="9"/>
      <c r="F13" s="10"/>
      <c r="G13" s="11"/>
      <c r="H13" s="35" t="s">
        <v>11</v>
      </c>
      <c r="I13" s="36">
        <v>1</v>
      </c>
      <c r="J13" s="1"/>
      <c r="K13" s="1"/>
    </row>
    <row r="14" ht="14.25">
      <c r="A14" s="8">
        <v>2</v>
      </c>
      <c r="B14" s="9" t="s">
        <v>12</v>
      </c>
      <c r="C14" s="9"/>
      <c r="D14" s="9"/>
      <c r="E14" s="9"/>
      <c r="F14" s="10"/>
      <c r="G14" s="11"/>
      <c r="H14" s="35" t="s">
        <v>11</v>
      </c>
      <c r="I14" s="36">
        <v>2</v>
      </c>
      <c r="J14" s="1"/>
      <c r="K14" s="1"/>
    </row>
    <row r="15" ht="14.25">
      <c r="A15" s="8">
        <v>1</v>
      </c>
      <c r="B15" s="37" t="s">
        <v>13</v>
      </c>
      <c r="C15" s="37"/>
      <c r="D15" s="37"/>
      <c r="E15" s="37"/>
      <c r="F15" s="38"/>
      <c r="G15" s="20"/>
      <c r="H15" s="35" t="s">
        <v>11</v>
      </c>
      <c r="I15" s="36">
        <v>4</v>
      </c>
      <c r="J15" s="1"/>
      <c r="K15" s="1"/>
    </row>
    <row r="16" ht="14.25">
      <c r="A16" s="8">
        <v>1</v>
      </c>
      <c r="B16" s="37" t="s">
        <v>14</v>
      </c>
      <c r="C16" s="37"/>
      <c r="D16" s="37"/>
      <c r="E16" s="37"/>
      <c r="F16" s="38"/>
      <c r="G16" s="3"/>
      <c r="H16" s="3"/>
      <c r="I16" s="3"/>
      <c r="J16" s="3"/>
      <c r="K16" s="1"/>
    </row>
    <row r="17" ht="14.25">
      <c r="A17" s="8">
        <v>2</v>
      </c>
      <c r="B17" s="39" t="s">
        <v>15</v>
      </c>
      <c r="C17" s="39"/>
      <c r="D17" s="39"/>
      <c r="E17" s="39"/>
      <c r="F17" s="40"/>
      <c r="G17" s="1"/>
      <c r="H17" s="3"/>
      <c r="I17" s="3"/>
      <c r="J17" s="41" t="s">
        <v>16</v>
      </c>
      <c r="K17" s="41"/>
      <c r="L17" s="42" t="s">
        <v>17</v>
      </c>
      <c r="M17" s="42"/>
    </row>
    <row r="18" ht="14.25">
      <c r="A18" s="24">
        <f>SUM(A12:A17)</f>
        <v>8</v>
      </c>
      <c r="B18" s="43" t="s">
        <v>6</v>
      </c>
      <c r="C18" s="25"/>
      <c r="D18" s="25"/>
      <c r="E18" s="25"/>
      <c r="F18" s="26"/>
      <c r="G18" s="1"/>
      <c r="H18" s="3"/>
      <c r="I18" s="3"/>
      <c r="J18" s="44" t="s">
        <v>18</v>
      </c>
      <c r="K18" s="44"/>
      <c r="L18" s="45" t="s">
        <v>19</v>
      </c>
      <c r="M18" s="45"/>
      <c r="N18" s="1"/>
      <c r="O18" s="1">
        <f>1/(M38/1000)</f>
        <v>59.940476190477639</v>
      </c>
      <c r="P18" s="1" t="s">
        <v>20</v>
      </c>
    </row>
    <row r="19" ht="14.25">
      <c r="A19" s="17"/>
      <c r="B19" s="30"/>
      <c r="C19" s="30"/>
      <c r="D19" s="30"/>
      <c r="E19" s="30"/>
      <c r="F19" s="30"/>
      <c r="G19" s="46"/>
      <c r="H19" s="3"/>
      <c r="I19" s="3"/>
      <c r="J19" s="44" t="s">
        <v>21</v>
      </c>
      <c r="K19" s="44"/>
      <c r="L19" s="45" t="s">
        <v>22</v>
      </c>
      <c r="M19" s="45"/>
    </row>
    <row r="20" ht="14.25">
      <c r="A20" s="47" t="s">
        <v>23</v>
      </c>
      <c r="B20" s="48" t="s">
        <v>24</v>
      </c>
      <c r="C20" s="49"/>
      <c r="D20" s="50" t="s">
        <v>25</v>
      </c>
      <c r="E20" s="51"/>
      <c r="F20" s="52" t="s">
        <v>26</v>
      </c>
      <c r="G20" s="53"/>
      <c r="H20" s="1"/>
      <c r="I20" s="2"/>
      <c r="J20" s="54" t="s">
        <v>27</v>
      </c>
      <c r="K20" s="54"/>
      <c r="L20" s="55" t="s">
        <v>28</v>
      </c>
      <c r="M20" s="55"/>
      <c r="N20" s="56"/>
      <c r="O20" s="3"/>
    </row>
    <row r="21" ht="16.5">
      <c r="A21" s="57" t="s">
        <v>29</v>
      </c>
      <c r="B21" s="58">
        <f>$H$6/$I$13</f>
        <v>640</v>
      </c>
      <c r="C21" s="58">
        <f>$I$6/$I$13</f>
        <v>512</v>
      </c>
      <c r="D21" s="59">
        <f>$H$6/$I$14</f>
        <v>320</v>
      </c>
      <c r="E21" s="59">
        <f>$I$6/$I$14</f>
        <v>256</v>
      </c>
      <c r="F21" s="60">
        <f>$H$6/$I$15</f>
        <v>160</v>
      </c>
      <c r="G21" s="60">
        <f>$I$6/$I$15</f>
        <v>128</v>
      </c>
      <c r="H21" s="33"/>
      <c r="I21" s="33"/>
      <c r="J21" s="61"/>
      <c r="K21" s="62"/>
      <c r="L21" s="33"/>
      <c r="M21" s="1"/>
      <c r="N21" s="1"/>
    </row>
    <row r="22" ht="21">
      <c r="A22" s="63" t="s">
        <v>30</v>
      </c>
      <c r="B22" s="64">
        <f>B$21/$J$9</f>
        <v>480</v>
      </c>
      <c r="C22" s="65">
        <f>C$21/$J$9</f>
        <v>384</v>
      </c>
      <c r="D22" s="66">
        <f>D$21/$J$9</f>
        <v>240</v>
      </c>
      <c r="E22" s="67">
        <f>E$21/$J$9</f>
        <v>192</v>
      </c>
      <c r="F22" s="68">
        <f>F$21/$J$9</f>
        <v>120</v>
      </c>
      <c r="G22" s="69">
        <f>G$21/$J$9</f>
        <v>96</v>
      </c>
      <c r="H22" s="70">
        <f>4/3</f>
        <v>1.3333333333333333</v>
      </c>
      <c r="I22" s="2"/>
      <c r="J22" s="71" t="s">
        <v>31</v>
      </c>
      <c r="K22" s="71"/>
      <c r="L22" s="71"/>
      <c r="M22" s="71"/>
      <c r="N22" s="71"/>
      <c r="O22" s="3"/>
    </row>
    <row r="23" ht="14.25">
      <c r="A23" s="63" t="s">
        <v>32</v>
      </c>
      <c r="B23" s="64">
        <f>B$21/$J$10</f>
        <v>400</v>
      </c>
      <c r="C23" s="65">
        <f>C$21/$J$10</f>
        <v>320</v>
      </c>
      <c r="D23" s="66">
        <f>D$21/$J$10</f>
        <v>200</v>
      </c>
      <c r="E23" s="67">
        <f>E$21/$J$10</f>
        <v>160</v>
      </c>
      <c r="F23" s="72">
        <v>96</v>
      </c>
      <c r="G23" s="69">
        <f>G$21/$J$10</f>
        <v>80</v>
      </c>
      <c r="H23" s="70">
        <f>16/10</f>
        <v>1.6000000000000001</v>
      </c>
      <c r="I23" s="73" t="s">
        <v>33</v>
      </c>
      <c r="J23" s="74" t="s">
        <v>34</v>
      </c>
      <c r="K23" s="74"/>
      <c r="L23" s="74"/>
      <c r="M23" s="74"/>
      <c r="N23" s="74"/>
    </row>
    <row r="24" ht="14.25">
      <c r="A24" s="75"/>
      <c r="B24" s="17"/>
      <c r="C24" s="17"/>
      <c r="D24" s="17"/>
      <c r="E24" s="17"/>
      <c r="F24" s="17"/>
      <c r="G24" s="17"/>
      <c r="H24" s="1"/>
      <c r="I24" s="2"/>
      <c r="J24" s="76" t="s">
        <v>35</v>
      </c>
      <c r="K24" s="76"/>
      <c r="L24" s="77" t="s">
        <v>36</v>
      </c>
      <c r="M24" s="77" t="s">
        <v>37</v>
      </c>
      <c r="N24" s="77"/>
      <c r="O24" s="3"/>
    </row>
    <row r="25" ht="14.25">
      <c r="A25" s="47" t="s">
        <v>38</v>
      </c>
      <c r="B25" s="48" t="s">
        <v>24</v>
      </c>
      <c r="C25" s="49"/>
      <c r="D25" s="50" t="s">
        <v>25</v>
      </c>
      <c r="E25" s="51"/>
      <c r="F25" s="52" t="s">
        <v>26</v>
      </c>
      <c r="G25" s="53"/>
      <c r="H25" s="1"/>
      <c r="I25" s="2"/>
      <c r="J25" s="76" t="s">
        <v>39</v>
      </c>
      <c r="K25" s="76"/>
      <c r="L25" s="55">
        <v>640</v>
      </c>
      <c r="M25" s="55">
        <v>25.422045680238</v>
      </c>
      <c r="N25" s="55"/>
      <c r="O25" s="3"/>
    </row>
    <row r="26" ht="14.25">
      <c r="A26" s="57" t="s">
        <v>29</v>
      </c>
      <c r="B26" s="78">
        <f t="shared" ref="B26:B28" si="0">B21/8</f>
        <v>80</v>
      </c>
      <c r="C26" s="78">
        <f t="shared" ref="C26:C28" si="1">C21/8</f>
        <v>64</v>
      </c>
      <c r="D26" s="59">
        <f t="shared" ref="D26:D28" si="2">D21/8</f>
        <v>40</v>
      </c>
      <c r="E26" s="59">
        <f t="shared" ref="E26:E28" si="3">E21/8</f>
        <v>32</v>
      </c>
      <c r="F26" s="60">
        <f t="shared" ref="F26:F28" si="4">F21/8</f>
        <v>20</v>
      </c>
      <c r="G26" s="60">
        <f t="shared" ref="G26:G28" si="5">G21/8</f>
        <v>16</v>
      </c>
      <c r="H26" s="1"/>
      <c r="I26" s="2"/>
      <c r="J26" s="76" t="s">
        <v>40</v>
      </c>
      <c r="K26" s="76"/>
      <c r="L26" s="55">
        <v>16</v>
      </c>
      <c r="M26" s="55">
        <v>0.63555114200595997</v>
      </c>
      <c r="N26" s="55"/>
      <c r="O26" s="3"/>
    </row>
    <row r="27" ht="14.25">
      <c r="A27" s="63" t="s">
        <v>30</v>
      </c>
      <c r="B27" s="79">
        <f t="shared" si="0"/>
        <v>60</v>
      </c>
      <c r="C27" s="80">
        <f t="shared" si="1"/>
        <v>48</v>
      </c>
      <c r="D27" s="81">
        <f t="shared" si="2"/>
        <v>30</v>
      </c>
      <c r="E27" s="82">
        <f t="shared" si="3"/>
        <v>24</v>
      </c>
      <c r="F27" s="83">
        <f t="shared" si="4"/>
        <v>15</v>
      </c>
      <c r="G27" s="84">
        <f t="shared" si="5"/>
        <v>12</v>
      </c>
      <c r="H27" s="33"/>
      <c r="I27" s="33"/>
      <c r="J27" s="76" t="s">
        <v>41</v>
      </c>
      <c r="K27" s="76"/>
      <c r="L27" s="55">
        <v>96</v>
      </c>
      <c r="M27" s="55">
        <v>3.8133068520357001</v>
      </c>
      <c r="N27" s="55"/>
    </row>
    <row r="28" ht="14.25">
      <c r="A28" s="63" t="s">
        <v>32</v>
      </c>
      <c r="B28" s="79">
        <f t="shared" si="0"/>
        <v>50</v>
      </c>
      <c r="C28" s="80">
        <f t="shared" si="1"/>
        <v>40</v>
      </c>
      <c r="D28" s="81">
        <f t="shared" si="2"/>
        <v>25</v>
      </c>
      <c r="E28" s="82">
        <f t="shared" si="3"/>
        <v>20</v>
      </c>
      <c r="F28" s="83">
        <f t="shared" si="4"/>
        <v>12</v>
      </c>
      <c r="G28" s="84">
        <f t="shared" si="5"/>
        <v>10</v>
      </c>
      <c r="H28" s="33"/>
      <c r="I28" s="33"/>
      <c r="J28" s="76" t="s">
        <v>42</v>
      </c>
      <c r="K28" s="76"/>
      <c r="L28" s="55">
        <v>48</v>
      </c>
      <c r="M28" s="55">
        <v>1.9066534260179</v>
      </c>
      <c r="N28" s="55"/>
      <c r="O28" s="3"/>
    </row>
    <row r="29" ht="14.25">
      <c r="A29" s="85"/>
      <c r="B29" s="17"/>
      <c r="C29" s="17"/>
      <c r="D29" s="17"/>
      <c r="E29" s="17"/>
      <c r="F29" s="17"/>
      <c r="G29" s="17"/>
      <c r="H29" s="33"/>
      <c r="I29" s="33"/>
      <c r="J29" s="76" t="s">
        <v>43</v>
      </c>
      <c r="K29" s="76"/>
      <c r="L29" s="45">
        <v>800</v>
      </c>
      <c r="M29" s="45">
        <v>31.777557100298001</v>
      </c>
      <c r="N29" s="45"/>
    </row>
    <row r="30" ht="14.25">
      <c r="A30" s="86" t="s">
        <v>44</v>
      </c>
      <c r="B30" s="48" t="s">
        <v>24</v>
      </c>
      <c r="C30" s="49"/>
      <c r="D30" s="50" t="s">
        <v>25</v>
      </c>
      <c r="E30" s="51"/>
      <c r="F30" s="52" t="s">
        <v>26</v>
      </c>
      <c r="G30" s="53"/>
      <c r="H30" s="3"/>
      <c r="I30" s="2"/>
      <c r="J30" s="1"/>
      <c r="K30" s="1"/>
      <c r="L30" s="1"/>
      <c r="O30" s="3"/>
    </row>
    <row r="31" ht="26.25">
      <c r="A31" s="87" t="s">
        <v>45</v>
      </c>
      <c r="B31" s="58">
        <f>$H$6/$I$13</f>
        <v>640</v>
      </c>
      <c r="C31" s="58">
        <f>$I$6/$I$13</f>
        <v>512</v>
      </c>
      <c r="D31" s="59">
        <f>$H$6/$I$14</f>
        <v>320</v>
      </c>
      <c r="E31" s="59">
        <f>$I$6/$I$14</f>
        <v>256</v>
      </c>
      <c r="F31" s="60">
        <f>$H$6/$I$15</f>
        <v>160</v>
      </c>
      <c r="G31" s="60">
        <f>$I$6/$I$15</f>
        <v>128</v>
      </c>
      <c r="H31" s="3"/>
      <c r="I31" s="2"/>
      <c r="J31" s="88" t="s">
        <v>46</v>
      </c>
      <c r="K31" s="88"/>
      <c r="L31" s="88"/>
      <c r="M31" s="88"/>
      <c r="N31" s="88"/>
    </row>
    <row r="32" ht="14.25">
      <c r="A32" s="63" t="s">
        <v>30</v>
      </c>
      <c r="B32" s="64">
        <f>((B$21/$J$9)*B31)/8</f>
        <v>38400</v>
      </c>
      <c r="C32" s="65">
        <f>((C$21/$J$9)*C31)/8</f>
        <v>24576</v>
      </c>
      <c r="D32" s="66">
        <f>((D$21/$J$9)*D31)/8</f>
        <v>9600</v>
      </c>
      <c r="E32" s="67">
        <f>((E$21/$J$9)*E31)/8</f>
        <v>6144</v>
      </c>
      <c r="F32" s="68">
        <f>((F$21/$J$9)*F31)/8</f>
        <v>2400</v>
      </c>
      <c r="G32" s="69">
        <f>((G$21/$J$9)*G31)/8</f>
        <v>1536</v>
      </c>
      <c r="H32" s="1"/>
      <c r="I32" s="2"/>
      <c r="J32" s="74" t="s">
        <v>47</v>
      </c>
      <c r="K32" s="74"/>
      <c r="L32" s="74"/>
      <c r="M32" s="74"/>
      <c r="N32" s="74"/>
      <c r="O32" s="3"/>
    </row>
    <row r="33" ht="14.25">
      <c r="A33" s="63" t="s">
        <v>32</v>
      </c>
      <c r="B33" s="64">
        <f>((B$21/$J$10)*B31)/8</f>
        <v>32000</v>
      </c>
      <c r="C33" s="65">
        <f>((C$21/$J$10)*C31)/8</f>
        <v>20480</v>
      </c>
      <c r="D33" s="66">
        <f>((D$21/$J$10)*D31)/8</f>
        <v>8000</v>
      </c>
      <c r="E33" s="67">
        <f>((E$21/$J$10)*E31)/8</f>
        <v>5120</v>
      </c>
      <c r="F33" s="68">
        <f>((F$21/$J$10)*F31)/8</f>
        <v>2000</v>
      </c>
      <c r="G33" s="69">
        <f>((G$21/$J$10)*G31)/8</f>
        <v>1280</v>
      </c>
      <c r="H33" s="1"/>
      <c r="I33" s="2"/>
      <c r="J33" s="76" t="s">
        <v>48</v>
      </c>
      <c r="K33" s="76"/>
      <c r="L33" s="76" t="s">
        <v>49</v>
      </c>
      <c r="M33" s="76" t="s">
        <v>50</v>
      </c>
      <c r="N33" s="76"/>
    </row>
    <row r="34" ht="14.25">
      <c r="A34" s="89"/>
      <c r="B34" s="30"/>
      <c r="C34" s="30"/>
      <c r="D34" s="30"/>
      <c r="E34" s="30"/>
      <c r="F34" s="30"/>
      <c r="G34" s="30"/>
      <c r="H34" s="1"/>
      <c r="I34" s="2"/>
      <c r="J34" s="76" t="s">
        <v>39</v>
      </c>
      <c r="K34" s="76"/>
      <c r="L34" s="45">
        <v>480</v>
      </c>
      <c r="M34" s="45">
        <v>15.253227408142999</v>
      </c>
      <c r="N34" s="45"/>
      <c r="O34" s="3"/>
    </row>
    <row r="35" ht="14.25">
      <c r="A35" s="86" t="s">
        <v>51</v>
      </c>
      <c r="B35" s="48" t="s">
        <v>24</v>
      </c>
      <c r="C35" s="49"/>
      <c r="D35" s="50" t="s">
        <v>25</v>
      </c>
      <c r="E35" s="51"/>
      <c r="F35" s="52" t="s">
        <v>26</v>
      </c>
      <c r="G35" s="53"/>
      <c r="H35" s="1"/>
      <c r="I35" s="2"/>
      <c r="J35" s="76" t="s">
        <v>40</v>
      </c>
      <c r="K35" s="76"/>
      <c r="L35" s="45">
        <v>10</v>
      </c>
      <c r="M35" s="45">
        <v>0.31777557100297998</v>
      </c>
      <c r="N35" s="45"/>
    </row>
    <row r="36" ht="14.25">
      <c r="A36" s="87" t="s">
        <v>52</v>
      </c>
      <c r="B36" s="78">
        <f>B31/8</f>
        <v>80</v>
      </c>
      <c r="C36" s="78">
        <f>C31/8</f>
        <v>64</v>
      </c>
      <c r="D36" s="59">
        <f>D31/8</f>
        <v>40</v>
      </c>
      <c r="E36" s="59">
        <f>E31/8</f>
        <v>32</v>
      </c>
      <c r="F36" s="60">
        <f>F31/8</f>
        <v>20</v>
      </c>
      <c r="G36" s="60">
        <f>G31/8</f>
        <v>16</v>
      </c>
      <c r="H36" s="1"/>
      <c r="I36" s="2"/>
      <c r="J36" s="76" t="s">
        <v>41</v>
      </c>
      <c r="K36" s="76"/>
      <c r="L36" s="45">
        <v>2</v>
      </c>
      <c r="M36" s="45">
        <v>0.063555114200595994</v>
      </c>
      <c r="N36" s="45"/>
      <c r="O36" s="3"/>
    </row>
    <row r="37" ht="14.25">
      <c r="A37" s="63" t="s">
        <v>30</v>
      </c>
      <c r="B37" s="79">
        <f t="shared" ref="B37:B38" si="6">(B32/8)*2</f>
        <v>9600</v>
      </c>
      <c r="C37" s="80">
        <f t="shared" ref="C37:C38" si="7">(C32/8)*2</f>
        <v>6144</v>
      </c>
      <c r="D37" s="81">
        <f t="shared" ref="D37:D38" si="8">(D32/8)*2</f>
        <v>2400</v>
      </c>
      <c r="E37" s="82">
        <f t="shared" ref="E37:E38" si="9">(E32/8)*2</f>
        <v>1536</v>
      </c>
      <c r="F37" s="83">
        <f t="shared" ref="F37:F38" si="10">(F32/8)*2</f>
        <v>600</v>
      </c>
      <c r="G37" s="84">
        <f t="shared" ref="G37:G38" si="11">(G32/8)*2</f>
        <v>384</v>
      </c>
      <c r="H37" s="1"/>
      <c r="I37" s="2"/>
      <c r="J37" s="76" t="s">
        <v>42</v>
      </c>
      <c r="K37" s="76"/>
      <c r="L37" s="45">
        <v>33</v>
      </c>
      <c r="M37" s="45">
        <v>1.0486593843098</v>
      </c>
      <c r="N37" s="45"/>
    </row>
    <row r="38" ht="14.25">
      <c r="A38" s="63" t="s">
        <v>32</v>
      </c>
      <c r="B38" s="79">
        <f t="shared" si="6"/>
        <v>8000</v>
      </c>
      <c r="C38" s="80">
        <f t="shared" si="7"/>
        <v>5120</v>
      </c>
      <c r="D38" s="81">
        <f t="shared" si="8"/>
        <v>2000</v>
      </c>
      <c r="E38" s="82">
        <f t="shared" si="9"/>
        <v>1280</v>
      </c>
      <c r="F38" s="83">
        <f t="shared" si="10"/>
        <v>500</v>
      </c>
      <c r="G38" s="84">
        <f t="shared" si="11"/>
        <v>320</v>
      </c>
      <c r="H38" s="1"/>
      <c r="I38" s="2"/>
      <c r="J38" s="76" t="s">
        <v>53</v>
      </c>
      <c r="K38" s="76"/>
      <c r="L38" s="45">
        <v>525</v>
      </c>
      <c r="M38" s="45">
        <v>16.683217477656001</v>
      </c>
      <c r="N38" s="45"/>
      <c r="P38" s="1"/>
      <c r="Q38" s="1"/>
    </row>
    <row r="39" ht="14.25">
      <c r="A39" s="3"/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</row>
    <row r="40" ht="14.25">
      <c r="A40" s="46"/>
      <c r="B40" s="7"/>
      <c r="C40" s="7"/>
      <c r="D40" s="7"/>
      <c r="E40" s="7"/>
      <c r="F40" s="7"/>
      <c r="G40" s="7"/>
      <c r="H40" s="7"/>
      <c r="I40" s="2"/>
      <c r="J40" s="2"/>
      <c r="K40" s="2"/>
      <c r="L40" s="2"/>
    </row>
    <row r="41" ht="26.25">
      <c r="A41" s="90" t="s">
        <v>54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2"/>
    </row>
    <row r="42" ht="14.25">
      <c r="A42" s="93" t="s">
        <v>55</v>
      </c>
      <c r="B42" s="24" t="s">
        <v>56</v>
      </c>
      <c r="C42" s="24" t="s">
        <v>57</v>
      </c>
      <c r="D42" s="24" t="s">
        <v>58</v>
      </c>
      <c r="E42" s="24" t="s">
        <v>59</v>
      </c>
      <c r="F42" s="24" t="s">
        <v>60</v>
      </c>
      <c r="G42" s="24" t="s">
        <v>61</v>
      </c>
      <c r="H42" s="24" t="s">
        <v>62</v>
      </c>
      <c r="I42" s="24" t="s">
        <v>63</v>
      </c>
      <c r="J42" s="24" t="s">
        <v>64</v>
      </c>
      <c r="K42" s="24" t="s">
        <v>65</v>
      </c>
      <c r="L42" s="24" t="s">
        <v>66</v>
      </c>
      <c r="M42" s="24" t="s">
        <v>67</v>
      </c>
      <c r="N42" s="94" t="s">
        <v>68</v>
      </c>
      <c r="O42" s="94"/>
    </row>
    <row r="43" ht="14.25">
      <c r="A43" s="24">
        <v>0</v>
      </c>
      <c r="B43" s="95">
        <v>128</v>
      </c>
      <c r="C43" s="96">
        <v>80</v>
      </c>
      <c r="D43" s="96">
        <v>1.6000000000000001</v>
      </c>
      <c r="E43" s="96">
        <v>512</v>
      </c>
      <c r="F43" s="96">
        <v>320</v>
      </c>
      <c r="G43" s="96">
        <f t="shared" ref="G43:G74" si="12">E43/B43</f>
        <v>4</v>
      </c>
      <c r="H43" s="96">
        <f t="shared" ref="H43:H74" si="13">F43/C43</f>
        <v>4</v>
      </c>
      <c r="I43" s="97">
        <f t="shared" ref="I43:I74" si="14">B43/8</f>
        <v>16</v>
      </c>
      <c r="J43" s="97">
        <f t="shared" ref="J43:J74" si="15">C43/8</f>
        <v>10</v>
      </c>
      <c r="K43" s="98">
        <f t="shared" ref="K43:K74" si="16">I43*J43*2</f>
        <v>320</v>
      </c>
      <c r="L43" s="97">
        <f t="shared" ref="L43:L74" si="17">(B43*C43)/8</f>
        <v>1280</v>
      </c>
      <c r="M43" s="99">
        <f t="shared" ref="M43:M74" si="18">(B43*C43)/8</f>
        <v>1280</v>
      </c>
      <c r="N43" s="100" t="s">
        <v>69</v>
      </c>
      <c r="O43" s="101" t="s">
        <v>70</v>
      </c>
    </row>
    <row r="44" ht="14.25">
      <c r="A44" s="24">
        <v>1</v>
      </c>
      <c r="B44" s="102">
        <v>128</v>
      </c>
      <c r="C44" s="96">
        <v>96</v>
      </c>
      <c r="D44" s="96">
        <v>1.3333333000000001</v>
      </c>
      <c r="E44" s="96">
        <v>512</v>
      </c>
      <c r="F44" s="96">
        <v>384</v>
      </c>
      <c r="G44" s="96">
        <f t="shared" si="12"/>
        <v>4</v>
      </c>
      <c r="H44" s="96">
        <f t="shared" si="13"/>
        <v>4</v>
      </c>
      <c r="I44" s="97">
        <f t="shared" si="14"/>
        <v>16</v>
      </c>
      <c r="J44" s="97">
        <f t="shared" si="15"/>
        <v>12</v>
      </c>
      <c r="K44" s="103">
        <f t="shared" si="16"/>
        <v>384</v>
      </c>
      <c r="L44" s="97">
        <f t="shared" si="17"/>
        <v>1536</v>
      </c>
      <c r="M44" s="99">
        <f t="shared" si="18"/>
        <v>1536</v>
      </c>
      <c r="N44" s="104" t="s">
        <v>71</v>
      </c>
      <c r="O44" s="101" t="s">
        <v>72</v>
      </c>
    </row>
    <row r="45" ht="14.25">
      <c r="A45" s="24">
        <v>2</v>
      </c>
      <c r="B45" s="102">
        <v>128</v>
      </c>
      <c r="C45" s="96">
        <v>160</v>
      </c>
      <c r="D45" s="96">
        <v>1.6000000000000001</v>
      </c>
      <c r="E45" s="96">
        <v>512</v>
      </c>
      <c r="F45" s="96">
        <v>320</v>
      </c>
      <c r="G45" s="96">
        <f t="shared" si="12"/>
        <v>4</v>
      </c>
      <c r="H45" s="96">
        <f t="shared" si="13"/>
        <v>2</v>
      </c>
      <c r="I45" s="97">
        <f t="shared" si="14"/>
        <v>16</v>
      </c>
      <c r="J45" s="97">
        <f t="shared" si="15"/>
        <v>20</v>
      </c>
      <c r="K45" s="103">
        <f t="shared" si="16"/>
        <v>640</v>
      </c>
      <c r="L45" s="97">
        <f t="shared" si="17"/>
        <v>2560</v>
      </c>
      <c r="M45" s="99">
        <f t="shared" si="18"/>
        <v>2560</v>
      </c>
      <c r="N45" s="105" t="s">
        <v>73</v>
      </c>
      <c r="O45" s="101" t="s">
        <v>74</v>
      </c>
    </row>
    <row r="46" ht="14.25">
      <c r="A46" s="24">
        <v>3</v>
      </c>
      <c r="B46" s="102">
        <v>128</v>
      </c>
      <c r="C46" s="96">
        <v>192</v>
      </c>
      <c r="D46" s="96">
        <v>1.3333333000000001</v>
      </c>
      <c r="E46" s="96">
        <v>512</v>
      </c>
      <c r="F46" s="96">
        <v>384</v>
      </c>
      <c r="G46" s="96">
        <f t="shared" si="12"/>
        <v>4</v>
      </c>
      <c r="H46" s="96">
        <f t="shared" si="13"/>
        <v>2</v>
      </c>
      <c r="I46" s="97">
        <f t="shared" si="14"/>
        <v>16</v>
      </c>
      <c r="J46" s="97">
        <f t="shared" si="15"/>
        <v>24</v>
      </c>
      <c r="K46" s="103">
        <f t="shared" si="16"/>
        <v>768</v>
      </c>
      <c r="L46" s="97">
        <f t="shared" si="17"/>
        <v>3072</v>
      </c>
      <c r="M46" s="99">
        <f t="shared" si="18"/>
        <v>3072</v>
      </c>
      <c r="N46" s="106" t="s">
        <v>75</v>
      </c>
      <c r="O46" s="101" t="s">
        <v>76</v>
      </c>
    </row>
    <row r="47" ht="14.25">
      <c r="A47" s="24">
        <v>4</v>
      </c>
      <c r="B47" s="102">
        <v>128</v>
      </c>
      <c r="C47" s="96">
        <v>320</v>
      </c>
      <c r="D47" s="96">
        <v>1.6000000000000001</v>
      </c>
      <c r="E47" s="96">
        <v>512</v>
      </c>
      <c r="F47" s="96">
        <v>320</v>
      </c>
      <c r="G47" s="96">
        <f t="shared" si="12"/>
        <v>4</v>
      </c>
      <c r="H47" s="96">
        <f t="shared" si="13"/>
        <v>1</v>
      </c>
      <c r="I47" s="97">
        <f t="shared" si="14"/>
        <v>16</v>
      </c>
      <c r="J47" s="97">
        <f t="shared" si="15"/>
        <v>40</v>
      </c>
      <c r="K47" s="103">
        <f t="shared" si="16"/>
        <v>1280</v>
      </c>
      <c r="L47" s="97">
        <f t="shared" si="17"/>
        <v>5120</v>
      </c>
      <c r="M47" s="99">
        <f t="shared" si="18"/>
        <v>5120</v>
      </c>
      <c r="N47" s="107" t="s">
        <v>77</v>
      </c>
      <c r="O47" s="108" t="s">
        <v>78</v>
      </c>
    </row>
    <row r="48" ht="14.25">
      <c r="A48" s="24">
        <v>5</v>
      </c>
      <c r="B48" s="102">
        <v>160</v>
      </c>
      <c r="C48" s="96">
        <v>96</v>
      </c>
      <c r="D48" s="96">
        <v>1.6000000000000001</v>
      </c>
      <c r="E48" s="96">
        <v>640</v>
      </c>
      <c r="F48" s="96">
        <v>384</v>
      </c>
      <c r="G48" s="96">
        <f t="shared" si="12"/>
        <v>4</v>
      </c>
      <c r="H48" s="96">
        <f t="shared" si="13"/>
        <v>4</v>
      </c>
      <c r="I48" s="97">
        <f t="shared" si="14"/>
        <v>20</v>
      </c>
      <c r="J48" s="97">
        <f t="shared" si="15"/>
        <v>12</v>
      </c>
      <c r="K48" s="103">
        <f t="shared" si="16"/>
        <v>480</v>
      </c>
      <c r="L48" s="97">
        <f t="shared" si="17"/>
        <v>1920</v>
      </c>
      <c r="M48" s="99">
        <f t="shared" si="18"/>
        <v>1920</v>
      </c>
      <c r="N48" s="109"/>
      <c r="O48" s="109"/>
    </row>
    <row r="49" ht="14.25">
      <c r="A49" s="24">
        <v>6</v>
      </c>
      <c r="B49" s="102">
        <v>160</v>
      </c>
      <c r="C49" s="96">
        <v>120</v>
      </c>
      <c r="D49" s="96">
        <v>1.3333333000000001</v>
      </c>
      <c r="E49" s="96">
        <v>640</v>
      </c>
      <c r="F49" s="96">
        <v>480</v>
      </c>
      <c r="G49" s="96">
        <f t="shared" si="12"/>
        <v>4</v>
      </c>
      <c r="H49" s="96">
        <f t="shared" si="13"/>
        <v>4</v>
      </c>
      <c r="I49" s="97">
        <f t="shared" si="14"/>
        <v>20</v>
      </c>
      <c r="J49" s="97">
        <f t="shared" si="15"/>
        <v>15</v>
      </c>
      <c r="K49" s="103">
        <f t="shared" si="16"/>
        <v>600</v>
      </c>
      <c r="L49" s="97">
        <f t="shared" si="17"/>
        <v>2400</v>
      </c>
      <c r="M49" s="99">
        <f t="shared" si="18"/>
        <v>2400</v>
      </c>
      <c r="N49" s="94" t="s">
        <v>79</v>
      </c>
      <c r="O49" s="94"/>
    </row>
    <row r="50" ht="14.25">
      <c r="A50" s="24">
        <v>7</v>
      </c>
      <c r="B50" s="102">
        <v>160</v>
      </c>
      <c r="C50" s="96">
        <v>200</v>
      </c>
      <c r="D50" s="96">
        <v>1.6000000000000001</v>
      </c>
      <c r="E50" s="96">
        <v>640</v>
      </c>
      <c r="F50" s="96">
        <v>400</v>
      </c>
      <c r="G50" s="96">
        <f t="shared" si="12"/>
        <v>4</v>
      </c>
      <c r="H50" s="96">
        <f t="shared" si="13"/>
        <v>2</v>
      </c>
      <c r="I50" s="97">
        <f t="shared" si="14"/>
        <v>20</v>
      </c>
      <c r="J50" s="97">
        <f t="shared" si="15"/>
        <v>25</v>
      </c>
      <c r="K50" s="103">
        <f t="shared" si="16"/>
        <v>1000</v>
      </c>
      <c r="L50" s="97">
        <f t="shared" si="17"/>
        <v>4000</v>
      </c>
      <c r="M50" s="110">
        <f t="shared" si="18"/>
        <v>4000</v>
      </c>
      <c r="N50" s="100" t="s">
        <v>69</v>
      </c>
      <c r="O50" s="101" t="s">
        <v>80</v>
      </c>
    </row>
    <row r="51" ht="14.25">
      <c r="A51" s="24">
        <v>8</v>
      </c>
      <c r="B51" s="102">
        <v>160</v>
      </c>
      <c r="C51" s="96">
        <v>240</v>
      </c>
      <c r="D51" s="96">
        <v>1.3333333000000001</v>
      </c>
      <c r="E51" s="96">
        <v>640</v>
      </c>
      <c r="F51" s="96">
        <v>480</v>
      </c>
      <c r="G51" s="96">
        <f t="shared" si="12"/>
        <v>4</v>
      </c>
      <c r="H51" s="96">
        <f t="shared" si="13"/>
        <v>2</v>
      </c>
      <c r="I51" s="97">
        <f t="shared" si="14"/>
        <v>20</v>
      </c>
      <c r="J51" s="97">
        <f t="shared" si="15"/>
        <v>30</v>
      </c>
      <c r="K51" s="103">
        <f t="shared" si="16"/>
        <v>1200</v>
      </c>
      <c r="L51" s="97">
        <f t="shared" si="17"/>
        <v>4800</v>
      </c>
      <c r="M51" s="110">
        <f t="shared" si="18"/>
        <v>4800</v>
      </c>
      <c r="N51" s="104" t="s">
        <v>71</v>
      </c>
      <c r="O51" s="101" t="s">
        <v>81</v>
      </c>
    </row>
    <row r="52" ht="14.25">
      <c r="A52" s="24">
        <v>9</v>
      </c>
      <c r="B52" s="102">
        <v>160</v>
      </c>
      <c r="C52" s="96">
        <v>400</v>
      </c>
      <c r="D52" s="96">
        <v>1.6000000000000001</v>
      </c>
      <c r="E52" s="96">
        <v>640</v>
      </c>
      <c r="F52" s="96">
        <v>400</v>
      </c>
      <c r="G52" s="96">
        <f t="shared" si="12"/>
        <v>4</v>
      </c>
      <c r="H52" s="96">
        <f t="shared" si="13"/>
        <v>1</v>
      </c>
      <c r="I52" s="97">
        <f t="shared" si="14"/>
        <v>20</v>
      </c>
      <c r="J52" s="97">
        <f t="shared" si="15"/>
        <v>50</v>
      </c>
      <c r="K52" s="103">
        <f t="shared" si="16"/>
        <v>2000</v>
      </c>
      <c r="L52" s="97">
        <f t="shared" si="17"/>
        <v>8000</v>
      </c>
      <c r="M52" s="110">
        <f t="shared" si="18"/>
        <v>8000</v>
      </c>
      <c r="N52" s="105" t="s">
        <v>73</v>
      </c>
      <c r="O52" s="101" t="s">
        <v>82</v>
      </c>
    </row>
    <row r="53" ht="14.25">
      <c r="A53" s="24">
        <v>10</v>
      </c>
      <c r="B53" s="102">
        <v>256</v>
      </c>
      <c r="C53" s="96">
        <v>80</v>
      </c>
      <c r="D53" s="96">
        <v>1.6000000000000001</v>
      </c>
      <c r="E53" s="96">
        <v>512</v>
      </c>
      <c r="F53" s="96">
        <v>320</v>
      </c>
      <c r="G53" s="96">
        <f t="shared" si="12"/>
        <v>2</v>
      </c>
      <c r="H53" s="96">
        <f t="shared" si="13"/>
        <v>4</v>
      </c>
      <c r="I53" s="97">
        <f t="shared" si="14"/>
        <v>32</v>
      </c>
      <c r="J53" s="97">
        <f t="shared" si="15"/>
        <v>10</v>
      </c>
      <c r="K53" s="103">
        <f t="shared" si="16"/>
        <v>640</v>
      </c>
      <c r="L53" s="97">
        <f t="shared" si="17"/>
        <v>2560</v>
      </c>
      <c r="M53" s="110">
        <f t="shared" si="18"/>
        <v>2560</v>
      </c>
      <c r="N53" s="106" t="s">
        <v>75</v>
      </c>
      <c r="O53" s="101" t="s">
        <v>83</v>
      </c>
    </row>
    <row r="54" ht="14.25">
      <c r="A54" s="24">
        <v>11</v>
      </c>
      <c r="B54" s="102">
        <v>256</v>
      </c>
      <c r="C54" s="96">
        <v>96</v>
      </c>
      <c r="D54" s="96">
        <v>1.3333333000000001</v>
      </c>
      <c r="E54" s="96">
        <v>512</v>
      </c>
      <c r="F54" s="96">
        <v>384</v>
      </c>
      <c r="G54" s="96">
        <f t="shared" si="12"/>
        <v>2</v>
      </c>
      <c r="H54" s="96">
        <f t="shared" si="13"/>
        <v>4</v>
      </c>
      <c r="I54" s="97">
        <f t="shared" si="14"/>
        <v>32</v>
      </c>
      <c r="J54" s="97">
        <f t="shared" si="15"/>
        <v>12</v>
      </c>
      <c r="K54" s="103">
        <f t="shared" si="16"/>
        <v>768</v>
      </c>
      <c r="L54" s="97">
        <f t="shared" si="17"/>
        <v>3072</v>
      </c>
      <c r="M54" s="110">
        <f t="shared" si="18"/>
        <v>3072</v>
      </c>
      <c r="N54" s="107" t="s">
        <v>77</v>
      </c>
      <c r="O54" s="108" t="s">
        <v>84</v>
      </c>
    </row>
    <row r="55" ht="14.25">
      <c r="A55" s="24">
        <v>12</v>
      </c>
      <c r="B55" s="102">
        <v>256</v>
      </c>
      <c r="C55" s="96">
        <v>160</v>
      </c>
      <c r="D55" s="96">
        <v>1.6000000000000001</v>
      </c>
      <c r="E55" s="96">
        <v>512</v>
      </c>
      <c r="F55" s="96">
        <v>320</v>
      </c>
      <c r="G55" s="96">
        <f t="shared" si="12"/>
        <v>2</v>
      </c>
      <c r="H55" s="96">
        <f t="shared" si="13"/>
        <v>2</v>
      </c>
      <c r="I55" s="97">
        <f t="shared" si="14"/>
        <v>32</v>
      </c>
      <c r="J55" s="97">
        <f t="shared" si="15"/>
        <v>20</v>
      </c>
      <c r="K55" s="103">
        <f t="shared" si="16"/>
        <v>1280</v>
      </c>
      <c r="L55" s="97">
        <f t="shared" si="17"/>
        <v>5120</v>
      </c>
      <c r="M55" s="110">
        <f t="shared" si="18"/>
        <v>5120</v>
      </c>
      <c r="N55" s="3"/>
      <c r="O55" s="3"/>
    </row>
    <row r="56" ht="14.25">
      <c r="A56" s="24">
        <v>13</v>
      </c>
      <c r="B56" s="102">
        <v>256</v>
      </c>
      <c r="C56" s="96">
        <v>192</v>
      </c>
      <c r="D56" s="96">
        <v>1.3333333000000001</v>
      </c>
      <c r="E56" s="96">
        <v>512</v>
      </c>
      <c r="F56" s="96">
        <v>384</v>
      </c>
      <c r="G56" s="96">
        <f t="shared" si="12"/>
        <v>2</v>
      </c>
      <c r="H56" s="96">
        <f t="shared" si="13"/>
        <v>2</v>
      </c>
      <c r="I56" s="97">
        <f t="shared" si="14"/>
        <v>32</v>
      </c>
      <c r="J56" s="97">
        <f t="shared" si="15"/>
        <v>24</v>
      </c>
      <c r="K56" s="103">
        <f t="shared" si="16"/>
        <v>1536</v>
      </c>
      <c r="L56" s="97">
        <f t="shared" si="17"/>
        <v>6144</v>
      </c>
      <c r="M56" s="110">
        <f t="shared" si="18"/>
        <v>6144</v>
      </c>
      <c r="N56" s="3"/>
      <c r="O56" s="3"/>
    </row>
    <row r="57" ht="14.25">
      <c r="A57" s="24">
        <v>14</v>
      </c>
      <c r="B57" s="102">
        <v>256</v>
      </c>
      <c r="C57" s="96">
        <v>320</v>
      </c>
      <c r="D57" s="96">
        <v>1.6000000000000001</v>
      </c>
      <c r="E57" s="96">
        <v>512</v>
      </c>
      <c r="F57" s="96">
        <v>320</v>
      </c>
      <c r="G57" s="96">
        <f t="shared" si="12"/>
        <v>2</v>
      </c>
      <c r="H57" s="96">
        <f t="shared" si="13"/>
        <v>1</v>
      </c>
      <c r="I57" s="97">
        <f t="shared" si="14"/>
        <v>32</v>
      </c>
      <c r="J57" s="97">
        <f t="shared" si="15"/>
        <v>40</v>
      </c>
      <c r="K57" s="103">
        <f t="shared" si="16"/>
        <v>2560</v>
      </c>
      <c r="L57" s="97">
        <f t="shared" si="17"/>
        <v>10240</v>
      </c>
      <c r="M57" s="110">
        <f t="shared" si="18"/>
        <v>10240</v>
      </c>
      <c r="N57" s="3"/>
      <c r="O57" s="3"/>
    </row>
    <row r="58" ht="14.25">
      <c r="A58" s="24">
        <v>15</v>
      </c>
      <c r="B58" s="102">
        <v>256</v>
      </c>
      <c r="C58" s="96">
        <v>384</v>
      </c>
      <c r="D58" s="96">
        <v>1.3333333000000001</v>
      </c>
      <c r="E58" s="96">
        <v>512</v>
      </c>
      <c r="F58" s="96">
        <v>384</v>
      </c>
      <c r="G58" s="96">
        <f t="shared" si="12"/>
        <v>2</v>
      </c>
      <c r="H58" s="96">
        <f t="shared" si="13"/>
        <v>1</v>
      </c>
      <c r="I58" s="97">
        <f t="shared" si="14"/>
        <v>32</v>
      </c>
      <c r="J58" s="97">
        <f t="shared" si="15"/>
        <v>48</v>
      </c>
      <c r="K58" s="103">
        <f t="shared" si="16"/>
        <v>3072</v>
      </c>
      <c r="L58" s="97">
        <f t="shared" si="17"/>
        <v>12288</v>
      </c>
      <c r="M58" s="110">
        <f t="shared" si="18"/>
        <v>12288</v>
      </c>
      <c r="N58" s="3"/>
      <c r="O58" s="3"/>
    </row>
    <row r="59" ht="14.25">
      <c r="A59" s="24">
        <v>16</v>
      </c>
      <c r="B59" s="102">
        <v>320</v>
      </c>
      <c r="C59" s="96">
        <v>96</v>
      </c>
      <c r="D59" s="96">
        <v>1.6000000000000001</v>
      </c>
      <c r="E59" s="96">
        <v>640</v>
      </c>
      <c r="F59" s="96">
        <v>384</v>
      </c>
      <c r="G59" s="96">
        <f t="shared" si="12"/>
        <v>2</v>
      </c>
      <c r="H59" s="96">
        <f t="shared" si="13"/>
        <v>4</v>
      </c>
      <c r="I59" s="97">
        <f t="shared" si="14"/>
        <v>40</v>
      </c>
      <c r="J59" s="97">
        <f t="shared" si="15"/>
        <v>12</v>
      </c>
      <c r="K59" s="103">
        <f t="shared" si="16"/>
        <v>960</v>
      </c>
      <c r="L59" s="97">
        <f t="shared" si="17"/>
        <v>3840</v>
      </c>
      <c r="M59" s="110">
        <f t="shared" si="18"/>
        <v>3840</v>
      </c>
      <c r="N59" s="3"/>
      <c r="O59" s="3"/>
    </row>
    <row r="60" ht="14.25">
      <c r="A60" s="24">
        <v>17</v>
      </c>
      <c r="B60" s="102">
        <v>320</v>
      </c>
      <c r="C60" s="96">
        <v>120</v>
      </c>
      <c r="D60" s="96">
        <v>1.3333333000000001</v>
      </c>
      <c r="E60" s="96">
        <v>640</v>
      </c>
      <c r="F60" s="96">
        <v>480</v>
      </c>
      <c r="G60" s="96">
        <f t="shared" si="12"/>
        <v>2</v>
      </c>
      <c r="H60" s="96">
        <f t="shared" si="13"/>
        <v>4</v>
      </c>
      <c r="I60" s="97">
        <f t="shared" si="14"/>
        <v>40</v>
      </c>
      <c r="J60" s="97">
        <f t="shared" si="15"/>
        <v>15</v>
      </c>
      <c r="K60" s="103">
        <f t="shared" si="16"/>
        <v>1200</v>
      </c>
      <c r="L60" s="97">
        <f t="shared" si="17"/>
        <v>4800</v>
      </c>
      <c r="M60" s="110">
        <f t="shared" si="18"/>
        <v>4800</v>
      </c>
      <c r="N60" s="3"/>
      <c r="O60" s="3"/>
    </row>
    <row r="61" ht="14.25">
      <c r="A61" s="24">
        <v>18</v>
      </c>
      <c r="B61" s="111">
        <v>320</v>
      </c>
      <c r="C61" s="96">
        <v>200</v>
      </c>
      <c r="D61" s="96">
        <v>1.6000000000000001</v>
      </c>
      <c r="E61" s="96">
        <v>640</v>
      </c>
      <c r="F61" s="96">
        <v>400</v>
      </c>
      <c r="G61" s="96">
        <f t="shared" si="12"/>
        <v>2</v>
      </c>
      <c r="H61" s="96">
        <f t="shared" si="13"/>
        <v>2</v>
      </c>
      <c r="I61" s="97">
        <f t="shared" si="14"/>
        <v>40</v>
      </c>
      <c r="J61" s="97">
        <f t="shared" si="15"/>
        <v>25</v>
      </c>
      <c r="K61" s="103">
        <f t="shared" si="16"/>
        <v>2000</v>
      </c>
      <c r="L61" s="97">
        <f t="shared" si="17"/>
        <v>8000</v>
      </c>
      <c r="M61" s="110">
        <f t="shared" si="18"/>
        <v>8000</v>
      </c>
      <c r="N61" s="3"/>
      <c r="O61" s="3"/>
    </row>
    <row r="62" ht="14.25">
      <c r="A62" s="24">
        <v>19</v>
      </c>
      <c r="B62" s="112">
        <v>320</v>
      </c>
      <c r="C62" s="113">
        <v>240</v>
      </c>
      <c r="D62" s="113">
        <v>1.3333333000000001</v>
      </c>
      <c r="E62" s="113">
        <v>640</v>
      </c>
      <c r="F62" s="113">
        <v>480</v>
      </c>
      <c r="G62" s="113">
        <f t="shared" si="12"/>
        <v>2</v>
      </c>
      <c r="H62" s="113">
        <f t="shared" si="13"/>
        <v>2</v>
      </c>
      <c r="I62" s="114">
        <f t="shared" si="14"/>
        <v>40</v>
      </c>
      <c r="J62" s="114">
        <f t="shared" si="15"/>
        <v>30</v>
      </c>
      <c r="K62" s="115">
        <f t="shared" si="16"/>
        <v>2400</v>
      </c>
      <c r="L62" s="114">
        <f t="shared" si="17"/>
        <v>9600</v>
      </c>
      <c r="M62" s="110">
        <f t="shared" si="18"/>
        <v>9600</v>
      </c>
      <c r="N62" s="3"/>
      <c r="O62" s="3"/>
    </row>
    <row r="63" ht="14.25">
      <c r="A63" s="24">
        <v>20</v>
      </c>
      <c r="B63" s="111">
        <v>320</v>
      </c>
      <c r="C63" s="96">
        <v>400</v>
      </c>
      <c r="D63" s="96">
        <v>1.6000000000000001</v>
      </c>
      <c r="E63" s="96">
        <v>640</v>
      </c>
      <c r="F63" s="96">
        <v>400</v>
      </c>
      <c r="G63" s="96">
        <f t="shared" si="12"/>
        <v>2</v>
      </c>
      <c r="H63" s="96">
        <f t="shared" si="13"/>
        <v>1</v>
      </c>
      <c r="I63" s="97">
        <f t="shared" si="14"/>
        <v>40</v>
      </c>
      <c r="J63" s="97">
        <f t="shared" si="15"/>
        <v>50</v>
      </c>
      <c r="K63" s="103">
        <f t="shared" si="16"/>
        <v>4000</v>
      </c>
      <c r="L63" s="97">
        <f t="shared" si="17"/>
        <v>16000</v>
      </c>
      <c r="M63" s="110">
        <f t="shared" si="18"/>
        <v>16000</v>
      </c>
      <c r="N63" s="3"/>
      <c r="O63" s="3"/>
    </row>
    <row r="64" ht="14.25">
      <c r="A64" s="24">
        <v>21</v>
      </c>
      <c r="B64" s="111">
        <v>320</v>
      </c>
      <c r="C64" s="96">
        <v>480</v>
      </c>
      <c r="D64" s="96">
        <v>1.3333333000000001</v>
      </c>
      <c r="E64" s="96">
        <v>640</v>
      </c>
      <c r="F64" s="96">
        <v>480</v>
      </c>
      <c r="G64" s="96">
        <f t="shared" si="12"/>
        <v>2</v>
      </c>
      <c r="H64" s="96">
        <f t="shared" si="13"/>
        <v>1</v>
      </c>
      <c r="I64" s="97">
        <f t="shared" si="14"/>
        <v>40</v>
      </c>
      <c r="J64" s="97">
        <f t="shared" si="15"/>
        <v>60</v>
      </c>
      <c r="K64" s="103">
        <f t="shared" si="16"/>
        <v>4800</v>
      </c>
      <c r="L64" s="97">
        <f t="shared" si="17"/>
        <v>19200</v>
      </c>
      <c r="M64" s="110">
        <f t="shared" si="18"/>
        <v>19200</v>
      </c>
      <c r="N64" s="3"/>
      <c r="O64" s="3"/>
    </row>
    <row r="65" ht="14.25">
      <c r="A65" s="24">
        <v>22</v>
      </c>
      <c r="B65" s="102">
        <v>512</v>
      </c>
      <c r="C65" s="96">
        <v>96</v>
      </c>
      <c r="D65" s="96">
        <v>1.3333333000000001</v>
      </c>
      <c r="E65" s="96">
        <v>512</v>
      </c>
      <c r="F65" s="96">
        <v>384</v>
      </c>
      <c r="G65" s="96">
        <f t="shared" si="12"/>
        <v>1</v>
      </c>
      <c r="H65" s="96">
        <f t="shared" si="13"/>
        <v>4</v>
      </c>
      <c r="I65" s="97">
        <f t="shared" si="14"/>
        <v>64</v>
      </c>
      <c r="J65" s="97">
        <f t="shared" si="15"/>
        <v>12</v>
      </c>
      <c r="K65" s="103">
        <f t="shared" si="16"/>
        <v>1536</v>
      </c>
      <c r="L65" s="97">
        <f t="shared" si="17"/>
        <v>6144</v>
      </c>
      <c r="M65" s="110">
        <f t="shared" si="18"/>
        <v>6144</v>
      </c>
      <c r="N65" s="3"/>
      <c r="O65" s="3"/>
    </row>
    <row r="66" ht="14.25">
      <c r="A66" s="24">
        <v>23</v>
      </c>
      <c r="B66" s="102">
        <v>512</v>
      </c>
      <c r="C66" s="96">
        <v>160</v>
      </c>
      <c r="D66" s="96">
        <v>1.6000000000000001</v>
      </c>
      <c r="E66" s="96">
        <v>512</v>
      </c>
      <c r="F66" s="96">
        <v>320</v>
      </c>
      <c r="G66" s="96">
        <f t="shared" si="12"/>
        <v>1</v>
      </c>
      <c r="H66" s="96">
        <f t="shared" si="13"/>
        <v>2</v>
      </c>
      <c r="I66" s="97">
        <f t="shared" si="14"/>
        <v>64</v>
      </c>
      <c r="J66" s="97">
        <f t="shared" si="15"/>
        <v>20</v>
      </c>
      <c r="K66" s="103">
        <f t="shared" si="16"/>
        <v>2560</v>
      </c>
      <c r="L66" s="97">
        <f t="shared" si="17"/>
        <v>10240</v>
      </c>
      <c r="M66" s="110">
        <f t="shared" si="18"/>
        <v>10240</v>
      </c>
      <c r="O66" s="3"/>
    </row>
    <row r="67" ht="14.25">
      <c r="A67" s="24">
        <v>24</v>
      </c>
      <c r="B67" s="102">
        <v>512</v>
      </c>
      <c r="C67" s="96">
        <v>192</v>
      </c>
      <c r="D67" s="96">
        <v>1.3333333000000001</v>
      </c>
      <c r="E67" s="96">
        <v>512</v>
      </c>
      <c r="F67" s="96">
        <v>384</v>
      </c>
      <c r="G67" s="96">
        <f t="shared" si="12"/>
        <v>1</v>
      </c>
      <c r="H67" s="96">
        <f t="shared" si="13"/>
        <v>2</v>
      </c>
      <c r="I67" s="97">
        <f t="shared" si="14"/>
        <v>64</v>
      </c>
      <c r="J67" s="97">
        <f t="shared" si="15"/>
        <v>24</v>
      </c>
      <c r="K67" s="103">
        <f t="shared" si="16"/>
        <v>3072</v>
      </c>
      <c r="L67" s="97">
        <f t="shared" si="17"/>
        <v>12288</v>
      </c>
      <c r="M67" s="110">
        <f t="shared" si="18"/>
        <v>12288</v>
      </c>
      <c r="O67" s="3"/>
    </row>
    <row r="68" ht="14.25">
      <c r="A68" s="24">
        <v>25</v>
      </c>
      <c r="B68" s="102">
        <v>512</v>
      </c>
      <c r="C68" s="96">
        <v>320</v>
      </c>
      <c r="D68" s="96">
        <v>1.6000000000000001</v>
      </c>
      <c r="E68" s="96">
        <v>512</v>
      </c>
      <c r="F68" s="96">
        <v>320</v>
      </c>
      <c r="G68" s="96">
        <f t="shared" si="12"/>
        <v>1</v>
      </c>
      <c r="H68" s="96">
        <f t="shared" si="13"/>
        <v>1</v>
      </c>
      <c r="I68" s="97">
        <f t="shared" si="14"/>
        <v>64</v>
      </c>
      <c r="J68" s="97">
        <f t="shared" si="15"/>
        <v>40</v>
      </c>
      <c r="K68" s="103">
        <f t="shared" si="16"/>
        <v>5120</v>
      </c>
      <c r="L68" s="97">
        <f t="shared" si="17"/>
        <v>20480</v>
      </c>
      <c r="M68" s="110">
        <f t="shared" si="18"/>
        <v>20480</v>
      </c>
      <c r="O68" s="3"/>
    </row>
    <row r="69" ht="14.25">
      <c r="A69" s="24">
        <v>26</v>
      </c>
      <c r="B69" s="102">
        <v>512</v>
      </c>
      <c r="C69" s="96">
        <v>384</v>
      </c>
      <c r="D69" s="96">
        <v>1.3333333000000001</v>
      </c>
      <c r="E69" s="96">
        <v>512</v>
      </c>
      <c r="F69" s="96">
        <v>384</v>
      </c>
      <c r="G69" s="96">
        <f t="shared" si="12"/>
        <v>1</v>
      </c>
      <c r="H69" s="96">
        <f t="shared" si="13"/>
        <v>1</v>
      </c>
      <c r="I69" s="97">
        <f t="shared" si="14"/>
        <v>64</v>
      </c>
      <c r="J69" s="97">
        <f t="shared" si="15"/>
        <v>48</v>
      </c>
      <c r="K69" s="103">
        <f t="shared" si="16"/>
        <v>6144</v>
      </c>
      <c r="L69" s="97">
        <f t="shared" si="17"/>
        <v>24576</v>
      </c>
      <c r="M69" s="110">
        <f t="shared" si="18"/>
        <v>24576</v>
      </c>
      <c r="O69" s="3"/>
    </row>
    <row r="70" ht="14.25">
      <c r="A70" s="24">
        <v>27</v>
      </c>
      <c r="B70" s="102">
        <v>640</v>
      </c>
      <c r="C70" s="96">
        <v>120</v>
      </c>
      <c r="D70" s="96">
        <v>1.3333333000000001</v>
      </c>
      <c r="E70" s="96">
        <v>640</v>
      </c>
      <c r="F70" s="96">
        <v>480</v>
      </c>
      <c r="G70" s="96">
        <f t="shared" si="12"/>
        <v>1</v>
      </c>
      <c r="H70" s="96">
        <f t="shared" si="13"/>
        <v>4</v>
      </c>
      <c r="I70" s="97">
        <f t="shared" si="14"/>
        <v>80</v>
      </c>
      <c r="J70" s="97">
        <f t="shared" si="15"/>
        <v>15</v>
      </c>
      <c r="K70" s="103">
        <f t="shared" si="16"/>
        <v>2400</v>
      </c>
      <c r="L70" s="97">
        <f t="shared" si="17"/>
        <v>9600</v>
      </c>
      <c r="M70" s="110">
        <f t="shared" si="18"/>
        <v>9600</v>
      </c>
      <c r="N70" s="3"/>
      <c r="O70" s="3"/>
    </row>
    <row r="71" ht="14.25">
      <c r="A71" s="24">
        <v>28</v>
      </c>
      <c r="B71" s="111">
        <v>640</v>
      </c>
      <c r="C71" s="96">
        <v>200</v>
      </c>
      <c r="D71" s="96">
        <v>1.6000000000000001</v>
      </c>
      <c r="E71" s="96">
        <v>640</v>
      </c>
      <c r="F71" s="96">
        <v>400</v>
      </c>
      <c r="G71" s="96">
        <f t="shared" si="12"/>
        <v>1</v>
      </c>
      <c r="H71" s="96">
        <f t="shared" si="13"/>
        <v>2</v>
      </c>
      <c r="I71" s="97">
        <f t="shared" si="14"/>
        <v>80</v>
      </c>
      <c r="J71" s="97">
        <f t="shared" si="15"/>
        <v>25</v>
      </c>
      <c r="K71" s="103">
        <f t="shared" si="16"/>
        <v>4000</v>
      </c>
      <c r="L71" s="97">
        <f t="shared" si="17"/>
        <v>16000</v>
      </c>
      <c r="M71" s="110">
        <f t="shared" si="18"/>
        <v>16000</v>
      </c>
      <c r="N71" s="3"/>
      <c r="O71" s="3"/>
    </row>
    <row r="72" ht="14.25">
      <c r="A72" s="24">
        <v>29</v>
      </c>
      <c r="B72" s="111">
        <v>640</v>
      </c>
      <c r="C72" s="96">
        <v>240</v>
      </c>
      <c r="D72" s="96">
        <v>1.3333333000000001</v>
      </c>
      <c r="E72" s="96">
        <v>640</v>
      </c>
      <c r="F72" s="96">
        <v>480</v>
      </c>
      <c r="G72" s="96">
        <f t="shared" si="12"/>
        <v>1</v>
      </c>
      <c r="H72" s="96">
        <f t="shared" si="13"/>
        <v>2</v>
      </c>
      <c r="I72" s="97">
        <f t="shared" si="14"/>
        <v>80</v>
      </c>
      <c r="J72" s="97">
        <f t="shared" si="15"/>
        <v>30</v>
      </c>
      <c r="K72" s="103">
        <f t="shared" si="16"/>
        <v>4800</v>
      </c>
      <c r="L72" s="97">
        <f t="shared" si="17"/>
        <v>19200</v>
      </c>
      <c r="M72" s="110">
        <f t="shared" si="18"/>
        <v>19200</v>
      </c>
      <c r="N72" s="3"/>
      <c r="O72" s="3"/>
    </row>
    <row r="73" ht="14.25">
      <c r="A73" s="24">
        <v>30</v>
      </c>
      <c r="B73" s="102">
        <v>640</v>
      </c>
      <c r="C73" s="96">
        <v>400</v>
      </c>
      <c r="D73" s="96">
        <v>1.6000000000000001</v>
      </c>
      <c r="E73" s="96">
        <v>640</v>
      </c>
      <c r="F73" s="96">
        <v>400</v>
      </c>
      <c r="G73" s="96">
        <f t="shared" si="12"/>
        <v>1</v>
      </c>
      <c r="H73" s="96">
        <f t="shared" si="13"/>
        <v>1</v>
      </c>
      <c r="I73" s="97">
        <f t="shared" si="14"/>
        <v>80</v>
      </c>
      <c r="J73" s="97">
        <f t="shared" si="15"/>
        <v>50</v>
      </c>
      <c r="K73" s="103">
        <f t="shared" si="16"/>
        <v>8000</v>
      </c>
      <c r="L73" s="97">
        <f t="shared" si="17"/>
        <v>32000</v>
      </c>
      <c r="M73" s="110">
        <f t="shared" si="18"/>
        <v>32000</v>
      </c>
      <c r="N73" s="3"/>
      <c r="O73" s="3"/>
    </row>
    <row r="74" ht="14.25">
      <c r="A74" s="24">
        <v>31</v>
      </c>
      <c r="B74" s="116">
        <v>640</v>
      </c>
      <c r="C74" s="117">
        <v>480</v>
      </c>
      <c r="D74" s="117">
        <v>1.3333333000000001</v>
      </c>
      <c r="E74" s="117">
        <v>640</v>
      </c>
      <c r="F74" s="117">
        <v>480</v>
      </c>
      <c r="G74" s="117">
        <f t="shared" si="12"/>
        <v>1</v>
      </c>
      <c r="H74" s="117">
        <f t="shared" si="13"/>
        <v>1</v>
      </c>
      <c r="I74" s="118">
        <f t="shared" si="14"/>
        <v>80</v>
      </c>
      <c r="J74" s="118">
        <f t="shared" si="15"/>
        <v>60</v>
      </c>
      <c r="K74" s="119">
        <f t="shared" si="16"/>
        <v>9600</v>
      </c>
      <c r="L74" s="118">
        <f t="shared" si="17"/>
        <v>38400</v>
      </c>
      <c r="M74" s="120">
        <f t="shared" si="18"/>
        <v>38400</v>
      </c>
      <c r="N74" s="3"/>
      <c r="O74" s="3"/>
    </row>
    <row r="75" ht="14.25">
      <c r="A75" s="2"/>
      <c r="B75" s="2"/>
      <c r="C75" s="2"/>
      <c r="D75" s="2"/>
      <c r="E75" s="33"/>
      <c r="F75" s="33"/>
      <c r="G75" s="33"/>
      <c r="H75" s="33"/>
      <c r="I75" s="2"/>
      <c r="J75" s="1"/>
      <c r="K75" s="1"/>
      <c r="L75" s="1"/>
    </row>
    <row r="76" ht="14.25">
      <c r="A76" s="2"/>
      <c r="B76" s="2"/>
      <c r="C76" s="2"/>
      <c r="D76" s="2"/>
      <c r="E76" s="33"/>
      <c r="F76" s="33"/>
      <c r="G76" s="33"/>
      <c r="H76" s="33"/>
      <c r="I76" s="2"/>
      <c r="J76" s="1"/>
      <c r="K76" s="1"/>
      <c r="L76" s="1"/>
    </row>
    <row r="77" ht="14.25">
      <c r="A77" s="2"/>
      <c r="B77" s="2"/>
      <c r="C77" s="2"/>
      <c r="D77" s="2"/>
      <c r="E77" s="33"/>
      <c r="F77" s="33"/>
      <c r="G77" s="33"/>
      <c r="H77" s="33"/>
      <c r="I77" s="2"/>
      <c r="J77" s="1"/>
      <c r="K77" s="1"/>
      <c r="L77" s="1"/>
    </row>
    <row r="78" ht="14.25">
      <c r="A78" s="2"/>
      <c r="B78" s="121"/>
      <c r="C78" s="32"/>
      <c r="D78" s="2"/>
      <c r="E78" s="33"/>
      <c r="F78" s="33"/>
      <c r="G78" s="33"/>
      <c r="K78" s="1"/>
      <c r="L78" s="1"/>
    </row>
    <row r="79" ht="14.25">
      <c r="A79" s="2"/>
      <c r="B79" s="2"/>
      <c r="C79" s="32"/>
      <c r="D79" s="1"/>
      <c r="E79" s="2"/>
      <c r="F79" s="122"/>
      <c r="G79" s="122"/>
      <c r="I79" s="1"/>
      <c r="K79" s="1"/>
      <c r="L79" s="1"/>
    </row>
    <row r="80" ht="14.25">
      <c r="A80" s="1"/>
      <c r="B80" s="1"/>
      <c r="C80" s="32"/>
      <c r="D80" s="1"/>
      <c r="E80" s="1"/>
      <c r="F80" s="1"/>
      <c r="G80" s="1"/>
      <c r="K80" s="1"/>
      <c r="L80" s="1"/>
    </row>
    <row r="81" ht="14.25">
      <c r="C81" s="32"/>
      <c r="E81" s="1"/>
      <c r="F81" s="1"/>
      <c r="G81" s="1"/>
    </row>
    <row r="82" ht="14.25">
      <c r="C82" s="32"/>
      <c r="E82" s="1"/>
      <c r="F82" s="1"/>
      <c r="G82" s="1"/>
    </row>
    <row r="83" ht="16.5">
      <c r="C83" s="32"/>
      <c r="E83" s="1"/>
      <c r="F83" s="1"/>
      <c r="G83" s="1"/>
      <c r="H83" s="1"/>
    </row>
    <row r="84" ht="16.5">
      <c r="C84" s="32"/>
      <c r="E84" s="1"/>
      <c r="F84" s="1"/>
    </row>
    <row r="85" ht="23.25">
      <c r="C85" s="32"/>
      <c r="E85" s="1"/>
      <c r="F85" s="1"/>
      <c r="G85" s="1"/>
      <c r="I85" s="1"/>
    </row>
    <row r="86" ht="16.5">
      <c r="C86" s="32"/>
      <c r="E86" s="1"/>
      <c r="F86" s="1"/>
      <c r="G86" s="1"/>
    </row>
    <row r="87" ht="33">
      <c r="C87" s="32"/>
      <c r="E87" s="1"/>
      <c r="F87" s="1"/>
      <c r="G87" s="1"/>
      <c r="H87" s="1"/>
      <c r="I87" s="1"/>
    </row>
    <row r="88" ht="33">
      <c r="C88" s="32"/>
      <c r="E88" s="1"/>
      <c r="F88" s="1"/>
      <c r="G88" s="1"/>
      <c r="H88" s="1"/>
    </row>
    <row r="89" ht="33">
      <c r="E89" s="1"/>
      <c r="F89" s="1"/>
      <c r="G89" s="1"/>
      <c r="H89" s="1"/>
      <c r="I89" s="1"/>
    </row>
    <row r="90" ht="33">
      <c r="E90" s="1"/>
      <c r="F90" s="1"/>
      <c r="G90" s="1"/>
      <c r="H90" s="1"/>
    </row>
    <row r="91" ht="33">
      <c r="E91" s="1"/>
      <c r="F91" s="1"/>
      <c r="G91" s="1"/>
      <c r="H91" s="1"/>
    </row>
    <row r="92" ht="33">
      <c r="E92" s="1"/>
      <c r="F92" s="1"/>
      <c r="G92" s="1"/>
      <c r="H92" s="1"/>
    </row>
    <row r="93" ht="23.25">
      <c r="E93" s="1"/>
    </row>
    <row r="94" ht="16.5">
      <c r="E94" s="1"/>
    </row>
    <row r="95" ht="33">
      <c r="E95" s="1"/>
      <c r="F95" s="1"/>
      <c r="G95" s="1"/>
      <c r="H95" s="1"/>
    </row>
    <row r="96" ht="33">
      <c r="E96" s="1"/>
      <c r="F96" s="1"/>
      <c r="G96" s="1"/>
      <c r="H96" s="1"/>
    </row>
    <row r="97" ht="33">
      <c r="E97" s="1"/>
      <c r="F97" s="1"/>
      <c r="G97" s="1"/>
      <c r="H97" s="1"/>
    </row>
    <row r="98" ht="33">
      <c r="E98" s="1"/>
      <c r="F98" s="1"/>
      <c r="G98" s="1"/>
      <c r="H98" s="1"/>
    </row>
    <row r="99" ht="33">
      <c r="E99" s="1"/>
      <c r="F99" s="1"/>
      <c r="G99" s="1"/>
      <c r="H99" s="1"/>
    </row>
    <row r="100" ht="33">
      <c r="E100" s="1"/>
      <c r="F100" s="1"/>
      <c r="G100" s="1"/>
      <c r="H100" s="1"/>
    </row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</sheetData>
  <sortState ref="B43:H74" columnSort="0">
    <sortCondition sortBy="value" descending="0" ref="B43:B74"/>
    <sortCondition sortBy="value" descending="0" ref="C43:C74"/>
  </sortState>
  <mergeCells count="55">
    <mergeCell ref="A4:F4"/>
    <mergeCell ref="H5:I5"/>
    <mergeCell ref="A11:F11"/>
    <mergeCell ref="H12:I12"/>
    <mergeCell ref="J17:K17"/>
    <mergeCell ref="L17:M17"/>
    <mergeCell ref="J18:K18"/>
    <mergeCell ref="L18:M18"/>
    <mergeCell ref="J19:K19"/>
    <mergeCell ref="L19:M19"/>
    <mergeCell ref="B20:C20"/>
    <mergeCell ref="D20:E20"/>
    <mergeCell ref="F20:G20"/>
    <mergeCell ref="J20:K20"/>
    <mergeCell ref="L20:M20"/>
    <mergeCell ref="J22:N22"/>
    <mergeCell ref="J23:N23"/>
    <mergeCell ref="J24:K24"/>
    <mergeCell ref="M24:N24"/>
    <mergeCell ref="B25:C25"/>
    <mergeCell ref="D25:E25"/>
    <mergeCell ref="F25:G25"/>
    <mergeCell ref="J25:K25"/>
    <mergeCell ref="M25:N25"/>
    <mergeCell ref="J26:K26"/>
    <mergeCell ref="M26:N26"/>
    <mergeCell ref="J27:K27"/>
    <mergeCell ref="M27:N27"/>
    <mergeCell ref="J28:K28"/>
    <mergeCell ref="M28:N28"/>
    <mergeCell ref="J29:K29"/>
    <mergeCell ref="M29:N29"/>
    <mergeCell ref="B30:C30"/>
    <mergeCell ref="D30:E30"/>
    <mergeCell ref="F30:G30"/>
    <mergeCell ref="J31:N31"/>
    <mergeCell ref="J32:N32"/>
    <mergeCell ref="J33:K33"/>
    <mergeCell ref="M33:N33"/>
    <mergeCell ref="J34:K34"/>
    <mergeCell ref="M34:N34"/>
    <mergeCell ref="B35:C35"/>
    <mergeCell ref="D35:E35"/>
    <mergeCell ref="F35:G35"/>
    <mergeCell ref="J35:K35"/>
    <mergeCell ref="M35:N35"/>
    <mergeCell ref="J36:K36"/>
    <mergeCell ref="M36:N36"/>
    <mergeCell ref="J37:K37"/>
    <mergeCell ref="M37:N37"/>
    <mergeCell ref="J38:K38"/>
    <mergeCell ref="M38:N38"/>
    <mergeCell ref="A41:M41"/>
    <mergeCell ref="N42:O42"/>
    <mergeCell ref="N49:O4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text="." id="{00320038-0058-4D09-A83F-008300BD00A9}">
            <xm:f>NOT(ISERROR(SEARCH(".",C23)))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B28:I28</xm:sqref>
        </x14:conditionalFormatting>
        <x14:conditionalFormatting xmlns:xm="http://schemas.microsoft.com/office/excel/2006/main">
          <x14:cfRule type="containsText" priority="35" text="." id="{004F0072-009F-4F79-BD0A-008700C000EC}">
            <xm:f>NOT(ISERROR(SEARCH(".",C11)))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B11:J14</xm:sqref>
        </x14:conditionalFormatting>
        <x14:conditionalFormatting xmlns:xm="http://schemas.microsoft.com/office/excel/2006/main">
          <x14:cfRule type="cellIs" priority="28" operator="greaterThan" id="{004D0015-006A-49FB-82CB-00EE00720017}">
            <xm:f>9600</xm:f>
            <x14:dxf>
              <font>
                <color rgb="FF9C0006"/>
              </font>
            </x14:dxf>
          </x14:cfRule>
          <xm:sqref>B32:I38 B39:J40</xm:sqref>
        </x14:conditionalFormatting>
        <x14:conditionalFormatting xmlns:xm="http://schemas.microsoft.com/office/excel/2006/main">
          <x14:cfRule type="cellIs" priority="16" operator="greaterThan" id="{0003009A-00B3-445A-AA04-006900F7002C}">
            <xm:f>32768</xm:f>
            <x14:dxf>
              <font>
                <b/>
                <color indexed="5"/>
              </font>
              <fill>
                <patternFill patternType="solid">
                  <fgColor rgb="FFC00000"/>
                  <bgColor rgb="FFC00000"/>
                </patternFill>
              </fill>
            </x14:dxf>
          </x14:cfRule>
          <xm:sqref>L43:L74</xm:sqref>
        </x14:conditionalFormatting>
        <x14:conditionalFormatting xmlns:xm="http://schemas.microsoft.com/office/excel/2006/main">
          <x14:cfRule type="cellIs" priority="13" operator="lessThan" id="{006200AC-0075-4D76-B62D-003D001E0070}">
            <xm:f>32768</xm:f>
            <x14:dxf>
              <font>
                <b/>
                <color indexed="5"/>
              </font>
              <fill>
                <patternFill patternType="solid">
                  <fgColor rgb="FFED7D31"/>
                  <bgColor rgb="FFED7D31"/>
                </patternFill>
              </fill>
            </x14:dxf>
          </x14:cfRule>
          <xm:sqref>L43:L74</xm:sqref>
        </x14:conditionalFormatting>
        <x14:conditionalFormatting xmlns:xm="http://schemas.microsoft.com/office/excel/2006/main">
          <x14:cfRule type="cellIs" priority="12" operator="lessThanOrEqual" id="{00E900FE-0052-43D2-98AD-00E000330035}">
            <xm:f>16384</xm:f>
            <x14:dxf>
              <font>
                <b/>
                <color theme="1" tint="0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L43:L74</xm:sqref>
        </x14:conditionalFormatting>
        <x14:conditionalFormatting xmlns:xm="http://schemas.microsoft.com/office/excel/2006/main">
          <x14:cfRule type="cellIs" priority="11" operator="lessThanOrEqual" id="{0082000D-007F-4956-8C89-006A00EC00C4}">
            <xm:f>8192</xm:f>
            <x14:dxf>
              <font>
                <b/>
                <color theme="1" tint="0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L43:L74</xm:sqref>
        </x14:conditionalFormatting>
        <x14:conditionalFormatting xmlns:xm="http://schemas.microsoft.com/office/excel/2006/main">
          <x14:cfRule type="cellIs" priority="10" operator="greaterThan" id="{009A00D5-00F3-4F29-ADCF-005900760077}">
            <xm:f>9600</xm:f>
            <x14:dxf>
              <font>
                <b/>
                <color indexed="2"/>
              </font>
              <fill>
                <patternFill patternType="solid">
                  <fgColor rgb="FF0C0C0C"/>
                  <bgColor rgb="FF0C0C0C"/>
                </patternFill>
              </fill>
            </x14:dxf>
          </x14:cfRule>
          <xm:sqref>M43:M74</xm:sqref>
        </x14:conditionalFormatting>
        <x14:conditionalFormatting xmlns:xm="http://schemas.microsoft.com/office/excel/2006/main">
          <x14:cfRule type="cellIs" priority="5" operator="lessThanOrEqual" id="{00BD00EA-00C0-4387-8FDA-001400120011}">
            <xm:f>9600</xm:f>
            <x14:dxf>
              <font>
                <b/>
                <color indexed="5"/>
              </font>
              <fill>
                <patternFill patternType="solid">
                  <fgColor rgb="FFC00000"/>
                  <bgColor rgb="FFC00000"/>
                </patternFill>
              </fill>
            </x14:dxf>
          </x14:cfRule>
          <xm:sqref>M43:M74</xm:sqref>
        </x14:conditionalFormatting>
        <x14:conditionalFormatting xmlns:xm="http://schemas.microsoft.com/office/excel/2006/main">
          <x14:cfRule type="cellIs" priority="4" operator="lessThanOrEqual" id="{00E200AE-0069-4F1D-9DF6-006B00CB00F3}">
            <xm:f>4800</xm:f>
            <x14:dxf>
              <font>
                <b/>
                <color indexed="5"/>
              </font>
              <fill>
                <patternFill patternType="solid">
                  <fgColor rgb="FFED7D31"/>
                  <bgColor rgb="FFED7D31"/>
                </patternFill>
              </fill>
            </x14:dxf>
          </x14:cfRule>
          <xm:sqref>M43:M74</xm:sqref>
        </x14:conditionalFormatting>
        <x14:conditionalFormatting xmlns:xm="http://schemas.microsoft.com/office/excel/2006/main">
          <x14:cfRule type="cellIs" priority="3" operator="lessThanOrEqual" id="{000F002F-00AF-4D98-96BE-00A200190056}">
            <xm:f>2400</xm:f>
            <x14:dxf>
              <font>
                <b/>
                <color theme="1" tint="0.049989318521683403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M43:M74</xm:sqref>
        </x14:conditionalFormatting>
        <x14:conditionalFormatting xmlns:xm="http://schemas.microsoft.com/office/excel/2006/main">
          <x14:cfRule type="cellIs" priority="1" operator="lessThanOrEqual" id="{008D00E8-00B6-457B-93F1-00E100880025}">
            <xm:f>1200</xm:f>
            <x14:dxf>
              <font>
                <b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M43:M74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2024-09-12T18:18:26Z</dcterms:modified>
</cp:coreProperties>
</file>