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<sst xmlns="http://schemas.openxmlformats.org/spreadsheetml/2006/main" count="51" uniqueCount="51">
  <si>
    <t>single</t>
  </si>
  <si>
    <t>text</t>
  </si>
  <si>
    <t xml:space="preserve">Graphics Mode</t>
  </si>
  <si>
    <t xml:space="preserve">0: Tile/Text Mode</t>
  </si>
  <si>
    <t>Even</t>
  </si>
  <si>
    <t>Mode*</t>
  </si>
  <si>
    <t>Horiz.</t>
  </si>
  <si>
    <t>Vert.</t>
  </si>
  <si>
    <t>bit-plane</t>
  </si>
  <si>
    <t>colors</t>
  </si>
  <si>
    <t>Columns</t>
  </si>
  <si>
    <t>Rows</t>
  </si>
  <si>
    <t>buffer</t>
  </si>
  <si>
    <t>Decoding:</t>
  </si>
  <si>
    <t>1:Bitmap</t>
  </si>
  <si>
    <t xml:space="preserve">Color Depth 0-3</t>
  </si>
  <si>
    <t xml:space="preserve">Mode 0-3</t>
  </si>
  <si>
    <t>Even/Odd</t>
  </si>
  <si>
    <t>H_OScan</t>
  </si>
  <si>
    <t>V_OScan</t>
  </si>
  <si>
    <t>GPU_OPTIONS:</t>
  </si>
  <si>
    <t>Debug</t>
  </si>
  <si>
    <t>VSync</t>
  </si>
  <si>
    <t xml:space="preserve">Main App</t>
  </si>
  <si>
    <t>(RESERVED)</t>
  </si>
  <si>
    <t>Odd</t>
  </si>
  <si>
    <t>Enable</t>
  </si>
  <si>
    <t>Fullscreen</t>
  </si>
  <si>
    <t>GFX_MODE:</t>
  </si>
  <si>
    <t xml:space="preserve">00 = 2 color</t>
  </si>
  <si>
    <t xml:space="preserve">01 = 4 color</t>
  </si>
  <si>
    <t xml:space="preserve">10 = 16 clrs</t>
  </si>
  <si>
    <t xml:space="preserve">11 = 256 clrs</t>
  </si>
  <si>
    <t>Ext_Bitmap</t>
  </si>
  <si>
    <t>Ext_Color</t>
  </si>
  <si>
    <t>Std_Bitmap</t>
  </si>
  <si>
    <t>Std_Color</t>
  </si>
  <si>
    <t>Horizontal</t>
  </si>
  <si>
    <t>Vertical</t>
  </si>
  <si>
    <t xml:space="preserve">* Even modes are based on 640x400 @ 70hz, </t>
  </si>
  <si>
    <t xml:space="preserve">0:Tile 1:BMP</t>
  </si>
  <si>
    <t xml:space="preserve">00:2x  01:4x  10:16  11:256</t>
  </si>
  <si>
    <t xml:space="preserve">0:Text 1:BMP</t>
  </si>
  <si>
    <t>Over-Scan</t>
  </si>
  <si>
    <t xml:space="preserve">   Odd modes are based on 512x320 @ 70hz.</t>
  </si>
  <si>
    <t xml:space="preserve">Standard Display:</t>
  </si>
  <si>
    <t xml:space="preserve">Extended Display:</t>
  </si>
  <si>
    <t xml:space="preserve">8 Text Modes</t>
  </si>
  <si>
    <t xml:space="preserve">8 Tile Modes</t>
  </si>
  <si>
    <t xml:space="preserve">16 Bitmap Modes</t>
  </si>
  <si>
    <t xml:space="preserve">32 Bitmap Modes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</si>
</sst>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1.000000"/>
      <color theme="1"/>
      <name val="Calibri"/>
      <scheme val="minor"/>
    </font>
    <font>
      <sz val="11.000000"/>
      <color rgb="FF006100"/>
      <name val="Calibri"/>
      <scheme val="minor"/>
    </font>
    <font>
      <sz val="11.000000"/>
      <color theme="0"/>
      <name val="Calibri"/>
      <scheme val="minor"/>
    </font>
    <font>
      <b/>
      <sz val="12.000000"/>
      <color theme="0"/>
      <name val="Calibri"/>
      <scheme val="minor"/>
    </font>
    <font>
      <b/>
      <sz val="11.000000"/>
      <color theme="0"/>
      <name val="Calibri"/>
      <scheme val="minor"/>
    </font>
    <font>
      <sz val="10.000000"/>
      <color theme="1"/>
      <name val="Calibri"/>
      <scheme val="minor"/>
    </font>
    <font>
      <b/>
      <sz val="11.000000"/>
      <color theme="1"/>
      <name val="Calibri"/>
      <scheme val="minor"/>
    </font>
    <font>
      <b/>
      <sz val="10.00000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indexed="26"/>
        <bgColor indexed="26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</fills>
  <borders count="39">
    <border>
      <left style="none"/>
      <right style="none"/>
      <top style="none"/>
      <bottom style="none"/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none"/>
      <diagonal style="none"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ck">
        <color auto="1"/>
      </right>
      <top style="none"/>
      <bottom style="none"/>
      <diagonal style="none"/>
    </border>
    <border>
      <left style="thick">
        <color auto="1"/>
      </left>
      <right/>
      <top style="thick">
        <color auto="1"/>
      </top>
      <bottom style="none"/>
      <diagonal/>
    </border>
    <border>
      <left/>
      <right style="none"/>
      <top style="thick">
        <color auto="1"/>
      </top>
      <bottom style="none"/>
      <diagonal/>
    </border>
    <border>
      <left style="thick">
        <color auto="1"/>
      </left>
      <right style="none"/>
      <top style="thick">
        <color auto="1"/>
      </top>
      <bottom style="thick">
        <color auto="1"/>
      </bottom>
      <diagonal style="none"/>
    </border>
    <border>
      <left style="thick">
        <color auto="1"/>
      </left>
      <right/>
      <top style="thick">
        <color auto="1"/>
      </top>
      <bottom/>
      <diagonal/>
    </border>
    <border>
      <left/>
      <right style="none"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none"/>
    </border>
    <border>
      <left style="none"/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none"/>
      <right style="none"/>
      <top style="none"/>
      <bottom style="thick">
        <color auto="1"/>
      </bottom>
      <diagonal style="none"/>
    </border>
    <border>
      <left style="none"/>
      <right style="thick">
        <color auto="1"/>
      </right>
      <top style="none"/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none"/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none"/>
    </border>
    <border>
      <left/>
      <right style="thick">
        <color auto="1"/>
      </right>
      <top style="thick">
        <color auto="1"/>
      </top>
      <bottom style="none"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 style="none"/>
    </border>
    <border>
      <left/>
      <right style="thick">
        <color auto="1"/>
      </right>
      <top style="thick">
        <color auto="1"/>
      </top>
      <bottom style="thick">
        <color auto="1"/>
      </bottom>
      <diagonal style="none"/>
    </border>
    <border>
      <left style="thick">
        <color auto="1"/>
      </left>
      <right style="none"/>
      <top style="thick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ck">
        <color auto="1"/>
      </left>
      <right style="none"/>
      <top style="thin">
        <color auto="1"/>
      </top>
      <bottom style="thick">
        <color auto="1"/>
      </bottom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none"/>
      <diagonal style="none"/>
    </border>
    <border>
      <left style="thin">
        <color auto="1"/>
      </left>
      <right style="none"/>
      <top style="thick">
        <color auto="1"/>
      </top>
      <bottom style="none"/>
      <diagonal style="none"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 style="none"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 style="none"/>
    </border>
  </borders>
  <cellStyleXfs count="17">
    <xf fontId="0" fillId="0" borderId="0" numFmtId="0" applyNumberFormat="1" applyFont="1" applyFill="1" applyBorder="1"/>
    <xf fontId="1" fillId="2" borderId="0" numFmtId="0" applyNumberFormat="0" applyFont="1" applyFill="1" applyBorder="0"/>
    <xf fontId="0" fillId="3" borderId="1" numFmtId="0" applyNumberFormat="0" applyFont="0" applyFill="1" applyBorder="1"/>
    <xf fontId="2" fillId="4" borderId="0" numFmtId="0" applyNumberFormat="0" applyFont="1" applyFill="1" applyBorder="0"/>
    <xf fontId="2" fillId="5" borderId="0" numFmtId="0" applyNumberFormat="0" applyFont="1" applyFill="1" applyBorder="0"/>
    <xf fontId="0" fillId="6" borderId="0" numFmtId="0" applyNumberFormat="0" applyFont="1" applyFill="1" applyBorder="0"/>
    <xf fontId="0" fillId="7" borderId="0" numFmtId="0" applyNumberFormat="0" applyFont="1" applyFill="1" applyBorder="0"/>
    <xf fontId="2" fillId="8" borderId="0" numFmtId="0" applyNumberFormat="0" applyFont="1" applyFill="1" applyBorder="0"/>
    <xf fontId="0" fillId="9" borderId="0" numFmtId="0" applyNumberFormat="0" applyFont="1" applyFill="1" applyBorder="0"/>
    <xf fontId="0" fillId="10" borderId="0" numFmtId="0" applyNumberFormat="0" applyFont="1" applyFill="1" applyBorder="0"/>
    <xf fontId="2" fillId="11" borderId="0" numFmtId="0" applyNumberFormat="0" applyFont="1" applyFill="1" applyBorder="0"/>
    <xf fontId="0" fillId="12" borderId="0" numFmtId="0" applyNumberFormat="0" applyFont="1" applyFill="1" applyBorder="0"/>
    <xf fontId="0" fillId="13" borderId="0" numFmtId="0" applyNumberFormat="0" applyFont="1" applyFill="1" applyBorder="0"/>
    <xf fontId="0" fillId="14" borderId="0" numFmtId="0" applyNumberFormat="0" applyFont="1" applyFill="1" applyBorder="0"/>
    <xf fontId="2" fillId="15" borderId="0" numFmtId="0" applyNumberFormat="0" applyFont="1" applyFill="1" applyBorder="0"/>
    <xf fontId="2" fillId="16" borderId="0" numFmtId="0" applyNumberFormat="0" applyFont="1" applyFill="1" applyBorder="0"/>
    <xf fontId="0" fillId="17" borderId="0" numFmtId="0" applyNumberFormat="0" applyFont="1" applyFill="1" applyBorder="0"/>
  </cellStyleXfs>
  <cellXfs count="74">
    <xf fontId="0" fillId="0" borderId="0" numFmtId="0" xfId="0"/>
    <xf fontId="0" fillId="0" borderId="0" numFmtId="0" xfId="0">
      <protection hidden="0" locked="1"/>
    </xf>
    <xf fontId="0" fillId="0" borderId="0" numFmtId="0" xfId="0" applyAlignment="1">
      <alignment horizontal="right"/>
    </xf>
    <xf fontId="0" fillId="0" borderId="0" numFmtId="0" xfId="0" applyAlignment="1">
      <alignment horizontal="right"/>
      <protection hidden="0" locked="1"/>
    </xf>
    <xf fontId="0" fillId="0" borderId="0" numFmtId="0" xfId="0" applyAlignment="1">
      <alignment horizontal="center"/>
    </xf>
    <xf fontId="3" fillId="15" borderId="2" numFmtId="0" xfId="14" applyFont="1" applyFill="1" applyBorder="1" applyAlignment="1">
      <alignment horizontal="center"/>
    </xf>
    <xf fontId="3" fillId="15" borderId="2" numFmtId="0" xfId="14" applyFont="1" applyFill="1" applyBorder="1" applyAlignment="1">
      <alignment horizontal="center"/>
      <protection hidden="0" locked="1"/>
    </xf>
    <xf fontId="4" fillId="4" borderId="3" numFmtId="0" xfId="3" applyFont="1" applyFill="1" applyBorder="1" applyAlignment="1">
      <alignment horizontal="center"/>
    </xf>
    <xf fontId="5" fillId="0" borderId="0" numFmtId="0" xfId="0" applyFont="1"/>
    <xf fontId="6" fillId="0" borderId="0" numFmtId="0" xfId="0" applyFont="1" applyAlignment="1">
      <alignment horizontal="center"/>
    </xf>
    <xf fontId="3" fillId="16" borderId="4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</xf>
    <xf fontId="3" fillId="16" borderId="5" numFmtId="0" xfId="15" applyFont="1" applyFill="1" applyBorder="1" applyAlignment="1">
      <alignment horizontal="center"/>
      <protection hidden="0" locked="1"/>
    </xf>
    <xf fontId="4" fillId="4" borderId="6" numFmtId="0" xfId="3" applyFont="1" applyFill="1" applyBorder="1" applyAlignment="1">
      <alignment horizontal="center"/>
    </xf>
    <xf fontId="4" fillId="4" borderId="7" numFmtId="0" xfId="3" applyFont="1" applyFill="1" applyBorder="1" applyAlignment="1">
      <alignment horizontal="center"/>
    </xf>
    <xf fontId="7" fillId="7" borderId="8" numFmtId="0" xfId="6" applyFont="1" applyFill="1" applyBorder="1" applyAlignment="1">
      <alignment horizontal="center"/>
    </xf>
    <xf fontId="7" fillId="7" borderId="9" numFmtId="0" xfId="6" applyFont="1" applyFill="1" applyBorder="1" applyAlignment="1">
      <alignment horizontal="center"/>
    </xf>
    <xf fontId="7" fillId="7" borderId="10" numFmtId="0" xfId="6" applyFont="1" applyFill="1" applyBorder="1" applyAlignment="1">
      <alignment horizontal="center"/>
    </xf>
    <xf fontId="7" fillId="7" borderId="3" numFmtId="0" xfId="6" applyFont="1" applyFill="1" applyBorder="1" applyAlignment="1">
      <alignment horizontal="center"/>
    </xf>
    <xf fontId="2" fillId="16" borderId="8" numFmtId="0" xfId="15" applyFont="1" applyFill="1" applyBorder="1" applyAlignment="1">
      <alignment horizontal="center"/>
    </xf>
    <xf fontId="0" fillId="14" borderId="11" numFmtId="0" xfId="13" applyFill="1" applyBorder="1" applyAlignment="1">
      <alignment horizontal="center"/>
      <protection hidden="0" locked="1"/>
    </xf>
    <xf fontId="0" fillId="14" borderId="12" numFmtId="0" xfId="13" applyFill="1" applyBorder="1" applyAlignment="1">
      <alignment horizontal="center"/>
      <protection hidden="0" locked="1"/>
    </xf>
    <xf fontId="0" fillId="14" borderId="13" numFmtId="0" xfId="13" applyFill="1" applyBorder="1" applyAlignment="1">
      <alignment horizontal="center"/>
    </xf>
    <xf fontId="0" fillId="14" borderId="14" numFmtId="0" xfId="13" applyFill="1" applyBorder="1" applyAlignment="1">
      <alignment horizontal="center"/>
      <protection hidden="0" locked="1"/>
    </xf>
    <xf fontId="0" fillId="6" borderId="8" numFmtId="0" xfId="5" applyFill="1" applyBorder="1" applyAlignment="1">
      <alignment horizontal="center"/>
    </xf>
    <xf fontId="0" fillId="6" borderId="15" numFmtId="0" xfId="5" applyFill="1" applyBorder="1" applyAlignment="1">
      <alignment horizontal="center"/>
    </xf>
    <xf fontId="0" fillId="6" borderId="16" numFmtId="0" xfId="5" applyFill="1" applyBorder="1" applyAlignment="1">
      <alignment horizontal="center"/>
    </xf>
    <xf fontId="0" fillId="6" borderId="17" numFmtId="0" xfId="5" applyFill="1" applyBorder="1" applyAlignment="1">
      <alignment horizontal="center"/>
    </xf>
    <xf fontId="0" fillId="0" borderId="0" numFmtId="0" xfId="0" applyAlignment="1">
      <alignment horizontal="center"/>
      <protection hidden="0" locked="1"/>
    </xf>
    <xf fontId="0" fillId="14" borderId="18" numFmtId="0" xfId="13" applyFill="1" applyBorder="1" applyAlignment="1">
      <alignment horizontal="center"/>
      <protection hidden="0" locked="1"/>
    </xf>
    <xf fontId="0" fillId="14" borderId="19" numFmtId="0" xfId="13" applyFill="1" applyBorder="1" applyAlignment="1">
      <alignment horizontal="center"/>
      <protection hidden="0" locked="1"/>
    </xf>
    <xf fontId="0" fillId="14" borderId="19" numFmtId="0" xfId="13" applyFill="1" applyBorder="1" applyAlignment="1">
      <alignment horizontal="center"/>
    </xf>
    <xf fontId="0" fillId="14" borderId="20" numFmtId="0" xfId="13" applyFill="1" applyBorder="1" applyAlignment="1">
      <alignment horizontal="center"/>
      <protection hidden="0" locked="1"/>
    </xf>
    <xf fontId="0" fillId="6" borderId="21" numFmtId="0" xfId="5" applyFill="1" applyBorder="1" applyAlignment="1">
      <alignment horizontal="center"/>
      <protection hidden="0" locked="1"/>
    </xf>
    <xf fontId="4" fillId="8" borderId="3" numFmtId="0" xfId="7" applyFont="1" applyFill="1" applyBorder="1" applyAlignment="1">
      <alignment horizontal="center"/>
    </xf>
    <xf fontId="6" fillId="9" borderId="3" numFmtId="0" xfId="8" applyFont="1" applyFill="1" applyBorder="1" applyAlignment="1">
      <alignment horizontal="center"/>
    </xf>
    <xf fontId="6" fillId="9" borderId="8" numFmtId="0" xfId="8" applyFont="1" applyFill="1" applyBorder="1" applyAlignment="1">
      <alignment horizontal="center"/>
    </xf>
    <xf fontId="6" fillId="9" borderId="22" numFmtId="0" xfId="8" applyFont="1" applyFill="1" applyBorder="1" applyAlignment="1">
      <alignment horizontal="center"/>
    </xf>
    <xf fontId="6" fillId="9" borderId="15" numFmtId="0" xfId="8" applyFont="1" applyFill="1" applyBorder="1" applyAlignment="1">
      <alignment horizontal="center"/>
    </xf>
    <xf fontId="0" fillId="14" borderId="23" numFmtId="0" xfId="13" applyFill="1" applyBorder="1" applyAlignment="1">
      <alignment horizontal="center"/>
      <protection hidden="0" locked="1"/>
    </xf>
    <xf fontId="0" fillId="14" borderId="24" numFmtId="0" xfId="13" applyFill="1" applyBorder="1" applyAlignment="1">
      <alignment horizontal="center"/>
      <protection hidden="0" locked="1"/>
    </xf>
    <xf fontId="0" fillId="14" borderId="25" numFmtId="0" xfId="13" applyFill="1" applyBorder="1" applyAlignment="1">
      <alignment horizontal="center"/>
    </xf>
    <xf fontId="0" fillId="14" borderId="26" numFmtId="0" xfId="13" applyFill="1" applyBorder="1" applyAlignment="1">
      <alignment horizontal="center"/>
      <protection hidden="0" locked="1"/>
    </xf>
    <xf fontId="0" fillId="10" borderId="3" numFmtId="0" xfId="9" applyFill="1" applyBorder="1" applyAlignment="1">
      <alignment horizontal="center"/>
    </xf>
    <xf fontId="0" fillId="0" borderId="0" numFmtId="0" xfId="0" applyAlignment="1">
      <alignment horizontal="center"/>
    </xf>
    <xf fontId="0" fillId="0" borderId="0" numFmtId="0" xfId="0" applyAlignment="1">
      <alignment horizontal="center"/>
      <protection hidden="0" locked="1"/>
    </xf>
    <xf fontId="0" fillId="10" borderId="21" numFmtId="0" xfId="9" applyFill="1" applyBorder="1" applyAlignment="1">
      <alignment horizontal="center"/>
    </xf>
    <xf fontId="3" fillId="16" borderId="4" numFmtId="0" xfId="15" applyFont="1" applyFill="1" applyBorder="1" applyAlignment="1">
      <alignment horizontal="center"/>
      <protection hidden="0" locked="1"/>
    </xf>
    <xf fontId="2" fillId="16" borderId="3" numFmtId="0" xfId="15" applyFont="1" applyFill="1" applyBorder="1" applyAlignment="1">
      <alignment horizontal="center"/>
    </xf>
    <xf fontId="4" fillId="11" borderId="3" numFmtId="0" xfId="10" applyFont="1" applyFill="1" applyBorder="1" applyAlignment="1">
      <alignment horizontal="center"/>
    </xf>
    <xf fontId="0" fillId="12" borderId="3" numFmtId="0" xfId="11" applyFill="1" applyBorder="1" applyAlignment="1">
      <alignment horizontal="center"/>
    </xf>
    <xf fontId="0" fillId="12" borderId="6" numFmtId="0" xfId="11" applyFill="1" applyBorder="1" applyAlignment="1">
      <alignment horizontal="center"/>
    </xf>
    <xf fontId="0" fillId="12" borderId="27" numFmtId="0" xfId="11" applyFill="1" applyBorder="1" applyAlignment="1">
      <alignment horizontal="center"/>
    </xf>
    <xf fontId="0" fillId="0" borderId="0" numFmtId="0" xfId="0"/>
    <xf fontId="5" fillId="13" borderId="3" numFmtId="0" xfId="12" applyFont="1" applyFill="1" applyBorder="1" applyAlignment="1">
      <alignment horizontal="center"/>
    </xf>
    <xf fontId="5" fillId="13" borderId="28" numFmtId="0" xfId="12" applyFont="1" applyFill="1" applyBorder="1" applyAlignment="1">
      <alignment horizontal="center"/>
    </xf>
    <xf fontId="5" fillId="13" borderId="29" numFmtId="0" xfId="12" applyFont="1" applyFill="1" applyBorder="1" applyAlignment="1">
      <alignment horizontal="center"/>
    </xf>
    <xf fontId="5" fillId="13" borderId="15" numFmtId="0" xfId="12" applyFont="1" applyFill="1" applyBorder="1" applyAlignment="1">
      <alignment horizontal="center"/>
    </xf>
    <xf fontId="5" fillId="13" borderId="30" numFmtId="0" xfId="12" applyFont="1" applyFill="1" applyBorder="1" applyAlignment="1">
      <alignment horizontal="center"/>
    </xf>
    <xf fontId="5" fillId="13" borderId="31" numFmtId="0" xfId="12" applyFont="1" applyFill="1" applyBorder="1" applyAlignment="1">
      <alignment horizontal="center"/>
    </xf>
    <xf fontId="0" fillId="13" borderId="21" numFmtId="0" xfId="12" applyFill="1" applyBorder="1" applyAlignment="1">
      <alignment horizontal="center"/>
      <protection hidden="0" locked="1"/>
    </xf>
    <xf fontId="0" fillId="14" borderId="32" numFmtId="0" xfId="13" applyFill="1" applyBorder="1" applyAlignment="1">
      <alignment horizontal="center"/>
      <protection hidden="0" locked="1"/>
    </xf>
    <xf fontId="0" fillId="14" borderId="12" numFmtId="0" xfId="13" applyFill="1" applyBorder="1" applyAlignment="1">
      <alignment horizontal="center"/>
    </xf>
    <xf fontId="0" fillId="14" borderId="33" numFmtId="0" xfId="13" applyFill="1" applyBorder="1" applyAlignment="1">
      <alignment horizontal="center"/>
      <protection hidden="0" locked="1"/>
    </xf>
    <xf fontId="0" fillId="14" borderId="34" numFmtId="0" xfId="13" applyFill="1" applyBorder="1" applyAlignment="1">
      <alignment horizontal="center"/>
      <protection hidden="0" locked="1"/>
    </xf>
    <xf fontId="0" fillId="14" borderId="24" numFmtId="0" xfId="13" applyFill="1" applyBorder="1" applyAlignment="1">
      <alignment horizontal="center"/>
    </xf>
    <xf fontId="2" fillId="11" borderId="35" numFmtId="0" xfId="10" applyFont="1" applyFill="1" applyBorder="1" applyAlignment="1">
      <alignment horizontal="center"/>
    </xf>
    <xf fontId="2" fillId="11" borderId="36" numFmtId="0" xfId="10" applyFont="1" applyFill="1" applyBorder="1" applyAlignment="1">
      <alignment horizontal="center"/>
    </xf>
    <xf fontId="2" fillId="11" borderId="37" numFmtId="0" xfId="10" applyFont="1" applyFill="1" applyBorder="1" applyAlignment="1">
      <alignment horizontal="center"/>
    </xf>
    <xf fontId="2" fillId="11" borderId="38" numFmtId="0" xfId="10" applyFont="1" applyFill="1" applyBorder="1" applyAlignment="1">
      <alignment horizontal="center"/>
    </xf>
    <xf fontId="0" fillId="13" borderId="11" numFmtId="0" xfId="12" applyFill="1" applyBorder="1" applyAlignment="1">
      <alignment horizontal="center"/>
    </xf>
    <xf fontId="0" fillId="13" borderId="14" numFmtId="0" xfId="12" applyFill="1" applyBorder="1" applyAlignment="1">
      <alignment horizontal="center"/>
    </xf>
    <xf fontId="0" fillId="13" borderId="23" numFmtId="0" xfId="12" applyFill="1" applyBorder="1" applyAlignment="1">
      <alignment horizontal="center"/>
    </xf>
    <xf fontId="0" fillId="13" borderId="26" numFmtId="0" xfId="12" applyFill="1" applyBorder="1" applyAlignment="1">
      <alignment horizontal="center"/>
    </xf>
  </cellXfs>
  <cellStyles count="17">
    <cellStyle name="Normal" xfId="0" builtinId="0"/>
    <cellStyle name="Good" xfId="1" builtinId="26"/>
    <cellStyle name="Note" xfId="2" builtinId="10"/>
    <cellStyle name="Accent6" xfId="3" builtinId="49"/>
    <cellStyle name="60% - Accent6" xfId="4" builtinId="52"/>
    <cellStyle name="20% - Accent6" xfId="5" builtinId="50"/>
    <cellStyle name="40% - Accent6" xfId="6" builtinId="51"/>
    <cellStyle name="Accent2" xfId="7" builtinId="33"/>
    <cellStyle name="40% - Accent4" xfId="8" builtinId="43"/>
    <cellStyle name="20% - Accent4" xfId="9" builtinId="42"/>
    <cellStyle name="Accent5" xfId="10" builtinId="45"/>
    <cellStyle name="40% - Accent5" xfId="11" builtinId="47"/>
    <cellStyle name="20% - Accent5" xfId="12" builtinId="46"/>
    <cellStyle name="20% - Accent3" xfId="13" builtinId="38"/>
    <cellStyle name="Accent3" xfId="14"/>
    <cellStyle name="60% - Accent3" xfId="15" builtinId="40"/>
    <cellStyle name="40% - Accent3" xfId="16" builtin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7" width="10.7109375"/>
  </cols>
  <sheetData>
    <row r="1" ht="14.25">
      <c r="D1" s="1"/>
      <c r="F1" s="1"/>
      <c r="G1" s="1"/>
      <c r="H1" s="1"/>
      <c r="J1">
        <v>128</v>
      </c>
      <c r="K1">
        <v>64</v>
      </c>
      <c r="L1">
        <v>32</v>
      </c>
      <c r="M1" s="1">
        <v>16</v>
      </c>
      <c r="N1" s="1">
        <v>8</v>
      </c>
      <c r="O1">
        <v>4</v>
      </c>
      <c r="P1" s="1">
        <v>2</v>
      </c>
      <c r="Q1">
        <v>1</v>
      </c>
    </row>
    <row r="2" ht="14.25">
      <c r="J2" s="1"/>
      <c r="K2" s="1"/>
      <c r="L2" s="2"/>
      <c r="M2" s="1"/>
      <c r="O2" s="2"/>
      <c r="P2" s="1"/>
    </row>
    <row r="3" ht="14.25">
      <c r="J3" s="1"/>
      <c r="K3" s="1"/>
      <c r="L3" s="2"/>
      <c r="M3" s="3"/>
      <c r="N3" s="2"/>
      <c r="O3" s="2"/>
      <c r="P3" s="1"/>
      <c r="T3" s="4">
        <v>640</v>
      </c>
      <c r="U3" s="4">
        <v>400</v>
      </c>
    </row>
    <row r="4" ht="16.5">
      <c r="A4" s="5"/>
      <c r="B4" s="6"/>
      <c r="C4" s="6"/>
      <c r="D4" s="5" t="s">
        <v>0</v>
      </c>
      <c r="E4" s="5">
        <v>2</v>
      </c>
      <c r="F4" s="6"/>
      <c r="G4" s="6"/>
      <c r="H4" s="5" t="s">
        <v>1</v>
      </c>
      <c r="J4" s="7" t="s">
        <v>2</v>
      </c>
      <c r="K4" s="7"/>
      <c r="L4" s="8" t="s">
        <v>3</v>
      </c>
      <c r="T4" s="9" t="s">
        <v>4</v>
      </c>
      <c r="U4" s="9" t="s">
        <v>4</v>
      </c>
    </row>
    <row r="5" ht="16.5">
      <c r="A5" s="10" t="s">
        <v>5</v>
      </c>
      <c r="B5" s="11" t="s">
        <v>6</v>
      </c>
      <c r="C5" s="11" t="s">
        <v>7</v>
      </c>
      <c r="D5" s="11" t="s">
        <v>8</v>
      </c>
      <c r="E5" s="11" t="s">
        <v>9</v>
      </c>
      <c r="F5" s="12" t="s">
        <v>10</v>
      </c>
      <c r="G5" s="11" t="s">
        <v>11</v>
      </c>
      <c r="H5" s="11" t="s">
        <v>12</v>
      </c>
      <c r="J5" s="13" t="s">
        <v>13</v>
      </c>
      <c r="K5" s="14"/>
      <c r="L5" s="15" t="s">
        <v>14</v>
      </c>
      <c r="M5" s="16" t="s">
        <v>15</v>
      </c>
      <c r="N5" s="17"/>
      <c r="O5" s="18" t="s">
        <v>16</v>
      </c>
      <c r="P5" s="18"/>
      <c r="Q5" s="18" t="s">
        <v>17</v>
      </c>
      <c r="T5" s="9" t="s">
        <v>18</v>
      </c>
      <c r="U5" s="9" t="s">
        <v>19</v>
      </c>
      <c r="V5" s="9" t="s">
        <v>6</v>
      </c>
      <c r="W5" s="9" t="s">
        <v>7</v>
      </c>
    </row>
    <row r="6" ht="14.25">
      <c r="A6" s="19">
        <v>0</v>
      </c>
      <c r="B6" s="20">
        <f>IF(MOD($A6,2)=0,320,256)/INT(MOD($A6/4,2)+1)</f>
        <v>320</v>
      </c>
      <c r="C6" s="21">
        <f>IF(MOD($A6,2)=0,200,160)/INT(MOD($A6/2,2)+1)</f>
        <v>200</v>
      </c>
      <c r="D6" s="21">
        <f>B6*C6/8</f>
        <v>8000</v>
      </c>
      <c r="E6" s="22">
        <f>D6</f>
        <v>8000</v>
      </c>
      <c r="F6" s="21">
        <f>B6/8</f>
        <v>40</v>
      </c>
      <c r="G6" s="21">
        <f>IF(C6/8=12.5,12,C6/8)</f>
        <v>25</v>
      </c>
      <c r="H6" s="23">
        <f>F6*G6*2</f>
        <v>2000</v>
      </c>
      <c r="J6" s="24">
        <v>7</v>
      </c>
      <c r="K6" s="25">
        <v>6</v>
      </c>
      <c r="L6" s="26">
        <v>5</v>
      </c>
      <c r="M6" s="24">
        <v>4</v>
      </c>
      <c r="N6" s="25">
        <v>3</v>
      </c>
      <c r="O6" s="26">
        <v>2</v>
      </c>
      <c r="P6" s="26">
        <v>1</v>
      </c>
      <c r="Q6" s="27">
        <v>0</v>
      </c>
      <c r="T6" s="4">
        <v>0</v>
      </c>
      <c r="U6" s="4">
        <v>0</v>
      </c>
      <c r="V6" s="28">
        <f>$T$3/((T6*2)+2)</f>
        <v>320</v>
      </c>
      <c r="W6" s="28">
        <f>$U$3/((U6*2)+2)</f>
        <v>200</v>
      </c>
    </row>
    <row r="7" ht="14.25">
      <c r="A7" s="19">
        <v>1</v>
      </c>
      <c r="B7" s="29">
        <f>IF(MOD($A7,2)=0,320,256)/INT(MOD($A7/4,2)+1)</f>
        <v>256</v>
      </c>
      <c r="C7" s="30">
        <f>IF(MOD($A7,2)=0,200,160)/INT(MOD($A7/2,2)+1)</f>
        <v>160</v>
      </c>
      <c r="D7" s="30">
        <f>B7*C7/8</f>
        <v>5120</v>
      </c>
      <c r="E7" s="31">
        <f>D7</f>
        <v>5120</v>
      </c>
      <c r="F7" s="30">
        <f>B7/8</f>
        <v>32</v>
      </c>
      <c r="G7" s="30">
        <f>IF(C7/8=12.5,12,C7/8)</f>
        <v>20</v>
      </c>
      <c r="H7" s="32">
        <f>F7*G7*2</f>
        <v>1280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33">
        <f>$J$1*$J7+$K$1*$K7+$L$1*$L7+$M$1*$M7+$N$1*$N7+$O$1*$O7+$P$1*$P7+$Q$1*$Q7</f>
        <v>0</v>
      </c>
      <c r="T7" s="4">
        <v>0</v>
      </c>
      <c r="U7" s="4">
        <v>1</v>
      </c>
      <c r="V7" s="28">
        <f>$T$3/((T7*2)+2)</f>
        <v>320</v>
      </c>
      <c r="W7" s="28">
        <f>$U$3/((U7*2)+2)</f>
        <v>100</v>
      </c>
    </row>
    <row r="8" ht="14.25">
      <c r="A8" s="19">
        <v>2</v>
      </c>
      <c r="B8" s="29">
        <f>IF(MOD($A8,2)=0,320,256)/INT(MOD($A8/4,2)+1)</f>
        <v>320</v>
      </c>
      <c r="C8" s="30">
        <f>IF(MOD($A8,2)=0,200,160)/INT(MOD($A8/2,2)+1)</f>
        <v>100</v>
      </c>
      <c r="D8" s="30">
        <f>B8*C8/8</f>
        <v>4000</v>
      </c>
      <c r="E8" s="31">
        <f>D8</f>
        <v>4000</v>
      </c>
      <c r="F8" s="30">
        <f>B8/8</f>
        <v>40</v>
      </c>
      <c r="G8" s="30">
        <f>IF(C8/8=12.5,12,C8/8)</f>
        <v>12</v>
      </c>
      <c r="H8" s="32">
        <f>F8*G8*2</f>
        <v>960</v>
      </c>
      <c r="T8" s="4">
        <v>1</v>
      </c>
      <c r="U8" s="4">
        <v>0</v>
      </c>
      <c r="V8" s="28">
        <f>$T$3/((T8*2)+2)</f>
        <v>160</v>
      </c>
      <c r="W8" s="28">
        <f>$U$3/((U8*2)+2)</f>
        <v>200</v>
      </c>
    </row>
    <row r="9" ht="14.25">
      <c r="A9" s="19">
        <v>3</v>
      </c>
      <c r="B9" s="29">
        <f>IF(MOD($A9,2)=0,320,256)/INT(MOD($A9/4,2)+1)</f>
        <v>256</v>
      </c>
      <c r="C9" s="30">
        <f>IF(MOD($A9,2)=0,200,160)/INT(MOD($A9/2,2)+1)</f>
        <v>80</v>
      </c>
      <c r="D9" s="30">
        <f>B9*C9/8</f>
        <v>2560</v>
      </c>
      <c r="E9" s="31">
        <f>D9</f>
        <v>2560</v>
      </c>
      <c r="F9" s="30">
        <f>B9/8</f>
        <v>32</v>
      </c>
      <c r="G9" s="30">
        <f>IF(C9/8=12.5,12,C9/8)</f>
        <v>10</v>
      </c>
      <c r="H9" s="32">
        <f>F9*G9*2</f>
        <v>640</v>
      </c>
      <c r="I9" s="1"/>
      <c r="T9" s="4">
        <v>1</v>
      </c>
      <c r="U9" s="4">
        <v>1</v>
      </c>
      <c r="V9" s="28">
        <f>$T$3/((T9*2)+2)</f>
        <v>160</v>
      </c>
      <c r="W9" s="28">
        <f>$U$3/((U9*2)+2)</f>
        <v>100</v>
      </c>
    </row>
    <row r="10" ht="14.25">
      <c r="A10" s="19">
        <v>4</v>
      </c>
      <c r="B10" s="29">
        <f>IF(MOD($A10,2)=0,320,256)/INT(MOD($A10/4,2)+1)</f>
        <v>160</v>
      </c>
      <c r="C10" s="30">
        <f>IF(MOD($A10,2)=0,200,160)/INT(MOD($A10/2,2)+1)</f>
        <v>200</v>
      </c>
      <c r="D10" s="30">
        <f>B10*C10/8</f>
        <v>4000</v>
      </c>
      <c r="E10" s="31">
        <f>D10</f>
        <v>4000</v>
      </c>
      <c r="F10" s="30">
        <f>B10/8</f>
        <v>20</v>
      </c>
      <c r="G10" s="30">
        <f>IF(C10/8=12.5,12,C10/8)</f>
        <v>25</v>
      </c>
      <c r="H10" s="32">
        <f>F10*G10*2</f>
        <v>1000</v>
      </c>
      <c r="I10" s="1"/>
      <c r="V10" s="4"/>
      <c r="W10" s="4"/>
    </row>
    <row r="11" ht="14.25">
      <c r="A11" s="19">
        <v>5</v>
      </c>
      <c r="B11" s="29">
        <f>IF(MOD($A11,2)=0,320,256)/INT(MOD($A11/4,2)+1)</f>
        <v>128</v>
      </c>
      <c r="C11" s="30">
        <f>IF(MOD($A11,2)=0,200,160)/INT(MOD($A11/2,2)+1)</f>
        <v>160</v>
      </c>
      <c r="D11" s="30">
        <f>B11*C11/8</f>
        <v>2560</v>
      </c>
      <c r="E11" s="31">
        <f>D11</f>
        <v>2560</v>
      </c>
      <c r="F11" s="30">
        <f>B11/8</f>
        <v>16</v>
      </c>
      <c r="G11" s="30">
        <f>IF(C11/8=12.5,12,C11/8)</f>
        <v>20</v>
      </c>
      <c r="H11" s="32">
        <f>F11*G11*2</f>
        <v>640</v>
      </c>
      <c r="I11" s="1"/>
      <c r="J11" s="34" t="s">
        <v>20</v>
      </c>
      <c r="K11" s="34"/>
      <c r="T11" s="4">
        <v>512</v>
      </c>
      <c r="U11" s="4">
        <v>320</v>
      </c>
      <c r="V11" s="28"/>
      <c r="W11" s="28"/>
    </row>
    <row r="12" ht="14.25">
      <c r="A12" s="19">
        <v>6</v>
      </c>
      <c r="B12" s="29">
        <f>IF(MOD($A12,2)=0,320,256)/INT(MOD($A12/4,2)+1)</f>
        <v>160</v>
      </c>
      <c r="C12" s="30">
        <f>IF(MOD($A12,2)=0,200,160)/INT(MOD($A12/2,2)+1)</f>
        <v>100</v>
      </c>
      <c r="D12" s="30">
        <f>B12*C12/8</f>
        <v>2000</v>
      </c>
      <c r="E12" s="31">
        <f>D12</f>
        <v>2000</v>
      </c>
      <c r="F12" s="30">
        <f>B12/8</f>
        <v>20</v>
      </c>
      <c r="G12" s="30">
        <f>IF(C12/8=12.5,12,C12/8)</f>
        <v>12</v>
      </c>
      <c r="H12" s="32">
        <f>F12*G12*2</f>
        <v>480</v>
      </c>
      <c r="I12" s="1"/>
      <c r="J12" s="35" t="s">
        <v>21</v>
      </c>
      <c r="K12" s="35" t="s">
        <v>21</v>
      </c>
      <c r="L12" s="35" t="s">
        <v>22</v>
      </c>
      <c r="M12" s="35" t="s">
        <v>23</v>
      </c>
      <c r="N12" s="36" t="s">
        <v>24</v>
      </c>
      <c r="O12" s="37"/>
      <c r="P12" s="37"/>
      <c r="Q12" s="38"/>
      <c r="T12" s="9" t="s">
        <v>25</v>
      </c>
      <c r="U12" s="9" t="s">
        <v>25</v>
      </c>
      <c r="V12" s="28"/>
      <c r="W12" s="28"/>
    </row>
    <row r="13" ht="14.25">
      <c r="A13" s="19">
        <v>7</v>
      </c>
      <c r="B13" s="39">
        <f>IF(MOD($A13,2)=0,320,256)/INT(MOD($A13/4,2)+1)</f>
        <v>128</v>
      </c>
      <c r="C13" s="40">
        <f>IF(MOD($A13,2)=0,200,160)/INT(MOD($A13/2,2)+1)</f>
        <v>80</v>
      </c>
      <c r="D13" s="40">
        <f>B13*C13/8</f>
        <v>1280</v>
      </c>
      <c r="E13" s="41">
        <f>D13</f>
        <v>1280</v>
      </c>
      <c r="F13" s="40">
        <f>B13/8</f>
        <v>16</v>
      </c>
      <c r="G13" s="40">
        <f>IF(C13/8=12.5,12,C13/8)</f>
        <v>10</v>
      </c>
      <c r="H13" s="42">
        <f>F13*G13*2</f>
        <v>320</v>
      </c>
      <c r="I13" s="1"/>
      <c r="J13" s="43" t="s">
        <v>26</v>
      </c>
      <c r="K13" s="43" t="s">
        <v>27</v>
      </c>
      <c r="L13" s="43" t="s">
        <v>26</v>
      </c>
      <c r="M13" s="43" t="s">
        <v>27</v>
      </c>
      <c r="N13" s="43"/>
      <c r="O13" s="43"/>
      <c r="P13" s="43"/>
      <c r="Q13" s="43"/>
      <c r="T13" s="9" t="s">
        <v>18</v>
      </c>
      <c r="U13" s="9" t="s">
        <v>19</v>
      </c>
      <c r="V13" s="9" t="s">
        <v>6</v>
      </c>
      <c r="W13" s="9" t="s">
        <v>7</v>
      </c>
    </row>
    <row r="14" ht="14.25">
      <c r="A14" s="44"/>
      <c r="B14" s="45"/>
      <c r="C14" s="45"/>
      <c r="D14" s="45"/>
      <c r="E14" s="4"/>
      <c r="F14" s="45"/>
      <c r="G14" s="45"/>
      <c r="H14" s="45"/>
      <c r="I14" s="1"/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6">
        <f>$J$1*$J14+$K$1*$K14+$L$1*$L14+$M$1*$M14+$N$1*$N14+$O$1*$O14+$P$1*$P14+$Q$1*$Q14</f>
        <v>0</v>
      </c>
      <c r="T14" s="4">
        <v>0</v>
      </c>
      <c r="U14" s="4">
        <v>0</v>
      </c>
      <c r="V14" s="28">
        <f>$T$11/((T14*2)+2)</f>
        <v>256</v>
      </c>
      <c r="W14" s="28">
        <f>$U$11/((U14*2)+2)</f>
        <v>160</v>
      </c>
    </row>
    <row r="15" ht="16.5">
      <c r="A15" s="5"/>
      <c r="B15" s="6"/>
      <c r="C15" s="6"/>
      <c r="D15" s="5" t="s">
        <v>0</v>
      </c>
      <c r="E15" s="5">
        <v>4</v>
      </c>
      <c r="F15" s="6"/>
      <c r="G15" s="6"/>
      <c r="H15" s="5" t="s">
        <v>1</v>
      </c>
      <c r="I15" s="1"/>
      <c r="T15" s="4">
        <v>0</v>
      </c>
      <c r="U15" s="4">
        <v>1</v>
      </c>
      <c r="V15" s="28">
        <f>$T$11/((T15*2)+2)</f>
        <v>256</v>
      </c>
      <c r="W15" s="28">
        <f>$U$11/((U15*2)+2)</f>
        <v>80</v>
      </c>
    </row>
    <row r="16" ht="16.5">
      <c r="A16" s="10" t="s">
        <v>5</v>
      </c>
      <c r="B16" s="10" t="s">
        <v>6</v>
      </c>
      <c r="C16" s="10" t="s">
        <v>7</v>
      </c>
      <c r="D16" s="10" t="s">
        <v>8</v>
      </c>
      <c r="E16" s="11" t="s">
        <v>9</v>
      </c>
      <c r="F16" s="47" t="s">
        <v>10</v>
      </c>
      <c r="G16" s="10" t="s">
        <v>11</v>
      </c>
      <c r="H16" s="10" t="s">
        <v>12</v>
      </c>
      <c r="I16" s="1"/>
      <c r="T16" s="4">
        <v>1</v>
      </c>
      <c r="U16" s="4">
        <v>0</v>
      </c>
      <c r="V16" s="28">
        <f>$T$11/((T16*2)+2)</f>
        <v>128</v>
      </c>
      <c r="W16" s="28">
        <f>$U$11/((U16*2)+2)</f>
        <v>160</v>
      </c>
    </row>
    <row r="17" ht="14.25">
      <c r="A17" s="48">
        <v>8</v>
      </c>
      <c r="B17" s="20">
        <f>IF(MOD($A17,2)=0,320,256)/INT(MOD($A17/4,2)+1)</f>
        <v>320</v>
      </c>
      <c r="C17" s="21">
        <f>IF(MOD($A17,2)=0,200,160)/INT(MOD($A17/2,2)+1)</f>
        <v>200</v>
      </c>
      <c r="D17" s="21">
        <f>B17*C17/8</f>
        <v>8000</v>
      </c>
      <c r="E17" s="22">
        <f>D17*2</f>
        <v>16000</v>
      </c>
      <c r="F17" s="21">
        <f>B17/8</f>
        <v>40</v>
      </c>
      <c r="G17" s="21">
        <f>IF(C17/8=12.5,12,C17/8)</f>
        <v>25</v>
      </c>
      <c r="H17" s="23">
        <f>F17*G17*2</f>
        <v>2000</v>
      </c>
      <c r="I17" s="1"/>
      <c r="T17" s="4">
        <v>1</v>
      </c>
      <c r="U17" s="4">
        <v>1</v>
      </c>
      <c r="V17" s="28">
        <f>$T$11/((T17*2)+2)</f>
        <v>128</v>
      </c>
      <c r="W17" s="28">
        <f>$U$11/((U17*2)+2)</f>
        <v>80</v>
      </c>
    </row>
    <row r="18" ht="14.25">
      <c r="A18" s="48">
        <v>9</v>
      </c>
      <c r="B18" s="29">
        <f>IF(MOD($A18,2)=0,320,256)/INT(MOD($A18/4,2)+1)</f>
        <v>256</v>
      </c>
      <c r="C18" s="30">
        <f>IF(MOD($A18,2)=0,200,160)/INT(MOD($A18/2,2)+1)</f>
        <v>160</v>
      </c>
      <c r="D18" s="30">
        <f>B18*C18/8</f>
        <v>5120</v>
      </c>
      <c r="E18" s="31">
        <f>D18*2</f>
        <v>10240</v>
      </c>
      <c r="F18" s="30">
        <f>B18/8</f>
        <v>32</v>
      </c>
      <c r="G18" s="30">
        <f>IF(C18/8=12.5,12,C18/8)</f>
        <v>20</v>
      </c>
      <c r="H18" s="32">
        <f>F18*G18*2</f>
        <v>1280</v>
      </c>
      <c r="I18" s="1"/>
      <c r="J18" s="49" t="s">
        <v>28</v>
      </c>
      <c r="K18" s="49"/>
      <c r="L18" t="s">
        <v>29</v>
      </c>
      <c r="M18" t="s">
        <v>30</v>
      </c>
      <c r="N18" t="s">
        <v>31</v>
      </c>
      <c r="O18" t="s">
        <v>32</v>
      </c>
      <c r="P18" s="4"/>
      <c r="Q18" s="4"/>
    </row>
    <row r="19" ht="14.25">
      <c r="A19" s="48">
        <v>10</v>
      </c>
      <c r="B19" s="29">
        <f>IF(MOD($A19,2)=0,320,256)/INT(MOD($A19/4,2)+1)</f>
        <v>320</v>
      </c>
      <c r="C19" s="30">
        <f>IF(MOD($A19,2)=0,200,160)/INT(MOD($A19/2,2)+1)</f>
        <v>100</v>
      </c>
      <c r="D19" s="30">
        <f>B19*C19/8</f>
        <v>4000</v>
      </c>
      <c r="E19" s="31">
        <f>D19*2</f>
        <v>8000</v>
      </c>
      <c r="F19" s="30">
        <f>B19/8</f>
        <v>40</v>
      </c>
      <c r="G19" s="30">
        <f>IF(C19/8=12.5,12,C19/8)</f>
        <v>12</v>
      </c>
      <c r="H19" s="32">
        <f>F19*G19*2</f>
        <v>960</v>
      </c>
      <c r="I19" s="1"/>
      <c r="J19" s="50" t="s">
        <v>33</v>
      </c>
      <c r="K19" s="51" t="s">
        <v>34</v>
      </c>
      <c r="L19" s="52"/>
      <c r="M19" s="50" t="s">
        <v>35</v>
      </c>
      <c r="N19" s="51" t="s">
        <v>36</v>
      </c>
      <c r="O19" s="52"/>
      <c r="P19" s="50" t="s">
        <v>37</v>
      </c>
      <c r="Q19" s="50" t="s">
        <v>38</v>
      </c>
      <c r="R19" s="53" t="s">
        <v>39</v>
      </c>
    </row>
    <row r="20" ht="14.25">
      <c r="A20" s="48">
        <v>11</v>
      </c>
      <c r="B20" s="29">
        <f>IF(MOD($A20,2)=0,320,256)/INT(MOD($A20/4,2)+1)</f>
        <v>256</v>
      </c>
      <c r="C20" s="30">
        <f>IF(MOD($A20,2)=0,200,160)/INT(MOD($A20/2,2)+1)</f>
        <v>80</v>
      </c>
      <c r="D20" s="30">
        <f>B20*C20/8</f>
        <v>2560</v>
      </c>
      <c r="E20" s="31">
        <f>D20*2</f>
        <v>5120</v>
      </c>
      <c r="F20" s="30">
        <f>B20/8</f>
        <v>32</v>
      </c>
      <c r="G20" s="30">
        <f>IF(C20/8=12.5,12,C20/8)</f>
        <v>10</v>
      </c>
      <c r="H20" s="32">
        <f>F20*G20*2</f>
        <v>640</v>
      </c>
      <c r="I20" s="1"/>
      <c r="J20" s="54" t="s">
        <v>40</v>
      </c>
      <c r="K20" s="55" t="s">
        <v>41</v>
      </c>
      <c r="L20" s="56"/>
      <c r="M20" s="57" t="s">
        <v>42</v>
      </c>
      <c r="N20" s="58" t="s">
        <v>41</v>
      </c>
      <c r="O20" s="59"/>
      <c r="P20" s="57" t="s">
        <v>43</v>
      </c>
      <c r="Q20" s="54" t="s">
        <v>43</v>
      </c>
      <c r="R20" s="53" t="s">
        <v>44</v>
      </c>
    </row>
    <row r="21" ht="14.25">
      <c r="A21" s="48">
        <v>12</v>
      </c>
      <c r="B21" s="29">
        <f>IF(MOD($A21,2)=0,320,256)/INT(MOD($A21/4,2)+1)</f>
        <v>160</v>
      </c>
      <c r="C21" s="30">
        <f>IF(MOD($A21,2)=0,200,160)/INT(MOD($A21/2,2)+1)</f>
        <v>200</v>
      </c>
      <c r="D21" s="30">
        <f>B21*C21/8</f>
        <v>4000</v>
      </c>
      <c r="E21" s="31">
        <f>D21*2</f>
        <v>8000</v>
      </c>
      <c r="F21" s="30">
        <f>B21/8</f>
        <v>20</v>
      </c>
      <c r="G21" s="30">
        <f>IF(C21/8=12.5,12,C21/8)</f>
        <v>25</v>
      </c>
      <c r="H21" s="32">
        <f>F21*G21*2</f>
        <v>1000</v>
      </c>
      <c r="J21" s="4">
        <v>0</v>
      </c>
      <c r="K21" s="28">
        <v>0</v>
      </c>
      <c r="L21" s="4">
        <v>0</v>
      </c>
      <c r="M21" s="28">
        <v>0</v>
      </c>
      <c r="N21" s="28">
        <v>0</v>
      </c>
      <c r="O21" s="4">
        <v>0</v>
      </c>
      <c r="P21" s="4">
        <v>0</v>
      </c>
      <c r="Q21" s="4">
        <v>0</v>
      </c>
      <c r="R21" s="60">
        <f>$J$1*$J21+$K$1*$K21+$L$1*$L21+$M$1*$M21+$N$1*$N21+$O$1*$O21+$P$1*$P21+$Q$1*$Q21</f>
        <v>0</v>
      </c>
    </row>
    <row r="22" ht="14.25">
      <c r="A22" s="48">
        <v>13</v>
      </c>
      <c r="B22" s="29">
        <f>IF(MOD($A22,2)=0,320,256)/INT(MOD($A22/4,2)+1)</f>
        <v>128</v>
      </c>
      <c r="C22" s="30">
        <f>IF(MOD($A22,2)=0,200,160)/INT(MOD($A22/2,2)+1)</f>
        <v>160</v>
      </c>
      <c r="D22" s="30">
        <f>B22*C22/8</f>
        <v>2560</v>
      </c>
      <c r="E22" s="31">
        <f>D22*2</f>
        <v>5120</v>
      </c>
      <c r="F22" s="30">
        <f>B22/8</f>
        <v>16</v>
      </c>
      <c r="G22" s="30">
        <f>IF(C22/8=12.5,12,C22/8)</f>
        <v>20</v>
      </c>
      <c r="H22" s="32">
        <f>F22*G22*2</f>
        <v>640</v>
      </c>
    </row>
    <row r="23" ht="14.25">
      <c r="A23" s="48">
        <v>14</v>
      </c>
      <c r="B23" s="29">
        <f>IF(MOD($A23,2)=0,320,256)/INT(MOD($A23/4,2)+1)</f>
        <v>160</v>
      </c>
      <c r="C23" s="30">
        <f>IF(MOD($A23,2)=0,200,160)/INT(MOD($A23/2,2)+1)</f>
        <v>100</v>
      </c>
      <c r="D23" s="30">
        <f>B23*C23/8</f>
        <v>2000</v>
      </c>
      <c r="E23" s="31">
        <f>D23*2</f>
        <v>4000</v>
      </c>
      <c r="F23" s="30">
        <f>B23/8</f>
        <v>20</v>
      </c>
      <c r="G23" s="30">
        <f>IF(C23/8=12.5,12,C23/8)</f>
        <v>12</v>
      </c>
      <c r="H23" s="32">
        <f>F23*G23*2</f>
        <v>480</v>
      </c>
    </row>
    <row r="24" ht="14.25">
      <c r="A24" s="48">
        <v>15</v>
      </c>
      <c r="B24" s="39">
        <f>IF(MOD($A24,2)=0,320,256)/INT(MOD($A24/4,2)+1)</f>
        <v>128</v>
      </c>
      <c r="C24" s="40">
        <f>IF(MOD($A24,2)=0,200,160)/INT(MOD($A24/2,2)+1)</f>
        <v>80</v>
      </c>
      <c r="D24" s="40">
        <f>B24*C24/8</f>
        <v>1280</v>
      </c>
      <c r="E24" s="41">
        <f>D24*2</f>
        <v>2560</v>
      </c>
      <c r="F24" s="40">
        <f>B24/8</f>
        <v>16</v>
      </c>
      <c r="G24" s="40">
        <f>IF(C24/8=12.5,12,C24/8)</f>
        <v>10</v>
      </c>
      <c r="H24" s="42">
        <f>F24*G24*2</f>
        <v>320</v>
      </c>
    </row>
    <row r="25" ht="14.25">
      <c r="A25" s="4"/>
      <c r="B25" s="28"/>
      <c r="C25" s="28"/>
      <c r="D25" s="4"/>
      <c r="E25" s="4"/>
      <c r="F25" s="28"/>
      <c r="G25" s="4"/>
      <c r="H25" s="4"/>
    </row>
    <row r="26" ht="16.5">
      <c r="A26" s="5"/>
      <c r="B26" s="6"/>
      <c r="C26" s="6"/>
      <c r="D26" s="5" t="s">
        <v>0</v>
      </c>
      <c r="E26" s="5">
        <v>16</v>
      </c>
      <c r="F26" s="6"/>
      <c r="G26" s="6"/>
      <c r="H26" s="5" t="s">
        <v>1</v>
      </c>
    </row>
    <row r="27" ht="16.5">
      <c r="A27" s="10" t="s">
        <v>5</v>
      </c>
      <c r="B27" s="10" t="s">
        <v>6</v>
      </c>
      <c r="C27" s="10" t="s">
        <v>7</v>
      </c>
      <c r="D27" s="10" t="s">
        <v>8</v>
      </c>
      <c r="E27" s="11" t="s">
        <v>9</v>
      </c>
      <c r="F27" s="47" t="s">
        <v>10</v>
      </c>
      <c r="G27" s="10" t="s">
        <v>11</v>
      </c>
      <c r="H27" s="10" t="s">
        <v>12</v>
      </c>
    </row>
    <row r="28" ht="14.25">
      <c r="A28" s="48">
        <v>16</v>
      </c>
      <c r="B28" s="61">
        <f>IF(MOD($A28,2)=0,320,256)/INT(MOD($A28/4,2)+1)</f>
        <v>320</v>
      </c>
      <c r="C28" s="20">
        <f>IF(MOD($A28,2)=0,200,160)/INT(MOD($A28/2,2)+1)</f>
        <v>200</v>
      </c>
      <c r="D28" s="21">
        <f>B28*C28/8</f>
        <v>8000</v>
      </c>
      <c r="E28" s="62">
        <f>D28*4</f>
        <v>32000</v>
      </c>
      <c r="F28" s="21">
        <f>B28/8</f>
        <v>40</v>
      </c>
      <c r="G28" s="21">
        <f>IF(C28/8=12.5,12,C28/8)</f>
        <v>25</v>
      </c>
      <c r="H28" s="23">
        <f>F28*G28*2</f>
        <v>2000</v>
      </c>
    </row>
    <row r="29" ht="14.25">
      <c r="A29" s="48">
        <v>17</v>
      </c>
      <c r="B29" s="63">
        <f>IF(MOD($A29,2)=0,320,256)/INT(MOD($A29/4,2)+1)</f>
        <v>256</v>
      </c>
      <c r="C29" s="29">
        <f>IF(MOD($A29,2)=0,200,160)/INT(MOD($A29/2,2)+1)</f>
        <v>160</v>
      </c>
      <c r="D29" s="30">
        <f>B29*C29/8</f>
        <v>5120</v>
      </c>
      <c r="E29" s="31">
        <f>D29*4</f>
        <v>20480</v>
      </c>
      <c r="F29" s="30">
        <f>B29/8</f>
        <v>32</v>
      </c>
      <c r="G29" s="30">
        <f>IF(C29/8=12.5,12,C29/8)</f>
        <v>20</v>
      </c>
      <c r="H29" s="32">
        <f>F29*G29*2</f>
        <v>1280</v>
      </c>
    </row>
    <row r="30" ht="14.25">
      <c r="A30" s="48">
        <v>18</v>
      </c>
      <c r="B30" s="63">
        <f>IF(MOD($A30,2)=0,320,256)/INT(MOD($A30/4,2)+1)</f>
        <v>320</v>
      </c>
      <c r="C30" s="29">
        <f>IF(MOD($A30,2)=0,200,160)/INT(MOD($A30/2,2)+1)</f>
        <v>100</v>
      </c>
      <c r="D30" s="30">
        <f>B30*C30/8</f>
        <v>4000</v>
      </c>
      <c r="E30" s="31">
        <f>D30*4</f>
        <v>16000</v>
      </c>
      <c r="F30" s="30">
        <f>B30/8</f>
        <v>40</v>
      </c>
      <c r="G30" s="30">
        <f>IF(C30/8=12.5,12,C30/8)</f>
        <v>12</v>
      </c>
      <c r="H30" s="32">
        <f>F30*G30*2</f>
        <v>960</v>
      </c>
      <c r="J30" s="1"/>
    </row>
    <row r="31" ht="14.25">
      <c r="A31" s="48">
        <v>19</v>
      </c>
      <c r="B31" s="63">
        <f>IF(MOD($A31,2)=0,320,256)/INT(MOD($A31/4,2)+1)</f>
        <v>256</v>
      </c>
      <c r="C31" s="29">
        <f>IF(MOD($A31,2)=0,200,160)/INT(MOD($A31/2,2)+1)</f>
        <v>80</v>
      </c>
      <c r="D31" s="30">
        <f>B31*C31/8</f>
        <v>2560</v>
      </c>
      <c r="E31" s="31">
        <f>D31*4</f>
        <v>10240</v>
      </c>
      <c r="F31" s="30">
        <f>B31/8</f>
        <v>32</v>
      </c>
      <c r="G31" s="30">
        <f>IF(C31/8=12.5,12,C31/8)</f>
        <v>10</v>
      </c>
      <c r="H31" s="32">
        <f>F31*G31*2</f>
        <v>640</v>
      </c>
      <c r="J31" s="1"/>
      <c r="K31" s="1"/>
    </row>
    <row r="32" ht="14.25">
      <c r="A32" s="48">
        <v>20</v>
      </c>
      <c r="B32" s="63">
        <f>IF(MOD($A32,2)=0,320,256)/INT(MOD($A32/4,2)+1)</f>
        <v>160</v>
      </c>
      <c r="C32" s="29">
        <f>IF(MOD($A32,2)=0,200,160)/INT(MOD($A32/2,2)+1)</f>
        <v>200</v>
      </c>
      <c r="D32" s="30">
        <f>B32*C32/8</f>
        <v>4000</v>
      </c>
      <c r="E32" s="31">
        <f>D32*4</f>
        <v>16000</v>
      </c>
      <c r="F32" s="30">
        <f>B32/8</f>
        <v>20</v>
      </c>
      <c r="G32" s="30">
        <f>IF(C32/8=12.5,12,C32/8)</f>
        <v>25</v>
      </c>
      <c r="H32" s="32">
        <f>F32*G32*2</f>
        <v>1000</v>
      </c>
      <c r="J32" s="1"/>
      <c r="K32" s="1"/>
    </row>
    <row r="33" ht="14.25">
      <c r="A33" s="48">
        <v>21</v>
      </c>
      <c r="B33" s="63">
        <f>IF(MOD($A33,2)=0,320,256)/INT(MOD($A33/4,2)+1)</f>
        <v>128</v>
      </c>
      <c r="C33" s="29">
        <f>IF(MOD($A33,2)=0,200,160)/INT(MOD($A33/2,2)+1)</f>
        <v>160</v>
      </c>
      <c r="D33" s="30">
        <f>B33*C33/8</f>
        <v>2560</v>
      </c>
      <c r="E33" s="31">
        <f>D33*4</f>
        <v>10240</v>
      </c>
      <c r="F33" s="30">
        <f>B33/8</f>
        <v>16</v>
      </c>
      <c r="G33" s="30">
        <f>IF(C33/8=12.5,12,C33/8)</f>
        <v>20</v>
      </c>
      <c r="H33" s="32">
        <f>F33*G33*2</f>
        <v>640</v>
      </c>
      <c r="J33" s="1"/>
      <c r="K33" s="1"/>
    </row>
    <row r="34" ht="14.25">
      <c r="A34" s="48">
        <v>22</v>
      </c>
      <c r="B34" s="63">
        <f>IF(MOD($A34,2)=0,320,256)/INT(MOD($A34/4,2)+1)</f>
        <v>160</v>
      </c>
      <c r="C34" s="29">
        <f>IF(MOD($A34,2)=0,200,160)/INT(MOD($A34/2,2)+1)</f>
        <v>100</v>
      </c>
      <c r="D34" s="30">
        <f>B34*C34/8</f>
        <v>2000</v>
      </c>
      <c r="E34" s="31">
        <f>D34*4</f>
        <v>8000</v>
      </c>
      <c r="F34" s="30">
        <f>B34/8</f>
        <v>20</v>
      </c>
      <c r="G34" s="30">
        <f>IF(C34/8=12.5,12,C34/8)</f>
        <v>12</v>
      </c>
      <c r="H34" s="32">
        <f>F34*G34*2</f>
        <v>480</v>
      </c>
      <c r="J34" s="1"/>
      <c r="K34" s="1"/>
    </row>
    <row r="35" ht="14.25">
      <c r="A35" s="48">
        <v>23</v>
      </c>
      <c r="B35" s="64">
        <f>IF(MOD($A35,2)=0,320,256)/INT(MOD($A35/4,2)+1)</f>
        <v>128</v>
      </c>
      <c r="C35" s="39">
        <f>IF(MOD($A35,2)=0,200,160)/INT(MOD($A35/2,2)+1)</f>
        <v>80</v>
      </c>
      <c r="D35" s="40">
        <f>B35*C35/8</f>
        <v>1280</v>
      </c>
      <c r="E35" s="65">
        <f>D35*4</f>
        <v>5120</v>
      </c>
      <c r="F35" s="40">
        <f>B35/8</f>
        <v>16</v>
      </c>
      <c r="G35" s="40">
        <f>IF(C35/8=12.5,12,C35/8)</f>
        <v>10</v>
      </c>
      <c r="H35" s="42">
        <f>F35*G35*2</f>
        <v>320</v>
      </c>
      <c r="J35" s="1"/>
    </row>
    <row r="36" ht="14.25">
      <c r="A36" s="4"/>
      <c r="B36" s="28"/>
      <c r="C36" s="28"/>
      <c r="D36" s="4"/>
      <c r="E36" s="4"/>
      <c r="F36" s="28"/>
      <c r="G36" s="4"/>
      <c r="H36" s="4"/>
      <c r="J36" s="1"/>
    </row>
    <row r="37" ht="16.5">
      <c r="A37" s="5"/>
      <c r="B37" s="6"/>
      <c r="C37" s="6"/>
      <c r="D37" s="5" t="s">
        <v>0</v>
      </c>
      <c r="E37" s="5">
        <v>256</v>
      </c>
      <c r="F37" s="6"/>
      <c r="G37" s="6"/>
      <c r="H37" s="5" t="s">
        <v>1</v>
      </c>
      <c r="J37" s="1"/>
    </row>
    <row r="38" ht="16.5">
      <c r="A38" s="10" t="s">
        <v>5</v>
      </c>
      <c r="B38" s="10" t="s">
        <v>6</v>
      </c>
      <c r="C38" s="10" t="s">
        <v>7</v>
      </c>
      <c r="D38" s="10" t="s">
        <v>8</v>
      </c>
      <c r="E38" s="11" t="s">
        <v>9</v>
      </c>
      <c r="F38" s="47" t="s">
        <v>10</v>
      </c>
      <c r="G38" s="10" t="s">
        <v>11</v>
      </c>
      <c r="H38" s="10" t="s">
        <v>12</v>
      </c>
      <c r="J38" s="1"/>
    </row>
    <row r="39" ht="14.25">
      <c r="A39" s="48">
        <v>24</v>
      </c>
      <c r="B39" s="20">
        <f>IF(MOD($A39,2)=0,320,256)/INT(MOD($A39/4,2)+1)</f>
        <v>320</v>
      </c>
      <c r="C39" s="21">
        <f>IF(MOD($A39,2)=0,200,160)/INT(MOD($A39/2,2)+1)</f>
        <v>200</v>
      </c>
      <c r="D39" s="21">
        <f>B39*C39/8</f>
        <v>8000</v>
      </c>
      <c r="E39" s="22">
        <f>D39*8</f>
        <v>64000</v>
      </c>
      <c r="F39" s="21">
        <f>B39/8</f>
        <v>40</v>
      </c>
      <c r="G39" s="21">
        <f>IF(C39/8=12.5,12,C39/8)</f>
        <v>25</v>
      </c>
      <c r="H39" s="23">
        <f>F39*G39*2</f>
        <v>2000</v>
      </c>
      <c r="J39" s="1"/>
    </row>
    <row r="40" ht="14.25">
      <c r="A40" s="48">
        <v>25</v>
      </c>
      <c r="B40" s="29">
        <f>IF(MOD($A40,2)=0,320,256)/INT(MOD($A40/4,2)+1)</f>
        <v>256</v>
      </c>
      <c r="C40" s="30">
        <f>IF(MOD($A40,2)=0,200,160)/INT(MOD($A40/2,2)+1)</f>
        <v>160</v>
      </c>
      <c r="D40" s="30">
        <f>B40*C40/8</f>
        <v>5120</v>
      </c>
      <c r="E40" s="31">
        <f>D40*8</f>
        <v>40960</v>
      </c>
      <c r="F40" s="30">
        <f>B40/8</f>
        <v>32</v>
      </c>
      <c r="G40" s="30">
        <f>IF(C40/8=12.5,12,C40/8)</f>
        <v>20</v>
      </c>
      <c r="H40" s="32">
        <f>F40*G40*2</f>
        <v>1280</v>
      </c>
      <c r="J40" s="1"/>
    </row>
    <row r="41" ht="14.25">
      <c r="A41" s="48">
        <v>26</v>
      </c>
      <c r="B41" s="29">
        <f>IF(MOD($A41,2)=0,320,256)/INT(MOD($A41/4,2)+1)</f>
        <v>320</v>
      </c>
      <c r="C41" s="30">
        <f>IF(MOD($A41,2)=0,200,160)/INT(MOD($A41/2,2)+1)</f>
        <v>100</v>
      </c>
      <c r="D41" s="30">
        <f>B41*C41/8</f>
        <v>4000</v>
      </c>
      <c r="E41" s="31">
        <f>D41*8</f>
        <v>32000</v>
      </c>
      <c r="F41" s="30">
        <f>B41/8</f>
        <v>40</v>
      </c>
      <c r="G41" s="30">
        <f>IF(C41/8=12.5,12,C41/8)</f>
        <v>12</v>
      </c>
      <c r="H41" s="32">
        <f>F41*G41*2</f>
        <v>960</v>
      </c>
      <c r="J41" s="1"/>
    </row>
    <row r="42" ht="14.25">
      <c r="A42" s="48">
        <v>27</v>
      </c>
      <c r="B42" s="29">
        <f>IF(MOD($A42,2)=0,320,256)/INT(MOD($A42/4,2)+1)</f>
        <v>256</v>
      </c>
      <c r="C42" s="30">
        <f>IF(MOD($A42,2)=0,200,160)/INT(MOD($A42/2,2)+1)</f>
        <v>80</v>
      </c>
      <c r="D42" s="30">
        <f>B42*C42/8</f>
        <v>2560</v>
      </c>
      <c r="E42" s="31">
        <f>D42*8</f>
        <v>20480</v>
      </c>
      <c r="F42" s="30">
        <f>B42/8</f>
        <v>32</v>
      </c>
      <c r="G42" s="30">
        <f>IF(C42/8=12.5,12,C42/8)</f>
        <v>10</v>
      </c>
      <c r="H42" s="32">
        <f>F42*G42*2</f>
        <v>640</v>
      </c>
      <c r="J42" s="1"/>
    </row>
    <row r="43" ht="14.25">
      <c r="A43" s="48">
        <v>28</v>
      </c>
      <c r="B43" s="29">
        <f>IF(MOD($A43,2)=0,320,256)/INT(MOD($A43/4,2)+1)</f>
        <v>160</v>
      </c>
      <c r="C43" s="30">
        <f>IF(MOD($A43,2)=0,200,160)/INT(MOD($A43/2,2)+1)</f>
        <v>200</v>
      </c>
      <c r="D43" s="30">
        <f>B43*C43/8</f>
        <v>4000</v>
      </c>
      <c r="E43" s="31">
        <f>D43*8</f>
        <v>32000</v>
      </c>
      <c r="F43" s="30">
        <f>B43/8</f>
        <v>20</v>
      </c>
      <c r="G43" s="30">
        <f>IF(C43/8=12.5,12,C43/8)</f>
        <v>25</v>
      </c>
      <c r="H43" s="32">
        <f>F43*G43*2</f>
        <v>1000</v>
      </c>
      <c r="J43" s="1"/>
    </row>
    <row r="44" ht="14.25">
      <c r="A44" s="48">
        <v>29</v>
      </c>
      <c r="B44" s="29">
        <f>IF(MOD($A44,2)=0,320,256)/INT(MOD($A44/4,2)+1)</f>
        <v>128</v>
      </c>
      <c r="C44" s="30">
        <f>IF(MOD($A44,2)=0,200,160)/INT(MOD($A44/2,2)+1)</f>
        <v>160</v>
      </c>
      <c r="D44" s="30">
        <f>B44*C44/8</f>
        <v>2560</v>
      </c>
      <c r="E44" s="31">
        <f>D44*8</f>
        <v>20480</v>
      </c>
      <c r="F44" s="30">
        <f>B44/8</f>
        <v>16</v>
      </c>
      <c r="G44" s="30">
        <f>IF(C44/8=12.5,12,C44/8)</f>
        <v>20</v>
      </c>
      <c r="H44" s="32">
        <f>F44*G44*2</f>
        <v>640</v>
      </c>
      <c r="J44" s="1"/>
    </row>
    <row r="45" ht="14.25">
      <c r="A45" s="48">
        <v>30</v>
      </c>
      <c r="B45" s="29">
        <f>IF(MOD($A45,2)=0,320,256)/INT(MOD($A45/4,2)+1)</f>
        <v>160</v>
      </c>
      <c r="C45" s="30">
        <f>IF(MOD($A45,2)=0,200,160)/INT(MOD($A45/2,2)+1)</f>
        <v>100</v>
      </c>
      <c r="D45" s="30">
        <f>B45*C45/8</f>
        <v>2000</v>
      </c>
      <c r="E45" s="31">
        <f>D45*8</f>
        <v>16000</v>
      </c>
      <c r="F45" s="30">
        <f>B45/8</f>
        <v>20</v>
      </c>
      <c r="G45" s="30">
        <f>IF(C45/8=12.5,12,C45/8)</f>
        <v>12</v>
      </c>
      <c r="H45" s="32">
        <f>F45*G45*2</f>
        <v>480</v>
      </c>
      <c r="J45" s="1"/>
    </row>
    <row r="46" ht="14.25">
      <c r="A46" s="48">
        <v>31</v>
      </c>
      <c r="B46" s="39">
        <f>IF(MOD($A46,2)=0,320,256)/INT(MOD($A46/4,2)+1)</f>
        <v>128</v>
      </c>
      <c r="C46" s="40">
        <f>IF(MOD($A46,2)=0,200,160)/INT(MOD($A46/2,2)+1)</f>
        <v>80</v>
      </c>
      <c r="D46" s="40">
        <f>B46*C46/8</f>
        <v>1280</v>
      </c>
      <c r="E46" s="65">
        <f>D46*8</f>
        <v>10240</v>
      </c>
      <c r="F46" s="40">
        <f>B46/8</f>
        <v>16</v>
      </c>
      <c r="G46" s="40">
        <f>IF(C46/8=12.5,12,C46/8)</f>
        <v>10</v>
      </c>
      <c r="H46" s="42">
        <f>F46*G46*2</f>
        <v>320</v>
      </c>
      <c r="J46" s="1"/>
    </row>
    <row r="47" ht="14.25"/>
    <row r="48" ht="14.25">
      <c r="C48" s="66" t="s">
        <v>45</v>
      </c>
      <c r="D48" s="67"/>
      <c r="E48" s="68" t="s">
        <v>46</v>
      </c>
      <c r="F48" s="69"/>
    </row>
    <row r="49" ht="14.25">
      <c r="C49" s="70" t="s">
        <v>47</v>
      </c>
      <c r="D49" s="71"/>
      <c r="E49" s="70" t="s">
        <v>48</v>
      </c>
      <c r="F49" s="71"/>
    </row>
    <row r="50" ht="14.25">
      <c r="C50" s="72" t="s">
        <v>49</v>
      </c>
      <c r="D50" s="73"/>
      <c r="E50" s="72" t="s">
        <v>50</v>
      </c>
      <c r="F50" s="73"/>
    </row>
    <row r="51" ht="14.25"/>
  </sheetData>
  <mergeCells count="17">
    <mergeCell ref="J4:K4"/>
    <mergeCell ref="J5:K5"/>
    <mergeCell ref="M5:N5"/>
    <mergeCell ref="O5:P5"/>
    <mergeCell ref="J11:K11"/>
    <mergeCell ref="N12:Q12"/>
    <mergeCell ref="J18:K18"/>
    <mergeCell ref="K19:L19"/>
    <mergeCell ref="N19:O19"/>
    <mergeCell ref="K20:L20"/>
    <mergeCell ref="N20:O20"/>
    <mergeCell ref="C48:D48"/>
    <mergeCell ref="E48:F48"/>
    <mergeCell ref="C49:D49"/>
    <mergeCell ref="E49:F49"/>
    <mergeCell ref="C50:D50"/>
    <mergeCell ref="E50:F50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greaterThan" id="{0094006A-003A-4E91-8535-00F800AF0093}">
            <xm:f>8000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E6:E13 E17:E24 E28:E35 E39:E46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2025-01-03T06:19:37Z</dcterms:modified>
</cp:coreProperties>
</file>