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Statistical Study/Correlation/"/>
    </mc:Choice>
  </mc:AlternateContent>
  <xr:revisionPtr revIDLastSave="383" documentId="8_{32B5FDD6-E767-4643-B7BD-3226A3EBE65B}" xr6:coauthVersionLast="47" xr6:coauthVersionMax="47" xr10:uidLastSave="{F1C74192-29A0-B348-9F0B-1F638F480A2C}"/>
  <bookViews>
    <workbookView xWindow="80" yWindow="500" windowWidth="25440" windowHeight="14040" xr2:uid="{3A9F5583-14CF-2244-BAF4-8981567F7751}"/>
  </bookViews>
  <sheets>
    <sheet name="Info" sheetId="4" r:id="rId1"/>
    <sheet name="Selected Data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3" l="1"/>
  <c r="H17" i="3"/>
  <c r="G17" i="3"/>
  <c r="F17" i="3"/>
  <c r="D9" i="3"/>
  <c r="D5" i="3"/>
  <c r="D4" i="3"/>
  <c r="E17" i="3"/>
  <c r="D17" i="3"/>
  <c r="C17" i="3"/>
  <c r="B17" i="3"/>
  <c r="A10" i="3" s="1"/>
  <c r="A17" i="3"/>
  <c r="A2" i="3"/>
  <c r="B18" i="3" a="1"/>
  <c r="B18" i="3" s="1"/>
  <c r="B10" i="3" s="1"/>
  <c r="A18" i="3" a="1"/>
  <c r="A18" i="3" s="1"/>
  <c r="B11" i="3" s="1"/>
  <c r="B16" i="3" l="1"/>
  <c r="E18" i="3" a="1"/>
  <c r="E18" i="3" s="1"/>
  <c r="E16" i="3" s="1"/>
  <c r="C18" i="3" a="1"/>
  <c r="C18" i="3" s="1"/>
  <c r="C16" i="3" s="1"/>
  <c r="D18" i="3" a="1"/>
  <c r="D18" i="3" s="1"/>
  <c r="D16" i="3" s="1"/>
  <c r="A16" i="3"/>
  <c r="A8" i="3"/>
  <c r="E4" i="3"/>
  <c r="E5" i="3" s="1"/>
  <c r="A9" i="3"/>
  <c r="B8" i="3"/>
  <c r="A7" i="3"/>
  <c r="B7" i="3"/>
  <c r="B9" i="3"/>
  <c r="G18" i="3" s="1" a="1"/>
  <c r="G18" i="3" s="1"/>
  <c r="F18" i="3" l="1" a="1"/>
  <c r="F18" i="3" s="1"/>
  <c r="H18" i="3" s="1"/>
  <c r="E8" i="3"/>
  <c r="E9" i="3" s="1"/>
  <c r="H140" i="3" l="1"/>
  <c r="H76" i="3"/>
  <c r="H163" i="3"/>
  <c r="H124" i="3"/>
  <c r="H60" i="3"/>
  <c r="H147" i="3"/>
  <c r="H156" i="3"/>
  <c r="H92" i="3"/>
  <c r="H28" i="3"/>
  <c r="H108" i="3"/>
  <c r="H44" i="3"/>
  <c r="H131" i="3"/>
  <c r="H115" i="3"/>
  <c r="H99" i="3"/>
  <c r="H83" i="3"/>
  <c r="H67" i="3"/>
  <c r="H51" i="3"/>
  <c r="H35" i="3"/>
  <c r="H19" i="3"/>
  <c r="H154" i="3"/>
  <c r="H138" i="3"/>
  <c r="H122" i="3"/>
  <c r="H106" i="3"/>
  <c r="H90" i="3"/>
  <c r="H74" i="3"/>
  <c r="H58" i="3"/>
  <c r="H42" i="3"/>
  <c r="H26" i="3"/>
  <c r="H157" i="3"/>
  <c r="H141" i="3"/>
  <c r="H125" i="3"/>
  <c r="H109" i="3"/>
  <c r="H93" i="3"/>
  <c r="H77" i="3"/>
  <c r="H61" i="3"/>
  <c r="H45" i="3"/>
  <c r="H29" i="3"/>
  <c r="H152" i="3"/>
  <c r="H120" i="3"/>
  <c r="H88" i="3"/>
  <c r="H56" i="3"/>
  <c r="H24" i="3"/>
  <c r="H143" i="3"/>
  <c r="H111" i="3"/>
  <c r="H79" i="3"/>
  <c r="H47" i="3"/>
  <c r="H31" i="3"/>
  <c r="H150" i="3"/>
  <c r="H118" i="3"/>
  <c r="H86" i="3"/>
  <c r="H54" i="3"/>
  <c r="H22" i="3"/>
  <c r="H153" i="3"/>
  <c r="H121" i="3"/>
  <c r="H105" i="3"/>
  <c r="H89" i="3"/>
  <c r="H57" i="3"/>
  <c r="H41" i="3"/>
  <c r="H25" i="3"/>
  <c r="H164" i="3"/>
  <c r="H148" i="3"/>
  <c r="H132" i="3"/>
  <c r="H116" i="3"/>
  <c r="H100" i="3"/>
  <c r="H84" i="3"/>
  <c r="H68" i="3"/>
  <c r="H52" i="3"/>
  <c r="H36" i="3"/>
  <c r="H20" i="3"/>
  <c r="H155" i="3"/>
  <c r="H139" i="3"/>
  <c r="H123" i="3"/>
  <c r="H107" i="3"/>
  <c r="H91" i="3"/>
  <c r="H75" i="3"/>
  <c r="H59" i="3"/>
  <c r="H43" i="3"/>
  <c r="H27" i="3"/>
  <c r="H162" i="3"/>
  <c r="H146" i="3"/>
  <c r="H130" i="3"/>
  <c r="H114" i="3"/>
  <c r="H98" i="3"/>
  <c r="H82" i="3"/>
  <c r="H66" i="3"/>
  <c r="H50" i="3"/>
  <c r="H34" i="3"/>
  <c r="H165" i="3"/>
  <c r="H149" i="3"/>
  <c r="H133" i="3"/>
  <c r="H117" i="3"/>
  <c r="H101" i="3"/>
  <c r="H85" i="3"/>
  <c r="H69" i="3"/>
  <c r="H53" i="3"/>
  <c r="H37" i="3"/>
  <c r="H21" i="3"/>
  <c r="H136" i="3"/>
  <c r="H104" i="3"/>
  <c r="H72" i="3"/>
  <c r="H40" i="3"/>
  <c r="H159" i="3"/>
  <c r="H127" i="3"/>
  <c r="H95" i="3"/>
  <c r="H63" i="3"/>
  <c r="H166" i="3"/>
  <c r="H134" i="3"/>
  <c r="H102" i="3"/>
  <c r="H70" i="3"/>
  <c r="H38" i="3"/>
  <c r="H137" i="3"/>
  <c r="H73" i="3"/>
  <c r="H160" i="3"/>
  <c r="H144" i="3"/>
  <c r="H128" i="3"/>
  <c r="H112" i="3"/>
  <c r="H96" i="3"/>
  <c r="H80" i="3"/>
  <c r="H64" i="3"/>
  <c r="H48" i="3"/>
  <c r="H32" i="3"/>
  <c r="H167" i="3"/>
  <c r="H151" i="3"/>
  <c r="H135" i="3"/>
  <c r="H119" i="3"/>
  <c r="H103" i="3"/>
  <c r="H87" i="3"/>
  <c r="H71" i="3"/>
  <c r="H55" i="3"/>
  <c r="H39" i="3"/>
  <c r="H23" i="3"/>
  <c r="H158" i="3"/>
  <c r="H142" i="3"/>
  <c r="H126" i="3"/>
  <c r="H110" i="3"/>
  <c r="H94" i="3"/>
  <c r="H78" i="3"/>
  <c r="H62" i="3"/>
  <c r="H46" i="3"/>
  <c r="H30" i="3"/>
  <c r="H161" i="3"/>
  <c r="H145" i="3"/>
  <c r="H129" i="3"/>
  <c r="H113" i="3"/>
  <c r="H97" i="3"/>
  <c r="H81" i="3"/>
  <c r="H65" i="3"/>
  <c r="H49" i="3"/>
  <c r="H33" i="3"/>
  <c r="H16" i="3" l="1"/>
  <c r="E12" i="3" s="1"/>
  <c r="E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<sst xmlns="http://schemas.openxmlformats.org/spreadsheetml/2006/main" count="173" uniqueCount="21">
  <si>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</si>
  <si>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</si>
  <si>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</si>
  <si>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</si>
  <si>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</si>
  <si>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</si>
  <si>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</si>
  <si>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</si>
  <si>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Field 1</t>
  </si>
  <si>
    <t>Field 2</t>
  </si>
  <si>
    <t>Populaton:</t>
  </si>
  <si>
    <t>Excel formula</t>
  </si>
  <si>
    <t>r value:</t>
  </si>
  <si>
    <t>Calculated (formula 1)</t>
  </si>
  <si>
    <t>Calculated (formula 2)</t>
  </si>
  <si>
    <t>Formula 1</t>
  </si>
  <si>
    <t>Formula 2</t>
  </si>
  <si>
    <t>1. This workbook is best with Excel 365 since it makes use of Dynamic Array formulas only available in that Excel version</t>
  </si>
  <si>
    <t>Note:</t>
  </si>
  <si>
    <t>sepal.length (x)</t>
  </si>
  <si>
    <t>petal.length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</si>
</sst>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5" fontId="2" fillId="0" borderId="1" xfId="1" applyNumberFormat="1" applyFont="1" applyBorder="1"/>
    <xf numFmtId="165" fontId="2" fillId="0" borderId="0" xfId="1" applyNumberFormat="1" applyFont="1"/>
    <xf numFmtId="0" fontId="0" fillId="3" borderId="0" xfId="0" applyFill="1"/>
    <xf numFmtId="0" fontId="0" fillId="3" borderId="1" xfId="0" applyFill="1" applyBorder="1" applyAlignment="1">
      <alignment horizontal="centerContinuous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'Selected Data'!$A$2</c:f>
          <c:strCache>
            <c:ptCount val="1"/>
            <c:pt idx="0">
              <c:v>Sepal.Length vs Petal.Length correlation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559471365638769E-2"/>
          <c:y val="0.16350708957535429"/>
          <c:w val="0.90503964757709254"/>
          <c:h val="0.706872433194736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'Selected Data'!$B$17</c:f>
              <c:strCache>
                <c:ptCount val="1"/>
                <c:pt idx="0">
                  <c:v>petal.length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12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38574068064873"/>
                  <c:y val="-0.67259317024819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t" anchorCtr="0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'Selected Data'!$A$18:$A$167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'Selected Data'!$B$18:$B$167</c:f>
              <c:numCache>
                <c:formatCode>General</c:formatCode>
                <c:ptCount val="1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9-6244-99FF-EE2BD76CC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2223"/>
        <c:axId val="1748006784"/>
      </c:scatterChart>
      <c:valAx>
        <c:axId val="29032223"/>
        <c:scaling>
          <c:orientation val="minMax"/>
        </c:scaling>
        <c:delete val="0"/>
        <c:axPos val="b"/>
        <c:title>
          <c:tx>
            <c:strRef>
              <c:f>'Selected Data'!$B$5</c:f>
              <c:strCache>
                <c:ptCount val="1"/>
                <c:pt idx="0">
                  <c:v>petal.length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006784"/>
        <c:crosses val="autoZero"/>
        <c:crossBetween val="midCat"/>
      </c:valAx>
      <c:valAx>
        <c:axId val="1748006784"/>
        <c:scaling>
          <c:orientation val="minMax"/>
        </c:scaling>
        <c:delete val="0"/>
        <c:axPos val="l"/>
        <c:title>
          <c:tx>
            <c:strRef>
              <c:f>'Selected Data'!$B$4</c:f>
              <c:strCache>
                <c:ptCount val="1"/>
                <c:pt idx="0">
                  <c:v>sepal.length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63500</xdr:rowOff>
    </xdr:from>
    <xdr:to>
      <xdr:col>3</xdr:col>
      <xdr:colOff>393700</xdr:colOff>
      <xdr:row>7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1C4A5A-1EE9-DA40-939E-61FACAEED44A}"/>
            </a:ext>
          </a:extLst>
        </xdr:cNvPr>
        <xdr:cNvSpPr txBox="1"/>
      </xdr:nvSpPr>
      <xdr:spPr>
        <a:xfrm>
          <a:off x="266700" y="1117600"/>
          <a:ext cx="2603500" cy="520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Copyright © 2022</a:t>
          </a:r>
        </a:p>
        <a:p>
          <a:r>
            <a:rPr lang="en-GB" sz="1100" b="1"/>
            <a:t>Washington Alto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186972</xdr:colOff>
      <xdr:row>1</xdr:row>
      <xdr:rowOff>14817</xdr:rowOff>
    </xdr:from>
    <xdr:to>
      <xdr:col>17</xdr:col>
      <xdr:colOff>244122</xdr:colOff>
      <xdr:row>22</xdr:row>
      <xdr:rowOff>129823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830D1-8314-DD49-AFF7-CD82F2A04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0BCCD-FC43-F148-B899-645DBB81535A}" name="Data" displayName="Data" ref="A1:E151" totalsRowShown="0">
  <autoFilter ref="A1:E151" xr:uid="{3B10BCCD-FC43-F148-B899-645DBB81535A}"/>
  <tableColumns count="5">
    <tableColumn id="1" xr3:uid="{EA2B5AA8-607A-FC42-B69D-C10B082217E3}" name="sepal.length" dataDxfId="1"/>
    <tableColumn id="2" xr3:uid="{DCD67935-3DCB-034F-9C6E-FEBEC1BA5CB9}" name="sepal.width"/>
    <tableColumn id="3" xr3:uid="{3F99FF76-8D73-684B-B166-D42C88A5D64E}" name="petal.length"/>
    <tableColumn id="4" xr3:uid="{E936B87A-C0F2-A144-9515-BD27FF72BA67}" name="petal.width"/>
    <tableColumn id="5" xr3:uid="{1DD193CC-413A-504D-93E7-DD06A4F0547A}" name="varie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A5A-1D1C-014A-9C5C-A11919CE7E18}">
  <sheetPr>
    <tabColor rgb="FFFFC000"/>
  </sheetPr>
  <dimension ref="A3:A4"/>
  <sheetViews>
    <sheetView showGridLines="0" tabSelected="1" workbookViewId="0">
      <selection activeCell="J8" sqref="J8"/>
    </sheetView>
  </sheetViews>
  <sheetFormatPr baseColWidth="10" defaultRowHeight="16" x14ac:dyDescent="0.2"/>
  <sheetData>
    <row r="3" spans="1:1" ht="19" x14ac:dyDescent="0.25">
      <c r="A3" s="15" t="s">
        <v>18</v>
      </c>
    </row>
    <row r="4" spans="1:1" x14ac:dyDescent="0.2">
      <c r="A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69B6-0D45-FA4D-A0FC-A3181F118F46}">
  <sheetPr>
    <tabColor rgb="FF00B050"/>
  </sheetPr>
  <dimension ref="A2:L167"/>
  <sheetViews>
    <sheetView showGridLines="0" zoomScale="90" zoomScaleNormal="90" workbookViewId="0">
      <selection activeCell="B4" sqref="B4"/>
    </sheetView>
  </sheetViews>
  <sheetFormatPr baseColWidth="10" defaultRowHeight="16" x14ac:dyDescent="0.2"/>
  <cols>
    <col min="1" max="1" width="29.6640625" customWidth="1"/>
    <col min="2" max="2" width="20" customWidth="1"/>
    <col min="3" max="3" width="12.83203125" bestFit="1" customWidth="1"/>
    <col min="4" max="4" width="12.1640625" bestFit="1" customWidth="1"/>
    <col min="5" max="7" width="12.83203125" bestFit="1" customWidth="1"/>
    <col min="8" max="8" width="15.33203125" bestFit="1" customWidth="1"/>
  </cols>
  <sheetData>
    <row r="2" spans="1:8" ht="26" x14ac:dyDescent="0.3">
      <c r="A2" s="16" t="str">
        <f>PROPER(B4)&amp;" vs "&amp;PROPER(B5)&amp; " correlation"</f>
        <v>Sepal.Length vs Petal.Length correlation</v>
      </c>
    </row>
    <row r="3" spans="1:8" x14ac:dyDescent="0.2">
      <c r="D3" t="s">
        <v>11</v>
      </c>
    </row>
    <row r="4" spans="1:8" x14ac:dyDescent="0.2">
      <c r="A4" s="3" t="s">
        <v>8</v>
      </c>
      <c r="B4" s="2" t="s">
        <v>0</v>
      </c>
      <c r="D4" s="5" t="str">
        <f>"r value:"</f>
        <v>r value:</v>
      </c>
      <c r="E4" s="9">
        <f>CORREL(_xlfn.ANCHORARRAY(A18),_xlfn.ANCHORARRAY(B18))</f>
        <v>0.87175377588658276</v>
      </c>
    </row>
    <row r="5" spans="1:8" x14ac:dyDescent="0.2">
      <c r="A5" s="3" t="s">
        <v>9</v>
      </c>
      <c r="B5" s="2" t="s">
        <v>2</v>
      </c>
      <c r="D5" s="5" t="str">
        <f>"r^2 value:"</f>
        <v>r^2 value:</v>
      </c>
      <c r="E5" s="9">
        <f>E4^2</f>
        <v>0.75995464577251437</v>
      </c>
    </row>
    <row r="6" spans="1:8" x14ac:dyDescent="0.2">
      <c r="A6" s="4"/>
    </row>
    <row r="7" spans="1:8" x14ac:dyDescent="0.2">
      <c r="A7" s="5" t="str">
        <f>"mean for "&amp;A17&amp;":"</f>
        <v>mean for sepal.length (x):</v>
      </c>
      <c r="B7" s="11">
        <f>AVERAGE(_xlfn.ANCHORARRAY(A18))</f>
        <v>5.8433333333333346</v>
      </c>
      <c r="D7" s="12" t="s">
        <v>13</v>
      </c>
      <c r="E7" s="12"/>
    </row>
    <row r="8" spans="1:8" x14ac:dyDescent="0.2">
      <c r="A8" s="5" t="str">
        <f>"sample stdev for "&amp;A17&amp;":"</f>
        <v>sample stdev for sepal.length (x):</v>
      </c>
      <c r="B8" s="11">
        <f>_xlfn.STDEV.S(_xlfn.ANCHORARRAY(A18))</f>
        <v>0.82806612797784351</v>
      </c>
      <c r="D8" s="5" t="s">
        <v>12</v>
      </c>
      <c r="E8" s="9">
        <f>(B11*C16-A16*B16)/SQRT((B11*D16-A16^2)*((B11*E16-B16^2)))</f>
        <v>0.87175377588659675</v>
      </c>
    </row>
    <row r="9" spans="1:8" x14ac:dyDescent="0.2">
      <c r="A9" s="5" t="str">
        <f>"mean for "&amp;B17&amp;":"</f>
        <v>mean for petal.length (y):</v>
      </c>
      <c r="B9" s="11">
        <f>AVERAGE(_xlfn.ANCHORARRAY(B18))</f>
        <v>3.7580000000000027</v>
      </c>
      <c r="D9" s="5" t="str">
        <f>"r^2 value:"</f>
        <v>r^2 value:</v>
      </c>
      <c r="E9" s="9">
        <f>E8^2</f>
        <v>0.75995464577253879</v>
      </c>
    </row>
    <row r="10" spans="1:8" x14ac:dyDescent="0.2">
      <c r="A10" s="5" t="str">
        <f>"sample stdev for "&amp;B17&amp;":"</f>
        <v>sample stdev for petal.length (y):</v>
      </c>
      <c r="B10" s="11">
        <f>_xlfn.STDEV.S(_xlfn.ANCHORARRAY(B18))</f>
        <v>1.7652982332594624</v>
      </c>
    </row>
    <row r="11" spans="1:8" x14ac:dyDescent="0.2">
      <c r="A11" s="6" t="s">
        <v>10</v>
      </c>
      <c r="B11" s="7">
        <f>COUNTA(_xlfn.ANCHORARRAY(A18))</f>
        <v>150</v>
      </c>
      <c r="D11" s="14" t="s">
        <v>14</v>
      </c>
      <c r="E11" s="14"/>
    </row>
    <row r="12" spans="1:8" x14ac:dyDescent="0.2">
      <c r="A12" s="6"/>
      <c r="B12" s="7"/>
      <c r="D12" s="5" t="s">
        <v>12</v>
      </c>
      <c r="E12" s="9">
        <f>H16/(B11-1)</f>
        <v>0.87175377588660552</v>
      </c>
    </row>
    <row r="13" spans="1:8" x14ac:dyDescent="0.2">
      <c r="A13" s="4"/>
      <c r="D13" s="5" t="str">
        <f>"r^2 value:"</f>
        <v>r^2 value:</v>
      </c>
      <c r="E13" s="9">
        <f>E12^2</f>
        <v>0.759954645772554</v>
      </c>
    </row>
    <row r="14" spans="1:8" x14ac:dyDescent="0.2">
      <c r="A14" s="4"/>
      <c r="D14" s="5"/>
      <c r="E14" s="9"/>
    </row>
    <row r="15" spans="1:8" x14ac:dyDescent="0.2">
      <c r="A15" s="4"/>
      <c r="C15" s="13" t="s">
        <v>15</v>
      </c>
      <c r="D15" s="13"/>
      <c r="E15" s="13"/>
      <c r="F15" s="20" t="s">
        <v>16</v>
      </c>
      <c r="G15" s="20"/>
      <c r="H15" s="20"/>
    </row>
    <row r="16" spans="1:8" x14ac:dyDescent="0.2">
      <c r="A16" s="10">
        <f>SUM(_xlfn.ANCHORARRAY(A18))</f>
        <v>876.50000000000023</v>
      </c>
      <c r="B16" s="10">
        <f>SUM(_xlfn.ANCHORARRAY(B18))</f>
        <v>563.70000000000039</v>
      </c>
      <c r="C16" s="10">
        <f>SUM(_xlfn.ANCHORARRAY(C18))</f>
        <v>3483.7600000000011</v>
      </c>
      <c r="D16" s="10">
        <f t="shared" ref="D16:E16" si="0">SUM(_xlfn.ANCHORARRAY(D18))</f>
        <v>5223.8499999999976</v>
      </c>
      <c r="E16" s="10">
        <f t="shared" si="0"/>
        <v>2582.7100000000005</v>
      </c>
      <c r="F16" s="10"/>
      <c r="G16" s="10"/>
      <c r="H16" s="10">
        <f>SUM(H18:H167)</f>
        <v>129.89131260710423</v>
      </c>
    </row>
    <row r="17" spans="1:12" x14ac:dyDescent="0.2">
      <c r="A17" s="19" t="str">
        <f>B4&amp;" (x)"</f>
        <v>sepal.length (x)</v>
      </c>
      <c r="B17" s="19" t="str">
        <f>B5&amp;" (y)"</f>
        <v>petal.length (y)</v>
      </c>
      <c r="C17" s="19" t="str">
        <f>"x * y"</f>
        <v>x * y</v>
      </c>
      <c r="D17" s="19" t="str">
        <f>"x^2"</f>
        <v>x^2</v>
      </c>
      <c r="E17" s="19" t="str">
        <f>"y^2"</f>
        <v>y^2</v>
      </c>
      <c r="F17" s="19" t="str">
        <f>"z-score for x"</f>
        <v>z-score for x</v>
      </c>
      <c r="G17" s="19" t="str">
        <f>"z-score for y"</f>
        <v>z-score for y</v>
      </c>
      <c r="H17" s="19" t="str">
        <f>"z-score for (x * y)"</f>
        <v>z-score for (x * y)</v>
      </c>
    </row>
    <row r="18" spans="1:12" x14ac:dyDescent="0.2">
      <c r="A18" cm="1">
        <f t="array" ref="A18:A167">INDEX(Data[[sepal.length]:[petal.width]],,MATCH(B4,Data[[#Headers],[sepal.length]:[petal.width]],0))</f>
        <v>5.0999999999999996</v>
      </c>
      <c r="B18" cm="1">
        <f t="array" ref="B18:B167">INDEX(Data[[sepal.length]:[petal.width]],,MATCH(B5,Data[[#Headers],[sepal.length]:[petal.width]],0))</f>
        <v>1.4</v>
      </c>
      <c r="C18" s="9" cm="1">
        <f t="array" ref="C18:C167">_xlfn.ANCHORARRAY(A18)*_xlfn.ANCHORARRAY(B18)</f>
        <v>7.1399999999999988</v>
      </c>
      <c r="D18" s="9" cm="1">
        <f t="array" ref="D18:D167">_xlfn.ANCHORARRAY(A18)^2</f>
        <v>26.009999999999998</v>
      </c>
      <c r="E18" s="9" cm="1">
        <f t="array" ref="E18:E167">_xlfn.ANCHORARRAY(B18)^2</f>
        <v>1.9599999999999997</v>
      </c>
      <c r="F18" s="8" cm="1">
        <f t="array" ref="F18:F167">STANDARDIZE(_xlfn.ANCHORARRAY(A18),B7,B8)</f>
        <v>-0.89767387919678832</v>
      </c>
      <c r="G18" s="8" cm="1">
        <f t="array" ref="G18:G167">STANDARDIZE(_xlfn.ANCHORARRAY(B18),B9,B10)</f>
        <v>-1.3357516342415243</v>
      </c>
      <c r="H18" s="8">
        <f>F18*G18</f>
        <v>1.1990693511530386</v>
      </c>
    </row>
    <row r="19" spans="1:12" x14ac:dyDescent="0.2">
      <c r="A19">
        <v>4.9000000000000004</v>
      </c>
      <c r="B19">
        <v>1.4</v>
      </c>
      <c r="C19" s="9">
        <v>6.86</v>
      </c>
      <c r="D19" s="9">
        <v>24.010000000000005</v>
      </c>
      <c r="E19" s="9">
        <v>1.9599999999999997</v>
      </c>
      <c r="F19" s="8">
        <v>-1.1392004834649812</v>
      </c>
      <c r="G19" s="8">
        <v>-1.3357516342415243</v>
      </c>
      <c r="H19" s="8">
        <f t="shared" ref="H19:H82" si="1">F19*G19</f>
        <v>1.5216889075170832</v>
      </c>
    </row>
    <row r="20" spans="1:12" x14ac:dyDescent="0.2">
      <c r="A20">
        <v>4.7</v>
      </c>
      <c r="B20">
        <v>1.3</v>
      </c>
      <c r="C20" s="9">
        <v>6.11</v>
      </c>
      <c r="D20" s="9">
        <v>22.090000000000003</v>
      </c>
      <c r="E20" s="9">
        <v>1.6900000000000002</v>
      </c>
      <c r="F20" s="8">
        <v>-1.380727087733175</v>
      </c>
      <c r="G20" s="8">
        <v>-1.3923992862449817</v>
      </c>
      <c r="H20" s="8">
        <f t="shared" si="1"/>
        <v>1.922523411458785</v>
      </c>
    </row>
    <row r="21" spans="1:12" x14ac:dyDescent="0.2">
      <c r="A21">
        <v>4.5999999999999996</v>
      </c>
      <c r="B21">
        <v>1.5</v>
      </c>
      <c r="C21" s="9">
        <v>6.8999999999999995</v>
      </c>
      <c r="D21" s="9">
        <v>21.159999999999997</v>
      </c>
      <c r="E21" s="9">
        <v>2.25</v>
      </c>
      <c r="F21" s="8">
        <v>-1.5014903898672725</v>
      </c>
      <c r="G21" s="8">
        <v>-1.279103982238067</v>
      </c>
      <c r="H21" s="8">
        <f t="shared" si="1"/>
        <v>1.920562336971416</v>
      </c>
    </row>
    <row r="22" spans="1:12" x14ac:dyDescent="0.2">
      <c r="A22">
        <v>5</v>
      </c>
      <c r="B22">
        <v>1.4</v>
      </c>
      <c r="C22" s="9">
        <v>7</v>
      </c>
      <c r="D22" s="9">
        <v>25</v>
      </c>
      <c r="E22" s="9">
        <v>1.9599999999999997</v>
      </c>
      <c r="F22" s="8">
        <v>-1.0184371813308848</v>
      </c>
      <c r="G22" s="8">
        <v>-1.3357516342415243</v>
      </c>
      <c r="H22" s="8">
        <f t="shared" si="1"/>
        <v>1.3603791293350611</v>
      </c>
    </row>
    <row r="23" spans="1:12" x14ac:dyDescent="0.2">
      <c r="A23">
        <v>5.4</v>
      </c>
      <c r="B23">
        <v>1.7</v>
      </c>
      <c r="C23" s="9">
        <v>9.18</v>
      </c>
      <c r="D23" s="9">
        <v>29.160000000000004</v>
      </c>
      <c r="E23" s="9">
        <v>2.8899999999999997</v>
      </c>
      <c r="F23" s="8">
        <v>-0.53538397279449701</v>
      </c>
      <c r="G23" s="8">
        <v>-1.1658086782311523</v>
      </c>
      <c r="H23" s="8">
        <f t="shared" si="1"/>
        <v>0.62415528166969581</v>
      </c>
    </row>
    <row r="24" spans="1:12" x14ac:dyDescent="0.2">
      <c r="A24">
        <v>4.5999999999999996</v>
      </c>
      <c r="B24">
        <v>1.4</v>
      </c>
      <c r="C24" s="9">
        <v>6.4399999999999995</v>
      </c>
      <c r="D24" s="9">
        <v>21.159999999999997</v>
      </c>
      <c r="E24" s="9">
        <v>1.9599999999999997</v>
      </c>
      <c r="F24" s="8">
        <v>-1.5014903898672725</v>
      </c>
      <c r="G24" s="8">
        <v>-1.3357516342415243</v>
      </c>
      <c r="H24" s="8">
        <f t="shared" si="1"/>
        <v>2.0056182420631528</v>
      </c>
    </row>
    <row r="25" spans="1:12" ht="17" thickBot="1" x14ac:dyDescent="0.25">
      <c r="A25">
        <v>5</v>
      </c>
      <c r="B25">
        <v>1.5</v>
      </c>
      <c r="C25" s="9">
        <v>7.5</v>
      </c>
      <c r="D25" s="9">
        <v>25</v>
      </c>
      <c r="E25" s="9">
        <v>2.25</v>
      </c>
      <c r="F25" s="8">
        <v>-1.0184371813308848</v>
      </c>
      <c r="G25" s="8">
        <v>-1.279103982238067</v>
      </c>
      <c r="H25" s="8">
        <f t="shared" si="1"/>
        <v>1.3026870542996472</v>
      </c>
    </row>
    <row r="26" spans="1:12" x14ac:dyDescent="0.2">
      <c r="A26">
        <v>4.4000000000000004</v>
      </c>
      <c r="B26">
        <v>1.4</v>
      </c>
      <c r="C26" s="9">
        <v>6.16</v>
      </c>
      <c r="D26" s="9">
        <v>19.360000000000003</v>
      </c>
      <c r="E26" s="9">
        <v>1.9599999999999997</v>
      </c>
      <c r="F26" s="8">
        <v>-1.7430169941354652</v>
      </c>
      <c r="G26" s="8">
        <v>-1.3357516342415243</v>
      </c>
      <c r="H26" s="8">
        <f t="shared" si="1"/>
        <v>2.3282377984271969</v>
      </c>
      <c r="J26" s="18"/>
      <c r="K26" s="18" t="s">
        <v>19</v>
      </c>
      <c r="L26" s="18" t="s">
        <v>20</v>
      </c>
    </row>
    <row r="27" spans="1:12" x14ac:dyDescent="0.2">
      <c r="A27">
        <v>4.9000000000000004</v>
      </c>
      <c r="B27">
        <v>1.5</v>
      </c>
      <c r="C27" s="9">
        <v>7.3500000000000005</v>
      </c>
      <c r="D27" s="9">
        <v>24.010000000000005</v>
      </c>
      <c r="E27" s="9">
        <v>2.25</v>
      </c>
      <c r="F27" s="8">
        <v>-1.1392004834649812</v>
      </c>
      <c r="G27" s="8">
        <v>-1.279103982238067</v>
      </c>
      <c r="H27" s="8">
        <f t="shared" si="1"/>
        <v>1.4571558749675886</v>
      </c>
      <c r="J27" t="s">
        <v>19</v>
      </c>
      <c r="K27">
        <v>1</v>
      </c>
    </row>
    <row r="28" spans="1:12" ht="17" thickBot="1" x14ac:dyDescent="0.25">
      <c r="A28">
        <v>5.4</v>
      </c>
      <c r="B28">
        <v>1.5</v>
      </c>
      <c r="C28" s="9">
        <v>8.1000000000000014</v>
      </c>
      <c r="D28" s="9">
        <v>29.160000000000004</v>
      </c>
      <c r="E28" s="9">
        <v>2.25</v>
      </c>
      <c r="F28" s="8">
        <v>-0.53538397279449701</v>
      </c>
      <c r="G28" s="8">
        <v>-1.279103982238067</v>
      </c>
      <c r="H28" s="8">
        <f t="shared" si="1"/>
        <v>0.68481177162787799</v>
      </c>
      <c r="J28" s="17" t="s">
        <v>20</v>
      </c>
      <c r="K28" s="17">
        <v>0.87175377588658276</v>
      </c>
      <c r="L28" s="17">
        <v>1</v>
      </c>
    </row>
    <row r="29" spans="1:12" x14ac:dyDescent="0.2">
      <c r="A29">
        <v>4.8</v>
      </c>
      <c r="B29">
        <v>1.6</v>
      </c>
      <c r="C29" s="9">
        <v>7.68</v>
      </c>
      <c r="D29" s="9">
        <v>23.04</v>
      </c>
      <c r="E29" s="9">
        <v>2.5600000000000005</v>
      </c>
      <c r="F29" s="8">
        <v>-1.2599637855990786</v>
      </c>
      <c r="G29" s="8">
        <v>-1.2224563302346096</v>
      </c>
      <c r="H29" s="8">
        <f t="shared" si="1"/>
        <v>1.5402507055719561</v>
      </c>
    </row>
    <row r="30" spans="1:12" x14ac:dyDescent="0.2">
      <c r="A30">
        <v>4.8</v>
      </c>
      <c r="B30">
        <v>1.4</v>
      </c>
      <c r="C30" s="9">
        <v>6.72</v>
      </c>
      <c r="D30" s="9">
        <v>23.04</v>
      </c>
      <c r="E30" s="9">
        <v>1.9599999999999997</v>
      </c>
      <c r="F30" s="8">
        <v>-1.2599637855990786</v>
      </c>
      <c r="G30" s="8">
        <v>-1.3357516342415243</v>
      </c>
      <c r="H30" s="8">
        <f t="shared" si="1"/>
        <v>1.6829986856991068</v>
      </c>
    </row>
    <row r="31" spans="1:12" x14ac:dyDescent="0.2">
      <c r="A31">
        <v>4.3</v>
      </c>
      <c r="B31">
        <v>1.1000000000000001</v>
      </c>
      <c r="C31" s="9">
        <v>4.7300000000000004</v>
      </c>
      <c r="D31" s="9">
        <v>18.489999999999998</v>
      </c>
      <c r="E31" s="9">
        <v>1.2100000000000002</v>
      </c>
      <c r="F31" s="8">
        <v>-1.8637802962695627</v>
      </c>
      <c r="G31" s="8">
        <v>-1.5056945902518961</v>
      </c>
      <c r="H31" s="8">
        <f t="shared" si="1"/>
        <v>2.8062839095111567</v>
      </c>
    </row>
    <row r="32" spans="1:12" x14ac:dyDescent="0.2">
      <c r="A32">
        <v>5.8</v>
      </c>
      <c r="B32">
        <v>1.2</v>
      </c>
      <c r="C32" s="9">
        <v>6.96</v>
      </c>
      <c r="D32" s="9">
        <v>33.64</v>
      </c>
      <c r="E32" s="9">
        <v>1.44</v>
      </c>
      <c r="F32" s="8">
        <v>-5.2330764258110368E-2</v>
      </c>
      <c r="G32" s="8">
        <v>-1.4490469382484388</v>
      </c>
      <c r="H32" s="8">
        <f t="shared" si="1"/>
        <v>7.5829733724415663E-2</v>
      </c>
    </row>
    <row r="33" spans="1:8" x14ac:dyDescent="0.2">
      <c r="A33">
        <v>5.7</v>
      </c>
      <c r="B33">
        <v>1.5</v>
      </c>
      <c r="C33" s="9">
        <v>8.5500000000000007</v>
      </c>
      <c r="D33" s="9">
        <v>32.49</v>
      </c>
      <c r="E33" s="9">
        <v>2.25</v>
      </c>
      <c r="F33" s="8">
        <v>-0.17309406639220676</v>
      </c>
      <c r="G33" s="8">
        <v>-1.279103982238067</v>
      </c>
      <c r="H33" s="8">
        <f t="shared" si="1"/>
        <v>0.22140530962405203</v>
      </c>
    </row>
    <row r="34" spans="1:8" x14ac:dyDescent="0.2">
      <c r="A34">
        <v>5.4</v>
      </c>
      <c r="B34">
        <v>1.3</v>
      </c>
      <c r="C34" s="9">
        <v>7.0200000000000005</v>
      </c>
      <c r="D34" s="9">
        <v>29.160000000000004</v>
      </c>
      <c r="E34" s="9">
        <v>1.6900000000000002</v>
      </c>
      <c r="F34" s="8">
        <v>-0.53538397279449701</v>
      </c>
      <c r="G34" s="8">
        <v>-1.3923992862449817</v>
      </c>
      <c r="H34" s="8">
        <f t="shared" si="1"/>
        <v>0.74546826158606028</v>
      </c>
    </row>
    <row r="35" spans="1:8" x14ac:dyDescent="0.2">
      <c r="A35">
        <v>5.0999999999999996</v>
      </c>
      <c r="B35">
        <v>1.4</v>
      </c>
      <c r="C35" s="9">
        <v>7.1399999999999988</v>
      </c>
      <c r="D35" s="9">
        <v>26.009999999999998</v>
      </c>
      <c r="E35" s="9">
        <v>1.9599999999999997</v>
      </c>
      <c r="F35" s="8">
        <v>-0.89767387919678832</v>
      </c>
      <c r="G35" s="8">
        <v>-1.3357516342415243</v>
      </c>
      <c r="H35" s="8">
        <f t="shared" si="1"/>
        <v>1.1990693511530386</v>
      </c>
    </row>
    <row r="36" spans="1:8" x14ac:dyDescent="0.2">
      <c r="A36">
        <v>5.7</v>
      </c>
      <c r="B36">
        <v>1.7</v>
      </c>
      <c r="C36" s="9">
        <v>9.69</v>
      </c>
      <c r="D36" s="9">
        <v>32.49</v>
      </c>
      <c r="E36" s="9">
        <v>2.8899999999999997</v>
      </c>
      <c r="F36" s="8">
        <v>-0.17309406639220676</v>
      </c>
      <c r="G36" s="8">
        <v>-1.1658086782311523</v>
      </c>
      <c r="H36" s="8">
        <f t="shared" si="1"/>
        <v>0.20179456475035387</v>
      </c>
    </row>
    <row r="37" spans="1:8" x14ac:dyDescent="0.2">
      <c r="A37">
        <v>5.0999999999999996</v>
      </c>
      <c r="B37">
        <v>1.5</v>
      </c>
      <c r="C37" s="9">
        <v>7.6499999999999995</v>
      </c>
      <c r="D37" s="9">
        <v>26.009999999999998</v>
      </c>
      <c r="E37" s="9">
        <v>2.25</v>
      </c>
      <c r="F37" s="8">
        <v>-0.89767387919678832</v>
      </c>
      <c r="G37" s="8">
        <v>-1.279103982238067</v>
      </c>
      <c r="H37" s="8">
        <f t="shared" si="1"/>
        <v>1.1482182336317055</v>
      </c>
    </row>
    <row r="38" spans="1:8" x14ac:dyDescent="0.2">
      <c r="A38">
        <v>5.4</v>
      </c>
      <c r="B38">
        <v>1.7</v>
      </c>
      <c r="C38" s="9">
        <v>9.18</v>
      </c>
      <c r="D38" s="9">
        <v>29.160000000000004</v>
      </c>
      <c r="E38" s="9">
        <v>2.8899999999999997</v>
      </c>
      <c r="F38" s="8">
        <v>-0.53538397279449701</v>
      </c>
      <c r="G38" s="8">
        <v>-1.1658086782311523</v>
      </c>
      <c r="H38" s="8">
        <f t="shared" si="1"/>
        <v>0.62415528166969581</v>
      </c>
    </row>
    <row r="39" spans="1:8" x14ac:dyDescent="0.2">
      <c r="A39">
        <v>5.0999999999999996</v>
      </c>
      <c r="B39">
        <v>1.5</v>
      </c>
      <c r="C39" s="9">
        <v>7.6499999999999995</v>
      </c>
      <c r="D39" s="9">
        <v>26.009999999999998</v>
      </c>
      <c r="E39" s="9">
        <v>2.25</v>
      </c>
      <c r="F39" s="8">
        <v>-0.89767387919678832</v>
      </c>
      <c r="G39" s="8">
        <v>-1.279103982238067</v>
      </c>
      <c r="H39" s="8">
        <f t="shared" si="1"/>
        <v>1.1482182336317055</v>
      </c>
    </row>
    <row r="40" spans="1:8" x14ac:dyDescent="0.2">
      <c r="A40">
        <v>4.5999999999999996</v>
      </c>
      <c r="B40">
        <v>1</v>
      </c>
      <c r="C40" s="9">
        <v>4.5999999999999996</v>
      </c>
      <c r="D40" s="9">
        <v>21.159999999999997</v>
      </c>
      <c r="E40" s="9">
        <v>1</v>
      </c>
      <c r="F40" s="8">
        <v>-1.5014903898672725</v>
      </c>
      <c r="G40" s="8">
        <v>-1.5623422422553535</v>
      </c>
      <c r="H40" s="8">
        <f t="shared" si="1"/>
        <v>2.3458418624300994</v>
      </c>
    </row>
    <row r="41" spans="1:8" x14ac:dyDescent="0.2">
      <c r="A41">
        <v>5.0999999999999996</v>
      </c>
      <c r="B41">
        <v>1.7</v>
      </c>
      <c r="C41" s="9">
        <v>8.67</v>
      </c>
      <c r="D41" s="9">
        <v>26.009999999999998</v>
      </c>
      <c r="E41" s="9">
        <v>2.8899999999999997</v>
      </c>
      <c r="F41" s="8">
        <v>-0.89767387919678832</v>
      </c>
      <c r="G41" s="8">
        <v>-1.1658086782311523</v>
      </c>
      <c r="H41" s="8">
        <f t="shared" si="1"/>
        <v>1.0465159985890389</v>
      </c>
    </row>
    <row r="42" spans="1:8" x14ac:dyDescent="0.2">
      <c r="A42">
        <v>4.8</v>
      </c>
      <c r="B42">
        <v>1.9</v>
      </c>
      <c r="C42" s="9">
        <v>9.1199999999999992</v>
      </c>
      <c r="D42" s="9">
        <v>23.04</v>
      </c>
      <c r="E42" s="9">
        <v>3.61</v>
      </c>
      <c r="F42" s="8">
        <v>-1.2599637855990786</v>
      </c>
      <c r="G42" s="8">
        <v>-1.0525133742242381</v>
      </c>
      <c r="H42" s="8">
        <f t="shared" si="1"/>
        <v>1.3261287353812308</v>
      </c>
    </row>
    <row r="43" spans="1:8" x14ac:dyDescent="0.2">
      <c r="A43">
        <v>5</v>
      </c>
      <c r="B43">
        <v>1.6</v>
      </c>
      <c r="C43" s="9">
        <v>8</v>
      </c>
      <c r="D43" s="9">
        <v>25</v>
      </c>
      <c r="E43" s="9">
        <v>2.5600000000000005</v>
      </c>
      <c r="F43" s="8">
        <v>-1.0184371813308848</v>
      </c>
      <c r="G43" s="8">
        <v>-1.2224563302346096</v>
      </c>
      <c r="H43" s="8">
        <f t="shared" si="1"/>
        <v>1.2449949792642332</v>
      </c>
    </row>
    <row r="44" spans="1:8" x14ac:dyDescent="0.2">
      <c r="A44">
        <v>5</v>
      </c>
      <c r="B44">
        <v>1.6</v>
      </c>
      <c r="C44" s="9">
        <v>8</v>
      </c>
      <c r="D44" s="9">
        <v>25</v>
      </c>
      <c r="E44" s="9">
        <v>2.5600000000000005</v>
      </c>
      <c r="F44" s="8">
        <v>-1.0184371813308848</v>
      </c>
      <c r="G44" s="8">
        <v>-1.2224563302346096</v>
      </c>
      <c r="H44" s="8">
        <f t="shared" si="1"/>
        <v>1.2449949792642332</v>
      </c>
    </row>
    <row r="45" spans="1:8" x14ac:dyDescent="0.2">
      <c r="A45">
        <v>5.2</v>
      </c>
      <c r="B45">
        <v>1.5</v>
      </c>
      <c r="C45" s="9">
        <v>7.8000000000000007</v>
      </c>
      <c r="D45" s="9">
        <v>27.040000000000003</v>
      </c>
      <c r="E45" s="9">
        <v>2.25</v>
      </c>
      <c r="F45" s="8">
        <v>-0.77691057706269084</v>
      </c>
      <c r="G45" s="8">
        <v>-1.279103982238067</v>
      </c>
      <c r="H45" s="8">
        <f t="shared" si="1"/>
        <v>0.99374941296376251</v>
      </c>
    </row>
    <row r="46" spans="1:8" x14ac:dyDescent="0.2">
      <c r="A46">
        <v>5.2</v>
      </c>
      <c r="B46">
        <v>1.4</v>
      </c>
      <c r="C46" s="9">
        <v>7.2799999999999994</v>
      </c>
      <c r="D46" s="9">
        <v>27.040000000000003</v>
      </c>
      <c r="E46" s="9">
        <v>1.9599999999999997</v>
      </c>
      <c r="F46" s="8">
        <v>-0.77691057706269084</v>
      </c>
      <c r="G46" s="8">
        <v>-1.3357516342415243</v>
      </c>
      <c r="H46" s="8">
        <f t="shared" si="1"/>
        <v>1.037759572971015</v>
      </c>
    </row>
    <row r="47" spans="1:8" x14ac:dyDescent="0.2">
      <c r="A47">
        <v>4.7</v>
      </c>
      <c r="B47">
        <v>1.6</v>
      </c>
      <c r="C47" s="9">
        <v>7.5200000000000005</v>
      </c>
      <c r="D47" s="9">
        <v>22.090000000000003</v>
      </c>
      <c r="E47" s="9">
        <v>2.5600000000000005</v>
      </c>
      <c r="F47" s="8">
        <v>-1.380727087733175</v>
      </c>
      <c r="G47" s="8">
        <v>-1.2224563302346096</v>
      </c>
      <c r="H47" s="8">
        <f t="shared" si="1"/>
        <v>1.6878785687258171</v>
      </c>
    </row>
    <row r="48" spans="1:8" x14ac:dyDescent="0.2">
      <c r="A48">
        <v>4.8</v>
      </c>
      <c r="B48">
        <v>1.6</v>
      </c>
      <c r="C48" s="9">
        <v>7.68</v>
      </c>
      <c r="D48" s="9">
        <v>23.04</v>
      </c>
      <c r="E48" s="9">
        <v>2.5600000000000005</v>
      </c>
      <c r="F48" s="8">
        <v>-1.2599637855990786</v>
      </c>
      <c r="G48" s="8">
        <v>-1.2224563302346096</v>
      </c>
      <c r="H48" s="8">
        <f t="shared" si="1"/>
        <v>1.5402507055719561</v>
      </c>
    </row>
    <row r="49" spans="1:8" x14ac:dyDescent="0.2">
      <c r="A49">
        <v>5.4</v>
      </c>
      <c r="B49">
        <v>1.5</v>
      </c>
      <c r="C49" s="9">
        <v>8.1000000000000014</v>
      </c>
      <c r="D49" s="9">
        <v>29.160000000000004</v>
      </c>
      <c r="E49" s="9">
        <v>2.25</v>
      </c>
      <c r="F49" s="8">
        <v>-0.53538397279449701</v>
      </c>
      <c r="G49" s="8">
        <v>-1.279103982238067</v>
      </c>
      <c r="H49" s="8">
        <f t="shared" si="1"/>
        <v>0.68481177162787799</v>
      </c>
    </row>
    <row r="50" spans="1:8" x14ac:dyDescent="0.2">
      <c r="A50">
        <v>5.2</v>
      </c>
      <c r="B50">
        <v>1.5</v>
      </c>
      <c r="C50" s="9">
        <v>7.8000000000000007</v>
      </c>
      <c r="D50" s="9">
        <v>27.040000000000003</v>
      </c>
      <c r="E50" s="9">
        <v>2.25</v>
      </c>
      <c r="F50" s="8">
        <v>-0.77691057706269084</v>
      </c>
      <c r="G50" s="8">
        <v>-1.279103982238067</v>
      </c>
      <c r="H50" s="8">
        <f t="shared" si="1"/>
        <v>0.99374941296376251</v>
      </c>
    </row>
    <row r="51" spans="1:8" x14ac:dyDescent="0.2">
      <c r="A51">
        <v>5.5</v>
      </c>
      <c r="B51">
        <v>1.4</v>
      </c>
      <c r="C51" s="9">
        <v>7.6999999999999993</v>
      </c>
      <c r="D51" s="9">
        <v>30.25</v>
      </c>
      <c r="E51" s="9">
        <v>1.9599999999999997</v>
      </c>
      <c r="F51" s="8">
        <v>-0.41462067066040059</v>
      </c>
      <c r="G51" s="8">
        <v>-1.3357516342415243</v>
      </c>
      <c r="H51" s="8">
        <f t="shared" si="1"/>
        <v>0.55383023842494694</v>
      </c>
    </row>
    <row r="52" spans="1:8" x14ac:dyDescent="0.2">
      <c r="A52">
        <v>4.9000000000000004</v>
      </c>
      <c r="B52">
        <v>1.5</v>
      </c>
      <c r="C52" s="9">
        <v>7.3500000000000005</v>
      </c>
      <c r="D52" s="9">
        <v>24.010000000000005</v>
      </c>
      <c r="E52" s="9">
        <v>2.25</v>
      </c>
      <c r="F52" s="8">
        <v>-1.1392004834649812</v>
      </c>
      <c r="G52" s="8">
        <v>-1.279103982238067</v>
      </c>
      <c r="H52" s="8">
        <f t="shared" si="1"/>
        <v>1.4571558749675886</v>
      </c>
    </row>
    <row r="53" spans="1:8" x14ac:dyDescent="0.2">
      <c r="A53">
        <v>5</v>
      </c>
      <c r="B53">
        <v>1.2</v>
      </c>
      <c r="C53" s="9">
        <v>6</v>
      </c>
      <c r="D53" s="9">
        <v>25</v>
      </c>
      <c r="E53" s="9">
        <v>1.44</v>
      </c>
      <c r="F53" s="8">
        <v>-1.0184371813308848</v>
      </c>
      <c r="G53" s="8">
        <v>-1.4490469382484388</v>
      </c>
      <c r="H53" s="8">
        <f t="shared" si="1"/>
        <v>1.4757632794058886</v>
      </c>
    </row>
    <row r="54" spans="1:8" x14ac:dyDescent="0.2">
      <c r="A54">
        <v>5.5</v>
      </c>
      <c r="B54">
        <v>1.3</v>
      </c>
      <c r="C54" s="9">
        <v>7.15</v>
      </c>
      <c r="D54" s="9">
        <v>30.25</v>
      </c>
      <c r="E54" s="9">
        <v>1.6900000000000002</v>
      </c>
      <c r="F54" s="8">
        <v>-0.41462067066040059</v>
      </c>
      <c r="G54" s="8">
        <v>-1.3923992862449817</v>
      </c>
      <c r="H54" s="8">
        <f t="shared" si="1"/>
        <v>0.57731752588995744</v>
      </c>
    </row>
    <row r="55" spans="1:8" x14ac:dyDescent="0.2">
      <c r="A55">
        <v>4.9000000000000004</v>
      </c>
      <c r="B55">
        <v>1.4</v>
      </c>
      <c r="C55" s="9">
        <v>6.86</v>
      </c>
      <c r="D55" s="9">
        <v>24.010000000000005</v>
      </c>
      <c r="E55" s="9">
        <v>1.9599999999999997</v>
      </c>
      <c r="F55" s="8">
        <v>-1.1392004834649812</v>
      </c>
      <c r="G55" s="8">
        <v>-1.3357516342415243</v>
      </c>
      <c r="H55" s="8">
        <f t="shared" si="1"/>
        <v>1.5216889075170832</v>
      </c>
    </row>
    <row r="56" spans="1:8" x14ac:dyDescent="0.2">
      <c r="A56">
        <v>4.4000000000000004</v>
      </c>
      <c r="B56">
        <v>1.3</v>
      </c>
      <c r="C56" s="9">
        <v>5.7200000000000006</v>
      </c>
      <c r="D56" s="9">
        <v>19.360000000000003</v>
      </c>
      <c r="E56" s="9">
        <v>1.6900000000000002</v>
      </c>
      <c r="F56" s="8">
        <v>-1.7430169941354652</v>
      </c>
      <c r="G56" s="8">
        <v>-1.3923992862449817</v>
      </c>
      <c r="H56" s="8">
        <f t="shared" si="1"/>
        <v>2.426975618547095</v>
      </c>
    </row>
    <row r="57" spans="1:8" x14ac:dyDescent="0.2">
      <c r="A57">
        <v>5.0999999999999996</v>
      </c>
      <c r="B57">
        <v>1.5</v>
      </c>
      <c r="C57" s="9">
        <v>7.6499999999999995</v>
      </c>
      <c r="D57" s="9">
        <v>26.009999999999998</v>
      </c>
      <c r="E57" s="9">
        <v>2.25</v>
      </c>
      <c r="F57" s="8">
        <v>-0.89767387919678832</v>
      </c>
      <c r="G57" s="8">
        <v>-1.279103982238067</v>
      </c>
      <c r="H57" s="8">
        <f t="shared" si="1"/>
        <v>1.1482182336317055</v>
      </c>
    </row>
    <row r="58" spans="1:8" x14ac:dyDescent="0.2">
      <c r="A58">
        <v>5</v>
      </c>
      <c r="B58">
        <v>1.3</v>
      </c>
      <c r="C58" s="9">
        <v>6.5</v>
      </c>
      <c r="D58" s="9">
        <v>25</v>
      </c>
      <c r="E58" s="9">
        <v>1.6900000000000002</v>
      </c>
      <c r="F58" s="8">
        <v>-1.0184371813308848</v>
      </c>
      <c r="G58" s="8">
        <v>-1.3923992862449817</v>
      </c>
      <c r="H58" s="8">
        <f t="shared" si="1"/>
        <v>1.4180712043704748</v>
      </c>
    </row>
    <row r="59" spans="1:8" x14ac:dyDescent="0.2">
      <c r="A59">
        <v>4.5</v>
      </c>
      <c r="B59">
        <v>1.3</v>
      </c>
      <c r="C59" s="9">
        <v>5.8500000000000005</v>
      </c>
      <c r="D59" s="9">
        <v>20.25</v>
      </c>
      <c r="E59" s="9">
        <v>1.6900000000000002</v>
      </c>
      <c r="F59" s="8">
        <v>-1.6222536920013688</v>
      </c>
      <c r="G59" s="8">
        <v>-1.3923992862449817</v>
      </c>
      <c r="H59" s="8">
        <f t="shared" si="1"/>
        <v>2.2588248828509925</v>
      </c>
    </row>
    <row r="60" spans="1:8" x14ac:dyDescent="0.2">
      <c r="A60">
        <v>4.4000000000000004</v>
      </c>
      <c r="B60">
        <v>1.3</v>
      </c>
      <c r="C60" s="9">
        <v>5.7200000000000006</v>
      </c>
      <c r="D60" s="9">
        <v>19.360000000000003</v>
      </c>
      <c r="E60" s="9">
        <v>1.6900000000000002</v>
      </c>
      <c r="F60" s="8">
        <v>-1.7430169941354652</v>
      </c>
      <c r="G60" s="8">
        <v>-1.3923992862449817</v>
      </c>
      <c r="H60" s="8">
        <f t="shared" si="1"/>
        <v>2.426975618547095</v>
      </c>
    </row>
    <row r="61" spans="1:8" x14ac:dyDescent="0.2">
      <c r="A61">
        <v>5</v>
      </c>
      <c r="B61">
        <v>1.6</v>
      </c>
      <c r="C61" s="9">
        <v>8</v>
      </c>
      <c r="D61" s="9">
        <v>25</v>
      </c>
      <c r="E61" s="9">
        <v>2.5600000000000005</v>
      </c>
      <c r="F61" s="8">
        <v>-1.0184371813308848</v>
      </c>
      <c r="G61" s="8">
        <v>-1.2224563302346096</v>
      </c>
      <c r="H61" s="8">
        <f t="shared" si="1"/>
        <v>1.2449949792642332</v>
      </c>
    </row>
    <row r="62" spans="1:8" x14ac:dyDescent="0.2">
      <c r="A62">
        <v>5.0999999999999996</v>
      </c>
      <c r="B62">
        <v>1.9</v>
      </c>
      <c r="C62" s="9">
        <v>9.69</v>
      </c>
      <c r="D62" s="9">
        <v>26.009999999999998</v>
      </c>
      <c r="E62" s="9">
        <v>3.61</v>
      </c>
      <c r="F62" s="8">
        <v>-0.89767387919678832</v>
      </c>
      <c r="G62" s="8">
        <v>-1.0525133742242381</v>
      </c>
      <c r="H62" s="8">
        <f t="shared" si="1"/>
        <v>0.9448137635463727</v>
      </c>
    </row>
    <row r="63" spans="1:8" x14ac:dyDescent="0.2">
      <c r="A63">
        <v>4.8</v>
      </c>
      <c r="B63">
        <v>1.4</v>
      </c>
      <c r="C63" s="9">
        <v>6.72</v>
      </c>
      <c r="D63" s="9">
        <v>23.04</v>
      </c>
      <c r="E63" s="9">
        <v>1.9599999999999997</v>
      </c>
      <c r="F63" s="8">
        <v>-1.2599637855990786</v>
      </c>
      <c r="G63" s="8">
        <v>-1.3357516342415243</v>
      </c>
      <c r="H63" s="8">
        <f t="shared" si="1"/>
        <v>1.6829986856991068</v>
      </c>
    </row>
    <row r="64" spans="1:8" x14ac:dyDescent="0.2">
      <c r="A64">
        <v>5.0999999999999996</v>
      </c>
      <c r="B64">
        <v>1.6</v>
      </c>
      <c r="C64" s="9">
        <v>8.16</v>
      </c>
      <c r="D64" s="9">
        <v>26.009999999999998</v>
      </c>
      <c r="E64" s="9">
        <v>2.5600000000000005</v>
      </c>
      <c r="F64" s="8">
        <v>-0.89767387919678832</v>
      </c>
      <c r="G64" s="8">
        <v>-1.2224563302346096</v>
      </c>
      <c r="H64" s="8">
        <f t="shared" si="1"/>
        <v>1.0973671161103722</v>
      </c>
    </row>
    <row r="65" spans="1:8" x14ac:dyDescent="0.2">
      <c r="A65">
        <v>4.5999999999999996</v>
      </c>
      <c r="B65">
        <v>1.4</v>
      </c>
      <c r="C65" s="9">
        <v>6.4399999999999995</v>
      </c>
      <c r="D65" s="9">
        <v>21.159999999999997</v>
      </c>
      <c r="E65" s="9">
        <v>1.9599999999999997</v>
      </c>
      <c r="F65" s="8">
        <v>-1.5014903898672725</v>
      </c>
      <c r="G65" s="8">
        <v>-1.3357516342415243</v>
      </c>
      <c r="H65" s="8">
        <f t="shared" si="1"/>
        <v>2.0056182420631528</v>
      </c>
    </row>
    <row r="66" spans="1:8" x14ac:dyDescent="0.2">
      <c r="A66">
        <v>5.3</v>
      </c>
      <c r="B66">
        <v>1.5</v>
      </c>
      <c r="C66" s="9">
        <v>7.9499999999999993</v>
      </c>
      <c r="D66" s="9">
        <v>28.09</v>
      </c>
      <c r="E66" s="9">
        <v>2.25</v>
      </c>
      <c r="F66" s="8">
        <v>-0.65614727492859448</v>
      </c>
      <c r="G66" s="8">
        <v>-1.279103982238067</v>
      </c>
      <c r="H66" s="8">
        <f t="shared" si="1"/>
        <v>0.83928059229582097</v>
      </c>
    </row>
    <row r="67" spans="1:8" x14ac:dyDescent="0.2">
      <c r="A67">
        <v>5</v>
      </c>
      <c r="B67">
        <v>1.4</v>
      </c>
      <c r="C67" s="9">
        <v>7</v>
      </c>
      <c r="D67" s="9">
        <v>25</v>
      </c>
      <c r="E67" s="9">
        <v>1.9599999999999997</v>
      </c>
      <c r="F67" s="8">
        <v>-1.0184371813308848</v>
      </c>
      <c r="G67" s="8">
        <v>-1.3357516342415243</v>
      </c>
      <c r="H67" s="8">
        <f t="shared" si="1"/>
        <v>1.3603791293350611</v>
      </c>
    </row>
    <row r="68" spans="1:8" x14ac:dyDescent="0.2">
      <c r="A68">
        <v>7</v>
      </c>
      <c r="B68">
        <v>4.7</v>
      </c>
      <c r="C68" s="9">
        <v>32.9</v>
      </c>
      <c r="D68" s="9">
        <v>49</v>
      </c>
      <c r="E68" s="9">
        <v>22.090000000000003</v>
      </c>
      <c r="F68" s="8">
        <v>1.3968288613510518</v>
      </c>
      <c r="G68" s="8">
        <v>0.53362088187256629</v>
      </c>
      <c r="H68" s="8">
        <f t="shared" si="1"/>
        <v>0.74537704881920086</v>
      </c>
    </row>
    <row r="69" spans="1:8" x14ac:dyDescent="0.2">
      <c r="A69">
        <v>6.4</v>
      </c>
      <c r="B69">
        <v>4.5</v>
      </c>
      <c r="C69" s="9">
        <v>28.8</v>
      </c>
      <c r="D69" s="9">
        <v>40.960000000000008</v>
      </c>
      <c r="E69" s="9">
        <v>20.25</v>
      </c>
      <c r="F69" s="8">
        <v>0.67224904854647116</v>
      </c>
      <c r="G69" s="8">
        <v>0.42032557786565156</v>
      </c>
      <c r="H69" s="8">
        <f t="shared" si="1"/>
        <v>0.28256346979992991</v>
      </c>
    </row>
    <row r="70" spans="1:8" x14ac:dyDescent="0.2">
      <c r="A70">
        <v>6.9</v>
      </c>
      <c r="B70">
        <v>4.9000000000000004</v>
      </c>
      <c r="C70" s="9">
        <v>33.81</v>
      </c>
      <c r="D70" s="9">
        <v>47.610000000000007</v>
      </c>
      <c r="E70" s="9">
        <v>24.010000000000005</v>
      </c>
      <c r="F70" s="8">
        <v>1.2760655592169552</v>
      </c>
      <c r="G70" s="8">
        <v>0.64691618587948096</v>
      </c>
      <c r="H70" s="8">
        <f t="shared" si="1"/>
        <v>0.82550746450079959</v>
      </c>
    </row>
    <row r="71" spans="1:8" x14ac:dyDescent="0.2">
      <c r="A71">
        <v>5.5</v>
      </c>
      <c r="B71">
        <v>4</v>
      </c>
      <c r="C71" s="9">
        <v>22</v>
      </c>
      <c r="D71" s="9">
        <v>30.25</v>
      </c>
      <c r="E71" s="9">
        <v>16</v>
      </c>
      <c r="F71" s="8">
        <v>-0.41462067066040059</v>
      </c>
      <c r="G71" s="8">
        <v>0.13708731784836511</v>
      </c>
      <c r="H71" s="8">
        <f t="shared" si="1"/>
        <v>-5.6839235665324651E-2</v>
      </c>
    </row>
    <row r="72" spans="1:8" x14ac:dyDescent="0.2">
      <c r="A72">
        <v>6.5</v>
      </c>
      <c r="B72">
        <v>4.5999999999999996</v>
      </c>
      <c r="C72" s="9">
        <v>29.9</v>
      </c>
      <c r="D72" s="9">
        <v>42.25</v>
      </c>
      <c r="E72" s="9">
        <v>21.159999999999997</v>
      </c>
      <c r="F72" s="8">
        <v>0.79301235068056763</v>
      </c>
      <c r="G72" s="8">
        <v>0.47697322986910867</v>
      </c>
      <c r="H72" s="8">
        <f t="shared" si="1"/>
        <v>0.37824566223020462</v>
      </c>
    </row>
    <row r="73" spans="1:8" x14ac:dyDescent="0.2">
      <c r="A73">
        <v>5.7</v>
      </c>
      <c r="B73">
        <v>4.5</v>
      </c>
      <c r="C73" s="9">
        <v>25.650000000000002</v>
      </c>
      <c r="D73" s="9">
        <v>32.49</v>
      </c>
      <c r="E73" s="9">
        <v>20.25</v>
      </c>
      <c r="F73" s="8">
        <v>-0.17309406639220676</v>
      </c>
      <c r="G73" s="8">
        <v>0.42032557786565156</v>
      </c>
      <c r="H73" s="8">
        <f t="shared" si="1"/>
        <v>-7.2755863481419755E-2</v>
      </c>
    </row>
    <row r="74" spans="1:8" x14ac:dyDescent="0.2">
      <c r="A74">
        <v>6.3</v>
      </c>
      <c r="B74">
        <v>4.7</v>
      </c>
      <c r="C74" s="9">
        <v>29.61</v>
      </c>
      <c r="D74" s="9">
        <v>39.69</v>
      </c>
      <c r="E74" s="9">
        <v>22.090000000000003</v>
      </c>
      <c r="F74" s="8">
        <v>0.55148574641237369</v>
      </c>
      <c r="G74" s="8">
        <v>0.53362088187256629</v>
      </c>
      <c r="H74" s="8">
        <f t="shared" si="1"/>
        <v>0.29428431034072133</v>
      </c>
    </row>
    <row r="75" spans="1:8" x14ac:dyDescent="0.2">
      <c r="A75">
        <v>4.9000000000000004</v>
      </c>
      <c r="B75">
        <v>3.3</v>
      </c>
      <c r="C75" s="9">
        <v>16.170000000000002</v>
      </c>
      <c r="D75" s="9">
        <v>24.010000000000005</v>
      </c>
      <c r="E75" s="9">
        <v>10.889999999999999</v>
      </c>
      <c r="F75" s="8">
        <v>-1.1392004834649812</v>
      </c>
      <c r="G75" s="8">
        <v>-0.259446246175836</v>
      </c>
      <c r="H75" s="8">
        <f t="shared" si="1"/>
        <v>0.29556128907668688</v>
      </c>
    </row>
    <row r="76" spans="1:8" x14ac:dyDescent="0.2">
      <c r="A76">
        <v>6.6</v>
      </c>
      <c r="B76">
        <v>4.5999999999999996</v>
      </c>
      <c r="C76" s="9">
        <v>30.359999999999996</v>
      </c>
      <c r="D76" s="9">
        <v>43.559999999999995</v>
      </c>
      <c r="E76" s="9">
        <v>21.159999999999997</v>
      </c>
      <c r="F76" s="8">
        <v>0.913775652814664</v>
      </c>
      <c r="G76" s="8">
        <v>0.47697322986910867</v>
      </c>
      <c r="H76" s="8">
        <f t="shared" si="1"/>
        <v>0.43584652449876354</v>
      </c>
    </row>
    <row r="77" spans="1:8" x14ac:dyDescent="0.2">
      <c r="A77">
        <v>5.2</v>
      </c>
      <c r="B77">
        <v>3.9</v>
      </c>
      <c r="C77" s="9">
        <v>20.28</v>
      </c>
      <c r="D77" s="9">
        <v>27.040000000000003</v>
      </c>
      <c r="E77" s="9">
        <v>15.209999999999999</v>
      </c>
      <c r="F77" s="8">
        <v>-0.77691057706269084</v>
      </c>
      <c r="G77" s="8">
        <v>8.043966584490779E-2</v>
      </c>
      <c r="H77" s="8">
        <f t="shared" si="1"/>
        <v>-6.2494427210297333E-2</v>
      </c>
    </row>
    <row r="78" spans="1:8" x14ac:dyDescent="0.2">
      <c r="A78">
        <v>5</v>
      </c>
      <c r="B78">
        <v>3.5</v>
      </c>
      <c r="C78" s="9">
        <v>17.5</v>
      </c>
      <c r="D78" s="9">
        <v>25</v>
      </c>
      <c r="E78" s="9">
        <v>12.25</v>
      </c>
      <c r="F78" s="8">
        <v>-1.0184371813308848</v>
      </c>
      <c r="G78" s="8">
        <v>-0.14615094216892133</v>
      </c>
      <c r="H78" s="8">
        <f t="shared" si="1"/>
        <v>0.14884555359136939</v>
      </c>
    </row>
    <row r="79" spans="1:8" x14ac:dyDescent="0.2">
      <c r="A79">
        <v>5.9</v>
      </c>
      <c r="B79">
        <v>4.2</v>
      </c>
      <c r="C79" s="9">
        <v>24.78</v>
      </c>
      <c r="D79" s="9">
        <v>34.81</v>
      </c>
      <c r="E79" s="9">
        <v>17.64</v>
      </c>
      <c r="F79" s="8">
        <v>6.843253787598709E-2</v>
      </c>
      <c r="G79" s="8">
        <v>0.25038262185527982</v>
      </c>
      <c r="H79" s="8">
        <f t="shared" si="1"/>
        <v>1.713431825360039E-2</v>
      </c>
    </row>
    <row r="80" spans="1:8" x14ac:dyDescent="0.2">
      <c r="A80">
        <v>6</v>
      </c>
      <c r="B80">
        <v>4</v>
      </c>
      <c r="C80" s="9">
        <v>24</v>
      </c>
      <c r="D80" s="9">
        <v>36</v>
      </c>
      <c r="E80" s="9">
        <v>16</v>
      </c>
      <c r="F80" s="8">
        <v>0.18919584001008349</v>
      </c>
      <c r="G80" s="8">
        <v>0.13708731784836511</v>
      </c>
      <c r="H80" s="8">
        <f t="shared" si="1"/>
        <v>2.5936350255050748E-2</v>
      </c>
    </row>
    <row r="81" spans="1:8" x14ac:dyDescent="0.2">
      <c r="A81">
        <v>6.1</v>
      </c>
      <c r="B81">
        <v>4.7</v>
      </c>
      <c r="C81" s="9">
        <v>28.669999999999998</v>
      </c>
      <c r="D81" s="9">
        <v>37.209999999999994</v>
      </c>
      <c r="E81" s="9">
        <v>22.090000000000003</v>
      </c>
      <c r="F81" s="8">
        <v>0.30995914214417986</v>
      </c>
      <c r="G81" s="8">
        <v>0.53362088187256629</v>
      </c>
      <c r="H81" s="8">
        <f t="shared" si="1"/>
        <v>0.16540067077544138</v>
      </c>
    </row>
    <row r="82" spans="1:8" x14ac:dyDescent="0.2">
      <c r="A82">
        <v>5.6</v>
      </c>
      <c r="B82">
        <v>3.6</v>
      </c>
      <c r="C82" s="9">
        <v>20.16</v>
      </c>
      <c r="D82" s="9">
        <v>31.359999999999996</v>
      </c>
      <c r="E82" s="9">
        <v>12.96</v>
      </c>
      <c r="F82" s="8">
        <v>-0.29385736852630423</v>
      </c>
      <c r="G82" s="8">
        <v>-8.9503290165463975E-2</v>
      </c>
      <c r="H82" s="8">
        <f t="shared" si="1"/>
        <v>2.6301201322469488E-2</v>
      </c>
    </row>
    <row r="83" spans="1:8" x14ac:dyDescent="0.2">
      <c r="A83">
        <v>6.7</v>
      </c>
      <c r="B83">
        <v>4.4000000000000004</v>
      </c>
      <c r="C83" s="9">
        <v>29.480000000000004</v>
      </c>
      <c r="D83" s="9">
        <v>44.89</v>
      </c>
      <c r="E83" s="9">
        <v>19.360000000000003</v>
      </c>
      <c r="F83" s="8">
        <v>1.0345389549487614</v>
      </c>
      <c r="G83" s="8">
        <v>0.3636779258621945</v>
      </c>
      <c r="H83" s="8">
        <f t="shared" ref="H83:H146" si="2">F83*G83</f>
        <v>0.37623898135940781</v>
      </c>
    </row>
    <row r="84" spans="1:8" x14ac:dyDescent="0.2">
      <c r="A84">
        <v>5.6</v>
      </c>
      <c r="B84">
        <v>4.5</v>
      </c>
      <c r="C84" s="9">
        <v>25.2</v>
      </c>
      <c r="D84" s="9">
        <v>31.359999999999996</v>
      </c>
      <c r="E84" s="9">
        <v>20.25</v>
      </c>
      <c r="F84" s="8">
        <v>-0.29385736852630423</v>
      </c>
      <c r="G84" s="8">
        <v>0.42032557786565156</v>
      </c>
      <c r="H84" s="8">
        <f t="shared" si="2"/>
        <v>-0.12351576823589855</v>
      </c>
    </row>
    <row r="85" spans="1:8" x14ac:dyDescent="0.2">
      <c r="A85">
        <v>5.8</v>
      </c>
      <c r="B85">
        <v>4.0999999999999996</v>
      </c>
      <c r="C85" s="9">
        <v>23.779999999999998</v>
      </c>
      <c r="D85" s="9">
        <v>33.64</v>
      </c>
      <c r="E85" s="9">
        <v>16.809999999999999</v>
      </c>
      <c r="F85" s="8">
        <v>-5.2330764258110368E-2</v>
      </c>
      <c r="G85" s="8">
        <v>0.1937349698518222</v>
      </c>
      <c r="H85" s="8">
        <f t="shared" si="2"/>
        <v>-1.0138299035867828E-2</v>
      </c>
    </row>
    <row r="86" spans="1:8" x14ac:dyDescent="0.2">
      <c r="A86">
        <v>6.2</v>
      </c>
      <c r="B86">
        <v>4.5</v>
      </c>
      <c r="C86" s="9">
        <v>27.900000000000002</v>
      </c>
      <c r="D86" s="9">
        <v>38.440000000000005</v>
      </c>
      <c r="E86" s="9">
        <v>20.25</v>
      </c>
      <c r="F86" s="8">
        <v>0.43072244427827733</v>
      </c>
      <c r="G86" s="8">
        <v>0.42032557786565156</v>
      </c>
      <c r="H86" s="8">
        <f t="shared" si="2"/>
        <v>0.18104366029097282</v>
      </c>
    </row>
    <row r="87" spans="1:8" x14ac:dyDescent="0.2">
      <c r="A87">
        <v>5.6</v>
      </c>
      <c r="B87">
        <v>3.9</v>
      </c>
      <c r="C87" s="9">
        <v>21.84</v>
      </c>
      <c r="D87" s="9">
        <v>31.359999999999996</v>
      </c>
      <c r="E87" s="9">
        <v>15.209999999999999</v>
      </c>
      <c r="F87" s="8">
        <v>-0.29385736852630423</v>
      </c>
      <c r="G87" s="8">
        <v>8.043966584490779E-2</v>
      </c>
      <c r="H87" s="8">
        <f t="shared" si="2"/>
        <v>-2.3637788530319837E-2</v>
      </c>
    </row>
    <row r="88" spans="1:8" x14ac:dyDescent="0.2">
      <c r="A88">
        <v>5.9</v>
      </c>
      <c r="B88">
        <v>4.8</v>
      </c>
      <c r="C88" s="9">
        <v>28.32</v>
      </c>
      <c r="D88" s="9">
        <v>34.81</v>
      </c>
      <c r="E88" s="9">
        <v>23.04</v>
      </c>
      <c r="F88" s="8">
        <v>6.843253787598709E-2</v>
      </c>
      <c r="G88" s="8">
        <v>0.59026853387602329</v>
      </c>
      <c r="H88" s="8">
        <f t="shared" si="2"/>
        <v>4.0393573801474333E-2</v>
      </c>
    </row>
    <row r="89" spans="1:8" x14ac:dyDescent="0.2">
      <c r="A89">
        <v>6.1</v>
      </c>
      <c r="B89">
        <v>4</v>
      </c>
      <c r="C89" s="9">
        <v>24.4</v>
      </c>
      <c r="D89" s="9">
        <v>37.209999999999994</v>
      </c>
      <c r="E89" s="9">
        <v>16</v>
      </c>
      <c r="F89" s="8">
        <v>0.30995914214417986</v>
      </c>
      <c r="G89" s="8">
        <v>0.13708731784836511</v>
      </c>
      <c r="H89" s="8">
        <f t="shared" si="2"/>
        <v>4.2491467439125769E-2</v>
      </c>
    </row>
    <row r="90" spans="1:8" x14ac:dyDescent="0.2">
      <c r="A90">
        <v>6.3</v>
      </c>
      <c r="B90">
        <v>4.9000000000000004</v>
      </c>
      <c r="C90" s="9">
        <v>30.87</v>
      </c>
      <c r="D90" s="9">
        <v>39.69</v>
      </c>
      <c r="E90" s="9">
        <v>24.010000000000005</v>
      </c>
      <c r="F90" s="8">
        <v>0.55148574641237369</v>
      </c>
      <c r="G90" s="8">
        <v>0.64691618587948096</v>
      </c>
      <c r="H90" s="8">
        <f t="shared" si="2"/>
        <v>0.35676505563599142</v>
      </c>
    </row>
    <row r="91" spans="1:8" x14ac:dyDescent="0.2">
      <c r="A91">
        <v>6.1</v>
      </c>
      <c r="B91">
        <v>4.7</v>
      </c>
      <c r="C91" s="9">
        <v>28.669999999999998</v>
      </c>
      <c r="D91" s="9">
        <v>37.209999999999994</v>
      </c>
      <c r="E91" s="9">
        <v>22.090000000000003</v>
      </c>
      <c r="F91" s="8">
        <v>0.30995914214417986</v>
      </c>
      <c r="G91" s="8">
        <v>0.53362088187256629</v>
      </c>
      <c r="H91" s="8">
        <f t="shared" si="2"/>
        <v>0.16540067077544138</v>
      </c>
    </row>
    <row r="92" spans="1:8" x14ac:dyDescent="0.2">
      <c r="A92">
        <v>6.4</v>
      </c>
      <c r="B92">
        <v>4.3</v>
      </c>
      <c r="C92" s="9">
        <v>27.52</v>
      </c>
      <c r="D92" s="9">
        <v>40.960000000000008</v>
      </c>
      <c r="E92" s="9">
        <v>18.489999999999998</v>
      </c>
      <c r="F92" s="8">
        <v>0.67224904854647116</v>
      </c>
      <c r="G92" s="8">
        <v>0.30703027385873688</v>
      </c>
      <c r="H92" s="8">
        <f t="shared" si="2"/>
        <v>0.20640080947649833</v>
      </c>
    </row>
    <row r="93" spans="1:8" x14ac:dyDescent="0.2">
      <c r="A93">
        <v>6.6</v>
      </c>
      <c r="B93">
        <v>4.4000000000000004</v>
      </c>
      <c r="C93" s="9">
        <v>29.04</v>
      </c>
      <c r="D93" s="9">
        <v>43.559999999999995</v>
      </c>
      <c r="E93" s="9">
        <v>19.360000000000003</v>
      </c>
      <c r="F93" s="8">
        <v>0.913775652814664</v>
      </c>
      <c r="G93" s="8">
        <v>0.3636779258621945</v>
      </c>
      <c r="H93" s="8">
        <f t="shared" si="2"/>
        <v>0.33232003411900973</v>
      </c>
    </row>
    <row r="94" spans="1:8" x14ac:dyDescent="0.2">
      <c r="A94">
        <v>6.8</v>
      </c>
      <c r="B94">
        <v>4.8</v>
      </c>
      <c r="C94" s="9">
        <v>32.64</v>
      </c>
      <c r="D94" s="9">
        <v>46.239999999999995</v>
      </c>
      <c r="E94" s="9">
        <v>23.04</v>
      </c>
      <c r="F94" s="8">
        <v>1.1553022570828579</v>
      </c>
      <c r="G94" s="8">
        <v>0.59026853387602329</v>
      </c>
      <c r="H94" s="8">
        <f t="shared" si="2"/>
        <v>0.68193856947195908</v>
      </c>
    </row>
    <row r="95" spans="1:8" x14ac:dyDescent="0.2">
      <c r="A95">
        <v>6.7</v>
      </c>
      <c r="B95">
        <v>5</v>
      </c>
      <c r="C95" s="9">
        <v>33.5</v>
      </c>
      <c r="D95" s="9">
        <v>44.89</v>
      </c>
      <c r="E95" s="9">
        <v>25</v>
      </c>
      <c r="F95" s="8">
        <v>1.0345389549487614</v>
      </c>
      <c r="G95" s="8">
        <v>0.70356383788293797</v>
      </c>
      <c r="H95" s="8">
        <f t="shared" si="2"/>
        <v>0.72786419758315446</v>
      </c>
    </row>
    <row r="96" spans="1:8" x14ac:dyDescent="0.2">
      <c r="A96">
        <v>6</v>
      </c>
      <c r="B96">
        <v>4.5</v>
      </c>
      <c r="C96" s="9">
        <v>27</v>
      </c>
      <c r="D96" s="9">
        <v>36</v>
      </c>
      <c r="E96" s="9">
        <v>20.25</v>
      </c>
      <c r="F96" s="8">
        <v>0.18919584001008349</v>
      </c>
      <c r="G96" s="8">
        <v>0.42032557786565156</v>
      </c>
      <c r="H96" s="8">
        <f t="shared" si="2"/>
        <v>7.9523850782015709E-2</v>
      </c>
    </row>
    <row r="97" spans="1:8" x14ac:dyDescent="0.2">
      <c r="A97">
        <v>5.7</v>
      </c>
      <c r="B97">
        <v>3.5</v>
      </c>
      <c r="C97" s="9">
        <v>19.95</v>
      </c>
      <c r="D97" s="9">
        <v>32.49</v>
      </c>
      <c r="E97" s="9">
        <v>12.25</v>
      </c>
      <c r="F97" s="8">
        <v>-0.17309406639220676</v>
      </c>
      <c r="G97" s="8">
        <v>-0.14615094216892133</v>
      </c>
      <c r="H97" s="8">
        <f t="shared" si="2"/>
        <v>2.5297860887070839E-2</v>
      </c>
    </row>
    <row r="98" spans="1:8" x14ac:dyDescent="0.2">
      <c r="A98">
        <v>5.5</v>
      </c>
      <c r="B98">
        <v>3.8</v>
      </c>
      <c r="C98" s="9">
        <v>20.9</v>
      </c>
      <c r="D98" s="9">
        <v>30.25</v>
      </c>
      <c r="E98" s="9">
        <v>14.44</v>
      </c>
      <c r="F98" s="8">
        <v>-0.41462067066040059</v>
      </c>
      <c r="G98" s="8">
        <v>2.3792013841450448E-2</v>
      </c>
      <c r="H98" s="8">
        <f t="shared" si="2"/>
        <v>-9.864660735303718E-3</v>
      </c>
    </row>
    <row r="99" spans="1:8" x14ac:dyDescent="0.2">
      <c r="A99">
        <v>5.5</v>
      </c>
      <c r="B99">
        <v>3.7</v>
      </c>
      <c r="C99" s="9">
        <v>20.350000000000001</v>
      </c>
      <c r="D99" s="9">
        <v>30.25</v>
      </c>
      <c r="E99" s="9">
        <v>13.690000000000001</v>
      </c>
      <c r="F99" s="8">
        <v>-0.41462067066040059</v>
      </c>
      <c r="G99" s="8">
        <v>-3.2855638162006637E-2</v>
      </c>
      <c r="H99" s="8">
        <f t="shared" si="2"/>
        <v>1.3622626729706643E-2</v>
      </c>
    </row>
    <row r="100" spans="1:8" x14ac:dyDescent="0.2">
      <c r="A100">
        <v>5.8</v>
      </c>
      <c r="B100">
        <v>3.9</v>
      </c>
      <c r="C100" s="9">
        <v>22.619999999999997</v>
      </c>
      <c r="D100" s="9">
        <v>33.64</v>
      </c>
      <c r="E100" s="9">
        <v>15.209999999999999</v>
      </c>
      <c r="F100" s="8">
        <v>-5.2330764258110368E-2</v>
      </c>
      <c r="G100" s="8">
        <v>8.043966584490779E-2</v>
      </c>
      <c r="H100" s="8">
        <f t="shared" si="2"/>
        <v>-4.2094691903310421E-3</v>
      </c>
    </row>
    <row r="101" spans="1:8" x14ac:dyDescent="0.2">
      <c r="A101">
        <v>6</v>
      </c>
      <c r="B101">
        <v>5.0999999999999996</v>
      </c>
      <c r="C101" s="9">
        <v>30.599999999999998</v>
      </c>
      <c r="D101" s="9">
        <v>36</v>
      </c>
      <c r="E101" s="9">
        <v>26.009999999999998</v>
      </c>
      <c r="F101" s="8">
        <v>0.18919584001008349</v>
      </c>
      <c r="G101" s="8">
        <v>0.76021148988639509</v>
      </c>
      <c r="H101" s="8">
        <f t="shared" si="2"/>
        <v>0.1438288514143736</v>
      </c>
    </row>
    <row r="102" spans="1:8" x14ac:dyDescent="0.2">
      <c r="A102">
        <v>5.4</v>
      </c>
      <c r="B102">
        <v>4.5</v>
      </c>
      <c r="C102" s="9">
        <v>24.3</v>
      </c>
      <c r="D102" s="9">
        <v>29.160000000000004</v>
      </c>
      <c r="E102" s="9">
        <v>20.25</v>
      </c>
      <c r="F102" s="8">
        <v>-0.53538397279449701</v>
      </c>
      <c r="G102" s="8">
        <v>0.42032557786565156</v>
      </c>
      <c r="H102" s="8">
        <f t="shared" si="2"/>
        <v>-0.22503557774485522</v>
      </c>
    </row>
    <row r="103" spans="1:8" x14ac:dyDescent="0.2">
      <c r="A103">
        <v>6</v>
      </c>
      <c r="B103">
        <v>4.5</v>
      </c>
      <c r="C103" s="9">
        <v>27</v>
      </c>
      <c r="D103" s="9">
        <v>36</v>
      </c>
      <c r="E103" s="9">
        <v>20.25</v>
      </c>
      <c r="F103" s="8">
        <v>0.18919584001008349</v>
      </c>
      <c r="G103" s="8">
        <v>0.42032557786565156</v>
      </c>
      <c r="H103" s="8">
        <f t="shared" si="2"/>
        <v>7.9523850782015709E-2</v>
      </c>
    </row>
    <row r="104" spans="1:8" x14ac:dyDescent="0.2">
      <c r="A104">
        <v>6.7</v>
      </c>
      <c r="B104">
        <v>4.7</v>
      </c>
      <c r="C104" s="9">
        <v>31.490000000000002</v>
      </c>
      <c r="D104" s="9">
        <v>44.89</v>
      </c>
      <c r="E104" s="9">
        <v>22.090000000000003</v>
      </c>
      <c r="F104" s="8">
        <v>1.0345389549487614</v>
      </c>
      <c r="G104" s="8">
        <v>0.53362088187256629</v>
      </c>
      <c r="H104" s="8">
        <f t="shared" si="2"/>
        <v>0.55205158947128119</v>
      </c>
    </row>
    <row r="105" spans="1:8" x14ac:dyDescent="0.2">
      <c r="A105">
        <v>6.3</v>
      </c>
      <c r="B105">
        <v>4.4000000000000004</v>
      </c>
      <c r="C105" s="9">
        <v>27.720000000000002</v>
      </c>
      <c r="D105" s="9">
        <v>39.69</v>
      </c>
      <c r="E105" s="9">
        <v>19.360000000000003</v>
      </c>
      <c r="F105" s="8">
        <v>0.55148574641237369</v>
      </c>
      <c r="G105" s="8">
        <v>0.3636779258621945</v>
      </c>
      <c r="H105" s="8">
        <f t="shared" si="2"/>
        <v>0.20056319239781623</v>
      </c>
    </row>
    <row r="106" spans="1:8" x14ac:dyDescent="0.2">
      <c r="A106">
        <v>5.6</v>
      </c>
      <c r="B106">
        <v>4.0999999999999996</v>
      </c>
      <c r="C106" s="9">
        <v>22.959999999999997</v>
      </c>
      <c r="D106" s="9">
        <v>31.359999999999996</v>
      </c>
      <c r="E106" s="9">
        <v>16.809999999999999</v>
      </c>
      <c r="F106" s="8">
        <v>-0.29385736852630423</v>
      </c>
      <c r="G106" s="8">
        <v>0.1937349698518222</v>
      </c>
      <c r="H106" s="8">
        <f t="shared" si="2"/>
        <v>-5.6930448432179356E-2</v>
      </c>
    </row>
    <row r="107" spans="1:8" x14ac:dyDescent="0.2">
      <c r="A107">
        <v>5.5</v>
      </c>
      <c r="B107">
        <v>4</v>
      </c>
      <c r="C107" s="9">
        <v>22</v>
      </c>
      <c r="D107" s="9">
        <v>30.25</v>
      </c>
      <c r="E107" s="9">
        <v>16</v>
      </c>
      <c r="F107" s="8">
        <v>-0.41462067066040059</v>
      </c>
      <c r="G107" s="8">
        <v>0.13708731784836511</v>
      </c>
      <c r="H107" s="8">
        <f t="shared" si="2"/>
        <v>-5.6839235665324651E-2</v>
      </c>
    </row>
    <row r="108" spans="1:8" x14ac:dyDescent="0.2">
      <c r="A108">
        <v>5.5</v>
      </c>
      <c r="B108">
        <v>4.4000000000000004</v>
      </c>
      <c r="C108" s="9">
        <v>24.200000000000003</v>
      </c>
      <c r="D108" s="9">
        <v>30.25</v>
      </c>
      <c r="E108" s="9">
        <v>19.360000000000003</v>
      </c>
      <c r="F108" s="8">
        <v>-0.41462067066040059</v>
      </c>
      <c r="G108" s="8">
        <v>0.3636779258621945</v>
      </c>
      <c r="H108" s="8">
        <f t="shared" si="2"/>
        <v>-0.15078838552536653</v>
      </c>
    </row>
    <row r="109" spans="1:8" x14ac:dyDescent="0.2">
      <c r="A109">
        <v>6.1</v>
      </c>
      <c r="B109">
        <v>4.5999999999999996</v>
      </c>
      <c r="C109" s="9">
        <v>28.059999999999995</v>
      </c>
      <c r="D109" s="9">
        <v>37.209999999999994</v>
      </c>
      <c r="E109" s="9">
        <v>21.159999999999997</v>
      </c>
      <c r="F109" s="8">
        <v>0.30995914214417986</v>
      </c>
      <c r="G109" s="8">
        <v>0.47697322986910867</v>
      </c>
      <c r="H109" s="8">
        <f t="shared" si="2"/>
        <v>0.14784221315596763</v>
      </c>
    </row>
    <row r="110" spans="1:8" x14ac:dyDescent="0.2">
      <c r="A110">
        <v>5.8</v>
      </c>
      <c r="B110">
        <v>4</v>
      </c>
      <c r="C110" s="9">
        <v>23.2</v>
      </c>
      <c r="D110" s="9">
        <v>33.64</v>
      </c>
      <c r="E110" s="9">
        <v>16</v>
      </c>
      <c r="F110" s="8">
        <v>-5.2330764258110368E-2</v>
      </c>
      <c r="G110" s="8">
        <v>0.13708731784836511</v>
      </c>
      <c r="H110" s="8">
        <f t="shared" si="2"/>
        <v>-7.1738841130994406E-3</v>
      </c>
    </row>
    <row r="111" spans="1:8" x14ac:dyDescent="0.2">
      <c r="A111">
        <v>5</v>
      </c>
      <c r="B111">
        <v>3.3</v>
      </c>
      <c r="C111" s="9">
        <v>16.5</v>
      </c>
      <c r="D111" s="9">
        <v>25</v>
      </c>
      <c r="E111" s="9">
        <v>10.889999999999999</v>
      </c>
      <c r="F111" s="8">
        <v>-1.0184371813308848</v>
      </c>
      <c r="G111" s="8">
        <v>-0.259446246175836</v>
      </c>
      <c r="H111" s="8">
        <f t="shared" si="2"/>
        <v>0.26422970366219728</v>
      </c>
    </row>
    <row r="112" spans="1:8" x14ac:dyDescent="0.2">
      <c r="A112">
        <v>5.6</v>
      </c>
      <c r="B112">
        <v>4.2</v>
      </c>
      <c r="C112" s="9">
        <v>23.52</v>
      </c>
      <c r="D112" s="9">
        <v>31.359999999999996</v>
      </c>
      <c r="E112" s="9">
        <v>17.64</v>
      </c>
      <c r="F112" s="8">
        <v>-0.29385736852630423</v>
      </c>
      <c r="G112" s="8">
        <v>0.25038262185527982</v>
      </c>
      <c r="H112" s="8">
        <f t="shared" si="2"/>
        <v>-7.3576778383109234E-2</v>
      </c>
    </row>
    <row r="113" spans="1:8" x14ac:dyDescent="0.2">
      <c r="A113">
        <v>5.7</v>
      </c>
      <c r="B113">
        <v>4.2</v>
      </c>
      <c r="C113" s="9">
        <v>23.94</v>
      </c>
      <c r="D113" s="9">
        <v>32.49</v>
      </c>
      <c r="E113" s="9">
        <v>17.64</v>
      </c>
      <c r="F113" s="8">
        <v>-0.17309406639220676</v>
      </c>
      <c r="G113" s="8">
        <v>0.25038262185527982</v>
      </c>
      <c r="H113" s="8">
        <f t="shared" si="2"/>
        <v>-4.3339746170872606E-2</v>
      </c>
    </row>
    <row r="114" spans="1:8" x14ac:dyDescent="0.2">
      <c r="A114">
        <v>5.7</v>
      </c>
      <c r="B114">
        <v>4.2</v>
      </c>
      <c r="C114" s="9">
        <v>23.94</v>
      </c>
      <c r="D114" s="9">
        <v>32.49</v>
      </c>
      <c r="E114" s="9">
        <v>17.64</v>
      </c>
      <c r="F114" s="8">
        <v>-0.17309406639220676</v>
      </c>
      <c r="G114" s="8">
        <v>0.25038262185527982</v>
      </c>
      <c r="H114" s="8">
        <f t="shared" si="2"/>
        <v>-4.3339746170872606E-2</v>
      </c>
    </row>
    <row r="115" spans="1:8" x14ac:dyDescent="0.2">
      <c r="A115">
        <v>6.2</v>
      </c>
      <c r="B115">
        <v>4.3</v>
      </c>
      <c r="C115" s="9">
        <v>26.66</v>
      </c>
      <c r="D115" s="9">
        <v>38.440000000000005</v>
      </c>
      <c r="E115" s="9">
        <v>18.489999999999998</v>
      </c>
      <c r="F115" s="8">
        <v>0.43072244427827733</v>
      </c>
      <c r="G115" s="8">
        <v>0.30703027385873688</v>
      </c>
      <c r="H115" s="8">
        <f t="shared" si="2"/>
        <v>0.13224483002386403</v>
      </c>
    </row>
    <row r="116" spans="1:8" x14ac:dyDescent="0.2">
      <c r="A116">
        <v>5.0999999999999996</v>
      </c>
      <c r="B116">
        <v>3</v>
      </c>
      <c r="C116" s="9">
        <v>15.299999999999999</v>
      </c>
      <c r="D116" s="9">
        <v>26.009999999999998</v>
      </c>
      <c r="E116" s="9">
        <v>9</v>
      </c>
      <c r="F116" s="8">
        <v>-0.89767387919678832</v>
      </c>
      <c r="G116" s="8">
        <v>-0.42938920218620774</v>
      </c>
      <c r="H116" s="8">
        <f t="shared" si="2"/>
        <v>0.38545147081170716</v>
      </c>
    </row>
    <row r="117" spans="1:8" x14ac:dyDescent="0.2">
      <c r="A117">
        <v>5.7</v>
      </c>
      <c r="B117">
        <v>4.0999999999999996</v>
      </c>
      <c r="C117" s="9">
        <v>23.369999999999997</v>
      </c>
      <c r="D117" s="9">
        <v>32.49</v>
      </c>
      <c r="E117" s="9">
        <v>16.809999999999999</v>
      </c>
      <c r="F117" s="8">
        <v>-0.17309406639220676</v>
      </c>
      <c r="G117" s="8">
        <v>0.1937349698518222</v>
      </c>
      <c r="H117" s="8">
        <f t="shared" si="2"/>
        <v>-3.3534373734023487E-2</v>
      </c>
    </row>
    <row r="118" spans="1:8" x14ac:dyDescent="0.2">
      <c r="A118">
        <v>6.3</v>
      </c>
      <c r="B118">
        <v>6</v>
      </c>
      <c r="C118" s="9">
        <v>37.799999999999997</v>
      </c>
      <c r="D118" s="9">
        <v>39.69</v>
      </c>
      <c r="E118" s="9">
        <v>36</v>
      </c>
      <c r="F118" s="8">
        <v>0.55148574641237369</v>
      </c>
      <c r="G118" s="8">
        <v>1.2700403579175108</v>
      </c>
      <c r="H118" s="8">
        <f t="shared" si="2"/>
        <v>0.70040915475997667</v>
      </c>
    </row>
    <row r="119" spans="1:8" x14ac:dyDescent="0.2">
      <c r="A119">
        <v>5.8</v>
      </c>
      <c r="B119">
        <v>5.0999999999999996</v>
      </c>
      <c r="C119" s="9">
        <v>29.58</v>
      </c>
      <c r="D119" s="9">
        <v>33.64</v>
      </c>
      <c r="E119" s="9">
        <v>26.009999999999998</v>
      </c>
      <c r="F119" s="8">
        <v>-5.2330764258110368E-2</v>
      </c>
      <c r="G119" s="8">
        <v>0.76021148988639509</v>
      </c>
      <c r="H119" s="8">
        <f t="shared" si="2"/>
        <v>-3.9782448263551796E-2</v>
      </c>
    </row>
    <row r="120" spans="1:8" x14ac:dyDescent="0.2">
      <c r="A120">
        <v>7.1</v>
      </c>
      <c r="B120">
        <v>5.9</v>
      </c>
      <c r="C120" s="9">
        <v>41.89</v>
      </c>
      <c r="D120" s="9">
        <v>50.41</v>
      </c>
      <c r="E120" s="9">
        <v>34.81</v>
      </c>
      <c r="F120" s="8">
        <v>1.5175921634851481</v>
      </c>
      <c r="G120" s="8">
        <v>1.2133927059140539</v>
      </c>
      <c r="H120" s="8">
        <f t="shared" si="2"/>
        <v>1.8414352617252072</v>
      </c>
    </row>
    <row r="121" spans="1:8" x14ac:dyDescent="0.2">
      <c r="A121">
        <v>6.3</v>
      </c>
      <c r="B121">
        <v>5.6</v>
      </c>
      <c r="C121" s="9">
        <v>35.279999999999994</v>
      </c>
      <c r="D121" s="9">
        <v>39.69</v>
      </c>
      <c r="E121" s="9">
        <v>31.359999999999996</v>
      </c>
      <c r="F121" s="8">
        <v>0.55148574641237369</v>
      </c>
      <c r="G121" s="8">
        <v>1.0434497499036814</v>
      </c>
      <c r="H121" s="8">
        <f t="shared" si="2"/>
        <v>0.57544766416943638</v>
      </c>
    </row>
    <row r="122" spans="1:8" x14ac:dyDescent="0.2">
      <c r="A122">
        <v>6.5</v>
      </c>
      <c r="B122">
        <v>5.8</v>
      </c>
      <c r="C122" s="9">
        <v>37.699999999999996</v>
      </c>
      <c r="D122" s="9">
        <v>42.25</v>
      </c>
      <c r="E122" s="9">
        <v>33.64</v>
      </c>
      <c r="F122" s="8">
        <v>0.79301235068056763</v>
      </c>
      <c r="G122" s="8">
        <v>1.1567450539105961</v>
      </c>
      <c r="H122" s="8">
        <f t="shared" si="2"/>
        <v>0.91731311433976181</v>
      </c>
    </row>
    <row r="123" spans="1:8" x14ac:dyDescent="0.2">
      <c r="A123">
        <v>7.6</v>
      </c>
      <c r="B123">
        <v>6.6</v>
      </c>
      <c r="C123" s="9">
        <v>50.16</v>
      </c>
      <c r="D123" s="9">
        <v>57.76</v>
      </c>
      <c r="E123" s="9">
        <v>43.559999999999995</v>
      </c>
      <c r="F123" s="8">
        <v>2.1214086741556324</v>
      </c>
      <c r="G123" s="8">
        <v>1.6099262699382544</v>
      </c>
      <c r="H123" s="8">
        <f t="shared" si="2"/>
        <v>3.415311553798035</v>
      </c>
    </row>
    <row r="124" spans="1:8" x14ac:dyDescent="0.2">
      <c r="A124">
        <v>4.9000000000000004</v>
      </c>
      <c r="B124">
        <v>4.5</v>
      </c>
      <c r="C124" s="9">
        <v>22.05</v>
      </c>
      <c r="D124" s="9">
        <v>24.010000000000005</v>
      </c>
      <c r="E124" s="9">
        <v>20.25</v>
      </c>
      <c r="F124" s="8">
        <v>-1.1392004834649812</v>
      </c>
      <c r="G124" s="8">
        <v>0.42032557786565156</v>
      </c>
      <c r="H124" s="8">
        <f t="shared" si="2"/>
        <v>-0.47883510151724784</v>
      </c>
    </row>
    <row r="125" spans="1:8" x14ac:dyDescent="0.2">
      <c r="A125">
        <v>7.3</v>
      </c>
      <c r="B125">
        <v>6.3</v>
      </c>
      <c r="C125" s="9">
        <v>45.989999999999995</v>
      </c>
      <c r="D125" s="9">
        <v>53.29</v>
      </c>
      <c r="E125" s="9">
        <v>39.69</v>
      </c>
      <c r="F125" s="8">
        <v>1.759118767753342</v>
      </c>
      <c r="G125" s="8">
        <v>1.4399833139278826</v>
      </c>
      <c r="H125" s="8">
        <f t="shared" si="2"/>
        <v>2.5331016727821907</v>
      </c>
    </row>
    <row r="126" spans="1:8" x14ac:dyDescent="0.2">
      <c r="A126">
        <v>6.7</v>
      </c>
      <c r="B126">
        <v>5.8</v>
      </c>
      <c r="C126" s="9">
        <v>38.86</v>
      </c>
      <c r="D126" s="9">
        <v>44.89</v>
      </c>
      <c r="E126" s="9">
        <v>33.64</v>
      </c>
      <c r="F126" s="8">
        <v>1.0345389549487614</v>
      </c>
      <c r="G126" s="8">
        <v>1.1567450539105961</v>
      </c>
      <c r="H126" s="8">
        <f t="shared" si="2"/>
        <v>1.1966978192148168</v>
      </c>
    </row>
    <row r="127" spans="1:8" x14ac:dyDescent="0.2">
      <c r="A127">
        <v>7.2</v>
      </c>
      <c r="B127">
        <v>6.1</v>
      </c>
      <c r="C127" s="9">
        <v>43.92</v>
      </c>
      <c r="D127" s="9">
        <v>51.84</v>
      </c>
      <c r="E127" s="9">
        <v>37.209999999999994</v>
      </c>
      <c r="F127" s="8">
        <v>1.6383554656192456</v>
      </c>
      <c r="G127" s="8">
        <v>1.3266880099209679</v>
      </c>
      <c r="H127" s="8">
        <f t="shared" si="2"/>
        <v>2.1735865522255375</v>
      </c>
    </row>
    <row r="128" spans="1:8" x14ac:dyDescent="0.2">
      <c r="A128">
        <v>6.5</v>
      </c>
      <c r="B128">
        <v>5.0999999999999996</v>
      </c>
      <c r="C128" s="9">
        <v>33.15</v>
      </c>
      <c r="D128" s="9">
        <v>42.25</v>
      </c>
      <c r="E128" s="9">
        <v>26.009999999999998</v>
      </c>
      <c r="F128" s="8">
        <v>0.79301235068056763</v>
      </c>
      <c r="G128" s="8">
        <v>0.76021148988639509</v>
      </c>
      <c r="H128" s="8">
        <f t="shared" si="2"/>
        <v>0.60285710060918674</v>
      </c>
    </row>
    <row r="129" spans="1:8" x14ac:dyDescent="0.2">
      <c r="A129">
        <v>6.4</v>
      </c>
      <c r="B129">
        <v>5.3</v>
      </c>
      <c r="C129" s="9">
        <v>33.92</v>
      </c>
      <c r="D129" s="9">
        <v>40.960000000000008</v>
      </c>
      <c r="E129" s="9">
        <v>28.09</v>
      </c>
      <c r="F129" s="8">
        <v>0.67224904854647116</v>
      </c>
      <c r="G129" s="8">
        <v>0.87350679389330976</v>
      </c>
      <c r="H129" s="8">
        <f t="shared" si="2"/>
        <v>0.58721411109365595</v>
      </c>
    </row>
    <row r="130" spans="1:8" x14ac:dyDescent="0.2">
      <c r="A130">
        <v>6.8</v>
      </c>
      <c r="B130">
        <v>5.5</v>
      </c>
      <c r="C130" s="9">
        <v>37.4</v>
      </c>
      <c r="D130" s="9">
        <v>46.239999999999995</v>
      </c>
      <c r="E130" s="9">
        <v>30.25</v>
      </c>
      <c r="F130" s="8">
        <v>1.1553022570828579</v>
      </c>
      <c r="G130" s="8">
        <v>0.98680209790022444</v>
      </c>
      <c r="H130" s="8">
        <f t="shared" si="2"/>
        <v>1.1400546909982285</v>
      </c>
    </row>
    <row r="131" spans="1:8" x14ac:dyDescent="0.2">
      <c r="A131">
        <v>5.7</v>
      </c>
      <c r="B131">
        <v>5</v>
      </c>
      <c r="C131" s="9">
        <v>28.5</v>
      </c>
      <c r="D131" s="9">
        <v>32.49</v>
      </c>
      <c r="E131" s="9">
        <v>25</v>
      </c>
      <c r="F131" s="8">
        <v>-0.17309406639220676</v>
      </c>
      <c r="G131" s="8">
        <v>0.70356383788293797</v>
      </c>
      <c r="H131" s="8">
        <f t="shared" si="2"/>
        <v>-0.12178272566566506</v>
      </c>
    </row>
    <row r="132" spans="1:8" x14ac:dyDescent="0.2">
      <c r="A132">
        <v>5.8</v>
      </c>
      <c r="B132">
        <v>5.0999999999999996</v>
      </c>
      <c r="C132" s="9">
        <v>29.58</v>
      </c>
      <c r="D132" s="9">
        <v>33.64</v>
      </c>
      <c r="E132" s="9">
        <v>26.009999999999998</v>
      </c>
      <c r="F132" s="8">
        <v>-5.2330764258110368E-2</v>
      </c>
      <c r="G132" s="8">
        <v>0.76021148988639509</v>
      </c>
      <c r="H132" s="8">
        <f t="shared" si="2"/>
        <v>-3.9782448263551796E-2</v>
      </c>
    </row>
    <row r="133" spans="1:8" x14ac:dyDescent="0.2">
      <c r="A133">
        <v>6.4</v>
      </c>
      <c r="B133">
        <v>5.3</v>
      </c>
      <c r="C133" s="9">
        <v>33.92</v>
      </c>
      <c r="D133" s="9">
        <v>40.960000000000008</v>
      </c>
      <c r="E133" s="9">
        <v>28.09</v>
      </c>
      <c r="F133" s="8">
        <v>0.67224904854647116</v>
      </c>
      <c r="G133" s="8">
        <v>0.87350679389330976</v>
      </c>
      <c r="H133" s="8">
        <f t="shared" si="2"/>
        <v>0.58721411109365595</v>
      </c>
    </row>
    <row r="134" spans="1:8" x14ac:dyDescent="0.2">
      <c r="A134">
        <v>6.5</v>
      </c>
      <c r="B134">
        <v>5.5</v>
      </c>
      <c r="C134" s="9">
        <v>35.75</v>
      </c>
      <c r="D134" s="9">
        <v>42.25</v>
      </c>
      <c r="E134" s="9">
        <v>30.25</v>
      </c>
      <c r="F134" s="8">
        <v>0.79301235068056763</v>
      </c>
      <c r="G134" s="8">
        <v>0.98680209790022444</v>
      </c>
      <c r="H134" s="8">
        <f t="shared" si="2"/>
        <v>0.78254625131237265</v>
      </c>
    </row>
    <row r="135" spans="1:8" x14ac:dyDescent="0.2">
      <c r="A135">
        <v>7.7</v>
      </c>
      <c r="B135">
        <v>6.7</v>
      </c>
      <c r="C135" s="9">
        <v>51.59</v>
      </c>
      <c r="D135" s="9">
        <v>59.290000000000006</v>
      </c>
      <c r="E135" s="9">
        <v>44.89</v>
      </c>
      <c r="F135" s="8">
        <v>2.2421719762897299</v>
      </c>
      <c r="G135" s="8">
        <v>1.6665739219417119</v>
      </c>
      <c r="H135" s="8">
        <f t="shared" si="2"/>
        <v>3.7367453441929741</v>
      </c>
    </row>
    <row r="136" spans="1:8" x14ac:dyDescent="0.2">
      <c r="A136">
        <v>7.7</v>
      </c>
      <c r="B136">
        <v>6.9</v>
      </c>
      <c r="C136" s="9">
        <v>53.13</v>
      </c>
      <c r="D136" s="9">
        <v>59.290000000000006</v>
      </c>
      <c r="E136" s="9">
        <v>47.610000000000007</v>
      </c>
      <c r="F136" s="8">
        <v>2.2421719762897299</v>
      </c>
      <c r="G136" s="8">
        <v>1.7798692259486266</v>
      </c>
      <c r="H136" s="8">
        <f t="shared" si="2"/>
        <v>3.9907728998825038</v>
      </c>
    </row>
    <row r="137" spans="1:8" x14ac:dyDescent="0.2">
      <c r="A137">
        <v>6</v>
      </c>
      <c r="B137">
        <v>5</v>
      </c>
      <c r="C137" s="9">
        <v>30</v>
      </c>
      <c r="D137" s="9">
        <v>36</v>
      </c>
      <c r="E137" s="9">
        <v>25</v>
      </c>
      <c r="F137" s="8">
        <v>0.18919584001008349</v>
      </c>
      <c r="G137" s="8">
        <v>0.70356383788293797</v>
      </c>
      <c r="H137" s="8">
        <f t="shared" si="2"/>
        <v>0.13311135130898066</v>
      </c>
    </row>
    <row r="138" spans="1:8" x14ac:dyDescent="0.2">
      <c r="A138">
        <v>6.9</v>
      </c>
      <c r="B138">
        <v>5.7</v>
      </c>
      <c r="C138" s="9">
        <v>39.330000000000005</v>
      </c>
      <c r="D138" s="9">
        <v>47.610000000000007</v>
      </c>
      <c r="E138" s="9">
        <v>32.49</v>
      </c>
      <c r="F138" s="8">
        <v>1.2760655592169552</v>
      </c>
      <c r="G138" s="8">
        <v>1.1000974019071392</v>
      </c>
      <c r="H138" s="8">
        <f t="shared" si="2"/>
        <v>1.403796406357753</v>
      </c>
    </row>
    <row r="139" spans="1:8" x14ac:dyDescent="0.2">
      <c r="A139">
        <v>5.6</v>
      </c>
      <c r="B139">
        <v>4.9000000000000004</v>
      </c>
      <c r="C139" s="9">
        <v>27.44</v>
      </c>
      <c r="D139" s="9">
        <v>31.359999999999996</v>
      </c>
      <c r="E139" s="9">
        <v>24.010000000000005</v>
      </c>
      <c r="F139" s="8">
        <v>-0.29385736852630423</v>
      </c>
      <c r="G139" s="8">
        <v>0.64691618587948096</v>
      </c>
      <c r="H139" s="8">
        <f t="shared" si="2"/>
        <v>-0.19010108803961775</v>
      </c>
    </row>
    <row r="140" spans="1:8" x14ac:dyDescent="0.2">
      <c r="A140">
        <v>7.7</v>
      </c>
      <c r="B140">
        <v>6.7</v>
      </c>
      <c r="C140" s="9">
        <v>51.59</v>
      </c>
      <c r="D140" s="9">
        <v>59.290000000000006</v>
      </c>
      <c r="E140" s="9">
        <v>44.89</v>
      </c>
      <c r="F140" s="8">
        <v>2.2421719762897299</v>
      </c>
      <c r="G140" s="8">
        <v>1.6665739219417119</v>
      </c>
      <c r="H140" s="8">
        <f t="shared" si="2"/>
        <v>3.7367453441929741</v>
      </c>
    </row>
    <row r="141" spans="1:8" x14ac:dyDescent="0.2">
      <c r="A141">
        <v>6.3</v>
      </c>
      <c r="B141">
        <v>4.9000000000000004</v>
      </c>
      <c r="C141" s="9">
        <v>30.87</v>
      </c>
      <c r="D141" s="9">
        <v>39.69</v>
      </c>
      <c r="E141" s="9">
        <v>24.010000000000005</v>
      </c>
      <c r="F141" s="8">
        <v>0.55148574641237369</v>
      </c>
      <c r="G141" s="8">
        <v>0.64691618587948096</v>
      </c>
      <c r="H141" s="8">
        <f t="shared" si="2"/>
        <v>0.35676505563599142</v>
      </c>
    </row>
    <row r="142" spans="1:8" x14ac:dyDescent="0.2">
      <c r="A142">
        <v>6.7</v>
      </c>
      <c r="B142">
        <v>5.7</v>
      </c>
      <c r="C142" s="9">
        <v>38.190000000000005</v>
      </c>
      <c r="D142" s="9">
        <v>44.89</v>
      </c>
      <c r="E142" s="9">
        <v>32.49</v>
      </c>
      <c r="F142" s="8">
        <v>1.0345389549487614</v>
      </c>
      <c r="G142" s="8">
        <v>1.1000974019071392</v>
      </c>
      <c r="H142" s="8">
        <f t="shared" si="2"/>
        <v>1.1380936165108593</v>
      </c>
    </row>
    <row r="143" spans="1:8" x14ac:dyDescent="0.2">
      <c r="A143">
        <v>7.2</v>
      </c>
      <c r="B143">
        <v>6</v>
      </c>
      <c r="C143" s="9">
        <v>43.2</v>
      </c>
      <c r="D143" s="9">
        <v>51.84</v>
      </c>
      <c r="E143" s="9">
        <v>36</v>
      </c>
      <c r="F143" s="8">
        <v>1.6383554656192456</v>
      </c>
      <c r="G143" s="8">
        <v>1.2700403579175108</v>
      </c>
      <c r="H143" s="8">
        <f t="shared" si="2"/>
        <v>2.0807775619511766</v>
      </c>
    </row>
    <row r="144" spans="1:8" x14ac:dyDescent="0.2">
      <c r="A144">
        <v>6.2</v>
      </c>
      <c r="B144">
        <v>4.8</v>
      </c>
      <c r="C144" s="9">
        <v>29.759999999999998</v>
      </c>
      <c r="D144" s="9">
        <v>38.440000000000005</v>
      </c>
      <c r="E144" s="9">
        <v>23.04</v>
      </c>
      <c r="F144" s="8">
        <v>0.43072244427827733</v>
      </c>
      <c r="G144" s="8">
        <v>0.59026853387602329</v>
      </c>
      <c r="H144" s="8">
        <f t="shared" si="2"/>
        <v>0.25424190569163591</v>
      </c>
    </row>
    <row r="145" spans="1:8" x14ac:dyDescent="0.2">
      <c r="A145">
        <v>6.1</v>
      </c>
      <c r="B145">
        <v>4.9000000000000004</v>
      </c>
      <c r="C145" s="9">
        <v>29.89</v>
      </c>
      <c r="D145" s="9">
        <v>37.209999999999994</v>
      </c>
      <c r="E145" s="9">
        <v>24.010000000000005</v>
      </c>
      <c r="F145" s="8">
        <v>0.30995914214417986</v>
      </c>
      <c r="G145" s="8">
        <v>0.64691618587948096</v>
      </c>
      <c r="H145" s="8">
        <f t="shared" si="2"/>
        <v>0.20051758601438871</v>
      </c>
    </row>
    <row r="146" spans="1:8" x14ac:dyDescent="0.2">
      <c r="A146">
        <v>6.4</v>
      </c>
      <c r="B146">
        <v>5.6</v>
      </c>
      <c r="C146" s="9">
        <v>35.839999999999996</v>
      </c>
      <c r="D146" s="9">
        <v>40.960000000000008</v>
      </c>
      <c r="E146" s="9">
        <v>31.359999999999996</v>
      </c>
      <c r="F146" s="8">
        <v>0.67224904854647116</v>
      </c>
      <c r="G146" s="8">
        <v>1.0434497499036814</v>
      </c>
      <c r="H146" s="8">
        <f t="shared" si="2"/>
        <v>0.70145810157880317</v>
      </c>
    </row>
    <row r="147" spans="1:8" x14ac:dyDescent="0.2">
      <c r="A147">
        <v>7.2</v>
      </c>
      <c r="B147">
        <v>5.8</v>
      </c>
      <c r="C147" s="9">
        <v>41.76</v>
      </c>
      <c r="D147" s="9">
        <v>51.84</v>
      </c>
      <c r="E147" s="9">
        <v>33.64</v>
      </c>
      <c r="F147" s="8">
        <v>1.6383554656192456</v>
      </c>
      <c r="G147" s="8">
        <v>1.1567450539105961</v>
      </c>
      <c r="H147" s="8">
        <f t="shared" ref="H147:H167" si="3">F147*G147</f>
        <v>1.895159581402454</v>
      </c>
    </row>
    <row r="148" spans="1:8" x14ac:dyDescent="0.2">
      <c r="A148">
        <v>7.4</v>
      </c>
      <c r="B148">
        <v>6.1</v>
      </c>
      <c r="C148" s="9">
        <v>45.14</v>
      </c>
      <c r="D148" s="9">
        <v>54.760000000000005</v>
      </c>
      <c r="E148" s="9">
        <v>37.209999999999994</v>
      </c>
      <c r="F148" s="8">
        <v>1.8798820698874394</v>
      </c>
      <c r="G148" s="8">
        <v>1.3266880099209679</v>
      </c>
      <c r="H148" s="8">
        <f t="shared" si="3"/>
        <v>2.4940170021850769</v>
      </c>
    </row>
    <row r="149" spans="1:8" x14ac:dyDescent="0.2">
      <c r="A149">
        <v>7.9</v>
      </c>
      <c r="B149">
        <v>6.4</v>
      </c>
      <c r="C149" s="9">
        <v>50.56</v>
      </c>
      <c r="D149" s="9">
        <v>62.410000000000004</v>
      </c>
      <c r="E149" s="9">
        <v>40.960000000000008</v>
      </c>
      <c r="F149" s="8">
        <v>2.4836985805579235</v>
      </c>
      <c r="G149" s="8">
        <v>1.4966309659313402</v>
      </c>
      <c r="H149" s="8">
        <f t="shared" si="3"/>
        <v>3.7171802057027032</v>
      </c>
    </row>
    <row r="150" spans="1:8" x14ac:dyDescent="0.2">
      <c r="A150">
        <v>6.4</v>
      </c>
      <c r="B150">
        <v>5.6</v>
      </c>
      <c r="C150" s="9">
        <v>35.839999999999996</v>
      </c>
      <c r="D150" s="9">
        <v>40.960000000000008</v>
      </c>
      <c r="E150" s="9">
        <v>31.359999999999996</v>
      </c>
      <c r="F150" s="8">
        <v>0.67224904854647116</v>
      </c>
      <c r="G150" s="8">
        <v>1.0434497499036814</v>
      </c>
      <c r="H150" s="8">
        <f t="shared" si="3"/>
        <v>0.70145810157880317</v>
      </c>
    </row>
    <row r="151" spans="1:8" x14ac:dyDescent="0.2">
      <c r="A151">
        <v>6.3</v>
      </c>
      <c r="B151">
        <v>5.0999999999999996</v>
      </c>
      <c r="C151" s="9">
        <v>32.129999999999995</v>
      </c>
      <c r="D151" s="9">
        <v>39.69</v>
      </c>
      <c r="E151" s="9">
        <v>26.009999999999998</v>
      </c>
      <c r="F151" s="8">
        <v>0.55148574641237369</v>
      </c>
      <c r="G151" s="8">
        <v>0.76021148988639509</v>
      </c>
      <c r="H151" s="8">
        <f t="shared" si="3"/>
        <v>0.41924580093126129</v>
      </c>
    </row>
    <row r="152" spans="1:8" x14ac:dyDescent="0.2">
      <c r="A152">
        <v>6.1</v>
      </c>
      <c r="B152">
        <v>5.6</v>
      </c>
      <c r="C152" s="9">
        <v>34.159999999999997</v>
      </c>
      <c r="D152" s="9">
        <v>37.209999999999994</v>
      </c>
      <c r="E152" s="9">
        <v>31.359999999999996</v>
      </c>
      <c r="F152" s="8">
        <v>0.30995914214417986</v>
      </c>
      <c r="G152" s="8">
        <v>1.0434497499036814</v>
      </c>
      <c r="H152" s="8">
        <f t="shared" si="3"/>
        <v>0.32342678935070412</v>
      </c>
    </row>
    <row r="153" spans="1:8" x14ac:dyDescent="0.2">
      <c r="A153">
        <v>7.7</v>
      </c>
      <c r="B153">
        <v>6.1</v>
      </c>
      <c r="C153" s="9">
        <v>46.97</v>
      </c>
      <c r="D153" s="9">
        <v>59.290000000000006</v>
      </c>
      <c r="E153" s="9">
        <v>37.209999999999994</v>
      </c>
      <c r="F153" s="8">
        <v>2.2421719762897299</v>
      </c>
      <c r="G153" s="8">
        <v>1.3266880099209679</v>
      </c>
      <c r="H153" s="8">
        <f t="shared" si="3"/>
        <v>2.9746626771243854</v>
      </c>
    </row>
    <row r="154" spans="1:8" x14ac:dyDescent="0.2">
      <c r="A154">
        <v>6.3</v>
      </c>
      <c r="B154">
        <v>5.6</v>
      </c>
      <c r="C154" s="9">
        <v>35.279999999999994</v>
      </c>
      <c r="D154" s="9">
        <v>39.69</v>
      </c>
      <c r="E154" s="9">
        <v>31.359999999999996</v>
      </c>
      <c r="F154" s="8">
        <v>0.55148574641237369</v>
      </c>
      <c r="G154" s="8">
        <v>1.0434497499036814</v>
      </c>
      <c r="H154" s="8">
        <f t="shared" si="3"/>
        <v>0.57544766416943638</v>
      </c>
    </row>
    <row r="155" spans="1:8" x14ac:dyDescent="0.2">
      <c r="A155">
        <v>6.4</v>
      </c>
      <c r="B155">
        <v>5.5</v>
      </c>
      <c r="C155" s="9">
        <v>35.200000000000003</v>
      </c>
      <c r="D155" s="9">
        <v>40.960000000000008</v>
      </c>
      <c r="E155" s="9">
        <v>30.25</v>
      </c>
      <c r="F155" s="8">
        <v>0.67224904854647116</v>
      </c>
      <c r="G155" s="8">
        <v>0.98680209790022444</v>
      </c>
      <c r="H155" s="8">
        <f t="shared" si="3"/>
        <v>0.66337677141708762</v>
      </c>
    </row>
    <row r="156" spans="1:8" x14ac:dyDescent="0.2">
      <c r="A156">
        <v>6</v>
      </c>
      <c r="B156">
        <v>4.8</v>
      </c>
      <c r="C156" s="9">
        <v>28.799999999999997</v>
      </c>
      <c r="D156" s="9">
        <v>36</v>
      </c>
      <c r="E156" s="9">
        <v>23.04</v>
      </c>
      <c r="F156" s="8">
        <v>0.18919584001008349</v>
      </c>
      <c r="G156" s="8">
        <v>0.59026853387602329</v>
      </c>
      <c r="H156" s="8">
        <f t="shared" si="3"/>
        <v>0.11167635109819465</v>
      </c>
    </row>
    <row r="157" spans="1:8" x14ac:dyDescent="0.2">
      <c r="A157">
        <v>6.9</v>
      </c>
      <c r="B157">
        <v>5.4</v>
      </c>
      <c r="C157" s="9">
        <v>37.260000000000005</v>
      </c>
      <c r="D157" s="9">
        <v>47.610000000000007</v>
      </c>
      <c r="E157" s="9">
        <v>29.160000000000004</v>
      </c>
      <c r="F157" s="8">
        <v>1.2760655592169552</v>
      </c>
      <c r="G157" s="8">
        <v>0.93015444589676732</v>
      </c>
      <c r="H157" s="8">
        <f t="shared" si="3"/>
        <v>1.1869380531613956</v>
      </c>
    </row>
    <row r="158" spans="1:8" x14ac:dyDescent="0.2">
      <c r="A158">
        <v>6.7</v>
      </c>
      <c r="B158">
        <v>5.6</v>
      </c>
      <c r="C158" s="9">
        <v>37.519999999999996</v>
      </c>
      <c r="D158" s="9">
        <v>44.89</v>
      </c>
      <c r="E158" s="9">
        <v>31.359999999999996</v>
      </c>
      <c r="F158" s="8">
        <v>1.0345389549487614</v>
      </c>
      <c r="G158" s="8">
        <v>1.0434497499036814</v>
      </c>
      <c r="H158" s="8">
        <f t="shared" si="3"/>
        <v>1.0794894138069011</v>
      </c>
    </row>
    <row r="159" spans="1:8" x14ac:dyDescent="0.2">
      <c r="A159">
        <v>6.9</v>
      </c>
      <c r="B159">
        <v>5.0999999999999996</v>
      </c>
      <c r="C159" s="9">
        <v>35.19</v>
      </c>
      <c r="D159" s="9">
        <v>47.610000000000007</v>
      </c>
      <c r="E159" s="9">
        <v>26.009999999999998</v>
      </c>
      <c r="F159" s="8">
        <v>1.2760655592169552</v>
      </c>
      <c r="G159" s="8">
        <v>0.76021148988639509</v>
      </c>
      <c r="H159" s="8">
        <f t="shared" si="3"/>
        <v>0.9700796999650374</v>
      </c>
    </row>
    <row r="160" spans="1:8" x14ac:dyDescent="0.2">
      <c r="A160">
        <v>5.8</v>
      </c>
      <c r="B160">
        <v>5.0999999999999996</v>
      </c>
      <c r="C160" s="9">
        <v>29.58</v>
      </c>
      <c r="D160" s="9">
        <v>33.64</v>
      </c>
      <c r="E160" s="9">
        <v>26.009999999999998</v>
      </c>
      <c r="F160" s="8">
        <v>-5.2330764258110368E-2</v>
      </c>
      <c r="G160" s="8">
        <v>0.76021148988639509</v>
      </c>
      <c r="H160" s="8">
        <f t="shared" si="3"/>
        <v>-3.9782448263551796E-2</v>
      </c>
    </row>
    <row r="161" spans="1:8" x14ac:dyDescent="0.2">
      <c r="A161">
        <v>6.8</v>
      </c>
      <c r="B161">
        <v>5.9</v>
      </c>
      <c r="C161" s="9">
        <v>40.120000000000005</v>
      </c>
      <c r="D161" s="9">
        <v>46.239999999999995</v>
      </c>
      <c r="E161" s="9">
        <v>34.81</v>
      </c>
      <c r="F161" s="8">
        <v>1.1553022570828579</v>
      </c>
      <c r="G161" s="8">
        <v>1.2133927059140539</v>
      </c>
      <c r="H161" s="8">
        <f t="shared" si="3"/>
        <v>1.4018353318703829</v>
      </c>
    </row>
    <row r="162" spans="1:8" x14ac:dyDescent="0.2">
      <c r="A162">
        <v>6.7</v>
      </c>
      <c r="B162">
        <v>5.7</v>
      </c>
      <c r="C162" s="9">
        <v>38.190000000000005</v>
      </c>
      <c r="D162" s="9">
        <v>44.89</v>
      </c>
      <c r="E162" s="9">
        <v>32.49</v>
      </c>
      <c r="F162" s="8">
        <v>1.0345389549487614</v>
      </c>
      <c r="G162" s="8">
        <v>1.1000974019071392</v>
      </c>
      <c r="H162" s="8">
        <f t="shared" si="3"/>
        <v>1.1380936165108593</v>
      </c>
    </row>
    <row r="163" spans="1:8" x14ac:dyDescent="0.2">
      <c r="A163">
        <v>6.7</v>
      </c>
      <c r="B163">
        <v>5.2</v>
      </c>
      <c r="C163" s="9">
        <v>34.840000000000003</v>
      </c>
      <c r="D163" s="9">
        <v>44.89</v>
      </c>
      <c r="E163" s="9">
        <v>27.040000000000003</v>
      </c>
      <c r="F163" s="8">
        <v>1.0345389549487614</v>
      </c>
      <c r="G163" s="8">
        <v>0.81685914188985265</v>
      </c>
      <c r="H163" s="8">
        <f t="shared" si="3"/>
        <v>0.84507260299107012</v>
      </c>
    </row>
    <row r="164" spans="1:8" x14ac:dyDescent="0.2">
      <c r="A164">
        <v>6.3</v>
      </c>
      <c r="B164">
        <v>5</v>
      </c>
      <c r="C164" s="9">
        <v>31.5</v>
      </c>
      <c r="D164" s="9">
        <v>39.69</v>
      </c>
      <c r="E164" s="9">
        <v>25</v>
      </c>
      <c r="F164" s="8">
        <v>0.55148574641237369</v>
      </c>
      <c r="G164" s="8">
        <v>0.70356383788293797</v>
      </c>
      <c r="H164" s="8">
        <f t="shared" si="3"/>
        <v>0.38800542828362633</v>
      </c>
    </row>
    <row r="165" spans="1:8" x14ac:dyDescent="0.2">
      <c r="A165">
        <v>6.5</v>
      </c>
      <c r="B165">
        <v>5.2</v>
      </c>
      <c r="C165" s="9">
        <v>33.800000000000004</v>
      </c>
      <c r="D165" s="9">
        <v>42.25</v>
      </c>
      <c r="E165" s="9">
        <v>27.040000000000003</v>
      </c>
      <c r="F165" s="8">
        <v>0.79301235068056763</v>
      </c>
      <c r="G165" s="8">
        <v>0.81685914188985265</v>
      </c>
      <c r="H165" s="8">
        <f t="shared" si="3"/>
        <v>0.64777938828498338</v>
      </c>
    </row>
    <row r="166" spans="1:8" x14ac:dyDescent="0.2">
      <c r="A166">
        <v>6.2</v>
      </c>
      <c r="B166">
        <v>5.4</v>
      </c>
      <c r="C166" s="9">
        <v>33.480000000000004</v>
      </c>
      <c r="D166" s="9">
        <v>38.440000000000005</v>
      </c>
      <c r="E166" s="9">
        <v>29.160000000000004</v>
      </c>
      <c r="F166" s="8">
        <v>0.43072244427827733</v>
      </c>
      <c r="G166" s="8">
        <v>0.93015444589676732</v>
      </c>
      <c r="H166" s="8">
        <f t="shared" si="3"/>
        <v>0.40063839649296229</v>
      </c>
    </row>
    <row r="167" spans="1:8" x14ac:dyDescent="0.2">
      <c r="A167">
        <v>5.9</v>
      </c>
      <c r="B167">
        <v>5.0999999999999996</v>
      </c>
      <c r="C167" s="9">
        <v>30.09</v>
      </c>
      <c r="D167" s="9">
        <v>34.81</v>
      </c>
      <c r="E167" s="9">
        <v>26.009999999999998</v>
      </c>
      <c r="F167" s="8">
        <v>6.843253787598709E-2</v>
      </c>
      <c r="G167" s="8">
        <v>0.76021148988639509</v>
      </c>
      <c r="H167" s="8">
        <f t="shared" si="3"/>
        <v>5.2023201575411307E-2</v>
      </c>
    </row>
  </sheetData>
  <mergeCells count="1">
    <mergeCell ref="F15:H15"/>
  </mergeCells>
  <conditionalFormatting sqref="A18:H311">
    <cfRule type="expression" dxfId="0" priority="1">
      <formula>A18&lt;&gt;0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624396-0885-4840-BC2E-EA3BA08A082B}">
          <x14:formula1>
            <xm:f>Data!$A$1:$D$1</xm:f>
          </x14:formula1>
          <xm:sqref>B4:B5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FD87-F495-C54B-9482-F10B99AA21CB}">
  <sheetPr>
    <tabColor rgb="FF0070C0"/>
  </sheetPr>
  <dimension ref="A1:E151"/>
  <sheetViews>
    <sheetView showGridLines="0" workbookViewId="0">
      <selection activeCell="J8" sqref="J8"/>
    </sheetView>
  </sheetViews>
  <sheetFormatPr baseColWidth="10" defaultRowHeight="16" x14ac:dyDescent="0.2"/>
  <cols>
    <col min="1" max="1" width="13.6640625" bestFit="1" customWidth="1"/>
    <col min="2" max="2" width="13.1640625" bestFit="1" customWidth="1"/>
    <col min="3" max="3" width="13.5" bestFit="1" customWidth="1"/>
    <col min="4" max="4" width="13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5.0999999999999996</v>
      </c>
      <c r="B2">
        <v>3.5</v>
      </c>
      <c r="C2">
        <v>1.4</v>
      </c>
      <c r="D2">
        <v>0.2</v>
      </c>
      <c r="E2" t="s">
        <v>5</v>
      </c>
    </row>
    <row r="3" spans="1:5" ht="17" x14ac:dyDescent="0.25">
      <c r="A3" s="1">
        <v>4.9000000000000004</v>
      </c>
      <c r="B3">
        <v>3</v>
      </c>
      <c r="C3">
        <v>1.4</v>
      </c>
      <c r="D3">
        <v>0.2</v>
      </c>
      <c r="E3" t="s">
        <v>5</v>
      </c>
    </row>
    <row r="4" spans="1:5" ht="17" x14ac:dyDescent="0.2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 ht="17" x14ac:dyDescent="0.25">
      <c r="A5" s="1">
        <v>4.5999999999999996</v>
      </c>
      <c r="B5">
        <v>3.1</v>
      </c>
      <c r="C5">
        <v>1.5</v>
      </c>
      <c r="D5">
        <v>0.2</v>
      </c>
      <c r="E5" t="s">
        <v>5</v>
      </c>
    </row>
    <row r="6" spans="1:5" ht="17" x14ac:dyDescent="0.2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 ht="17" x14ac:dyDescent="0.2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 ht="17" x14ac:dyDescent="0.25">
      <c r="A8" s="1">
        <v>4.5999999999999996</v>
      </c>
      <c r="B8">
        <v>3.4</v>
      </c>
      <c r="C8">
        <v>1.4</v>
      </c>
      <c r="D8">
        <v>0.3</v>
      </c>
      <c r="E8" t="s">
        <v>5</v>
      </c>
    </row>
    <row r="9" spans="1:5" ht="17" x14ac:dyDescent="0.2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 ht="17" x14ac:dyDescent="0.25">
      <c r="A10" s="1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ht="17" x14ac:dyDescent="0.25">
      <c r="A11" s="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ht="17" x14ac:dyDescent="0.2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 ht="17" x14ac:dyDescent="0.2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 ht="17" x14ac:dyDescent="0.2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 ht="17" x14ac:dyDescent="0.25">
      <c r="A15" s="1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ht="17" x14ac:dyDescent="0.2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 ht="17" x14ac:dyDescent="0.25">
      <c r="A17" s="1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ht="17" x14ac:dyDescent="0.2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 ht="17" x14ac:dyDescent="0.25">
      <c r="A19" s="1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ht="17" x14ac:dyDescent="0.2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 ht="17" x14ac:dyDescent="0.25">
      <c r="A21" s="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ht="17" x14ac:dyDescent="0.2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 ht="17" x14ac:dyDescent="0.25">
      <c r="A23" s="1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ht="17" x14ac:dyDescent="0.25">
      <c r="A24" s="1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ht="17" x14ac:dyDescent="0.25">
      <c r="A25" s="1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ht="17" x14ac:dyDescent="0.2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 ht="17" x14ac:dyDescent="0.2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 ht="17" x14ac:dyDescent="0.2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 ht="17" x14ac:dyDescent="0.2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 ht="17" x14ac:dyDescent="0.2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 ht="17" x14ac:dyDescent="0.2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 ht="17" x14ac:dyDescent="0.2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 ht="17" x14ac:dyDescent="0.2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 ht="17" x14ac:dyDescent="0.25">
      <c r="A34" s="1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ht="17" x14ac:dyDescent="0.2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 ht="17" x14ac:dyDescent="0.25">
      <c r="A36" s="1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ht="17" x14ac:dyDescent="0.2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 ht="17" x14ac:dyDescent="0.2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 ht="17" x14ac:dyDescent="0.25">
      <c r="A39" s="1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ht="17" x14ac:dyDescent="0.25">
      <c r="A40" s="1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ht="17" x14ac:dyDescent="0.25">
      <c r="A41" s="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ht="17" x14ac:dyDescent="0.2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 ht="17" x14ac:dyDescent="0.25">
      <c r="A43" s="1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ht="17" x14ac:dyDescent="0.25">
      <c r="A44" s="1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ht="17" x14ac:dyDescent="0.2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 ht="17" x14ac:dyDescent="0.25">
      <c r="A46" s="1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ht="17" x14ac:dyDescent="0.2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 ht="17" x14ac:dyDescent="0.25">
      <c r="A48" s="1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ht="17" x14ac:dyDescent="0.25">
      <c r="A49" s="1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ht="17" x14ac:dyDescent="0.2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 ht="17" x14ac:dyDescent="0.2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 ht="17" x14ac:dyDescent="0.2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 ht="17" x14ac:dyDescent="0.2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 ht="17" x14ac:dyDescent="0.25">
      <c r="A54" s="1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ht="17" x14ac:dyDescent="0.25">
      <c r="A55" s="1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ht="17" x14ac:dyDescent="0.25">
      <c r="A56" s="1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ht="17" x14ac:dyDescent="0.2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 ht="17" x14ac:dyDescent="0.2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 ht="17" x14ac:dyDescent="0.25">
      <c r="A59" s="1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ht="17" x14ac:dyDescent="0.25">
      <c r="A60" s="1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ht="17" x14ac:dyDescent="0.2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 ht="17" x14ac:dyDescent="0.2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 ht="17" x14ac:dyDescent="0.2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 ht="17" x14ac:dyDescent="0.25">
      <c r="A64" s="1">
        <v>6</v>
      </c>
      <c r="B64">
        <v>2.2000000000000002</v>
      </c>
      <c r="C64">
        <v>4</v>
      </c>
      <c r="D64">
        <v>1</v>
      </c>
      <c r="E64" t="s">
        <v>6</v>
      </c>
    </row>
    <row r="65" spans="1:5" ht="17" x14ac:dyDescent="0.2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 ht="17" x14ac:dyDescent="0.2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 ht="17" x14ac:dyDescent="0.25">
      <c r="A67" s="1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ht="17" x14ac:dyDescent="0.2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 ht="17" x14ac:dyDescent="0.25">
      <c r="A69" s="1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ht="17" x14ac:dyDescent="0.25">
      <c r="A70" s="1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ht="17" x14ac:dyDescent="0.25">
      <c r="A71" s="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ht="17" x14ac:dyDescent="0.2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 ht="17" x14ac:dyDescent="0.2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 ht="17" x14ac:dyDescent="0.25">
      <c r="A74" s="1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ht="17" x14ac:dyDescent="0.2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 ht="17" x14ac:dyDescent="0.2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 ht="17" x14ac:dyDescent="0.25">
      <c r="A77" s="1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ht="17" x14ac:dyDescent="0.2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 ht="17" x14ac:dyDescent="0.2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 ht="17" x14ac:dyDescent="0.2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 ht="17" x14ac:dyDescent="0.2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 ht="17" x14ac:dyDescent="0.25">
      <c r="A82" s="1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ht="17" x14ac:dyDescent="0.2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 ht="17" x14ac:dyDescent="0.2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 ht="17" x14ac:dyDescent="0.25">
      <c r="A85" s="1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ht="17" x14ac:dyDescent="0.2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 ht="17" x14ac:dyDescent="0.2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 ht="17" x14ac:dyDescent="0.2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 ht="17" x14ac:dyDescent="0.25">
      <c r="A89" s="1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ht="17" x14ac:dyDescent="0.25">
      <c r="A90" s="1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ht="17" x14ac:dyDescent="0.2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 ht="17" x14ac:dyDescent="0.25">
      <c r="A92" s="1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ht="17" x14ac:dyDescent="0.25">
      <c r="A93" s="1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ht="17" x14ac:dyDescent="0.2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 ht="17" x14ac:dyDescent="0.25">
      <c r="A95" s="1">
        <v>5</v>
      </c>
      <c r="B95">
        <v>2.2999999999999998</v>
      </c>
      <c r="C95">
        <v>3.3</v>
      </c>
      <c r="D95">
        <v>1</v>
      </c>
      <c r="E95" t="s">
        <v>6</v>
      </c>
    </row>
    <row r="96" spans="1:5" ht="17" x14ac:dyDescent="0.2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 ht="17" x14ac:dyDescent="0.2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 ht="17" x14ac:dyDescent="0.2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 ht="17" x14ac:dyDescent="0.2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 ht="17" x14ac:dyDescent="0.25">
      <c r="A100" s="1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ht="17" x14ac:dyDescent="0.25">
      <c r="A101" s="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ht="17" x14ac:dyDescent="0.2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 ht="17" x14ac:dyDescent="0.25">
      <c r="A103" s="1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ht="17" x14ac:dyDescent="0.2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 ht="17" x14ac:dyDescent="0.2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 ht="17" x14ac:dyDescent="0.25">
      <c r="A106" s="1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ht="17" x14ac:dyDescent="0.2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 ht="17" x14ac:dyDescent="0.25">
      <c r="A108" s="1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ht="17" x14ac:dyDescent="0.2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 ht="17" x14ac:dyDescent="0.2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 ht="17" x14ac:dyDescent="0.2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 ht="17" x14ac:dyDescent="0.25">
      <c r="A112" s="1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ht="17" x14ac:dyDescent="0.2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 ht="17" x14ac:dyDescent="0.2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 ht="17" x14ac:dyDescent="0.2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 ht="17" x14ac:dyDescent="0.25">
      <c r="A116" s="1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ht="17" x14ac:dyDescent="0.25">
      <c r="A117" s="1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ht="17" x14ac:dyDescent="0.2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 ht="17" x14ac:dyDescent="0.25">
      <c r="A119" s="1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ht="17" x14ac:dyDescent="0.25">
      <c r="A120" s="1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ht="17" x14ac:dyDescent="0.25">
      <c r="A121" s="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ht="17" x14ac:dyDescent="0.25">
      <c r="A122" s="1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ht="17" x14ac:dyDescent="0.25">
      <c r="A123" s="1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ht="17" x14ac:dyDescent="0.2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 ht="17" x14ac:dyDescent="0.25">
      <c r="A125" s="1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ht="17" x14ac:dyDescent="0.2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 ht="17" x14ac:dyDescent="0.2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 ht="17" x14ac:dyDescent="0.2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 ht="17" x14ac:dyDescent="0.25">
      <c r="A129" s="1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ht="17" x14ac:dyDescent="0.2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 ht="17" x14ac:dyDescent="0.2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 ht="17" x14ac:dyDescent="0.2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 ht="17" x14ac:dyDescent="0.2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 ht="17" x14ac:dyDescent="0.25">
      <c r="A134" s="1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ht="17" x14ac:dyDescent="0.25">
      <c r="A135" s="1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ht="17" x14ac:dyDescent="0.2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 ht="17" x14ac:dyDescent="0.25">
      <c r="A137" s="1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ht="17" x14ac:dyDescent="0.2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 ht="17" x14ac:dyDescent="0.2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 ht="17" x14ac:dyDescent="0.2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 ht="17" x14ac:dyDescent="0.2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 ht="17" x14ac:dyDescent="0.2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 ht="17" x14ac:dyDescent="0.25">
      <c r="A143" s="1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ht="17" x14ac:dyDescent="0.25">
      <c r="A144" s="1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ht="17" x14ac:dyDescent="0.25">
      <c r="A145" s="1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ht="17" x14ac:dyDescent="0.2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 ht="17" x14ac:dyDescent="0.25">
      <c r="A147" s="1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ht="17" x14ac:dyDescent="0.2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 ht="17" x14ac:dyDescent="0.2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 ht="17" x14ac:dyDescent="0.25">
      <c r="A150" s="1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ht="17" x14ac:dyDescent="0.25">
      <c r="A151" s="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Selected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2022-03-19T06:53:05Z</dcterms:created>
  <dcterms:modified xsi:type="dcterms:W3CDTF">2024-03-17T03:45:54Z</dcterms:modified>
</cp:coreProperties>
</file>